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D:\Zákazky\2020\3014 - Žarnovica\2021-08-03 - I. etapa\Zadanie\"/>
    </mc:Choice>
  </mc:AlternateContent>
  <bookViews>
    <workbookView xWindow="0" yWindow="0" windowWidth="0" windowHeight="0"/>
  </bookViews>
  <sheets>
    <sheet name="Rekapitulácia stavby" sheetId="1" r:id="rId1"/>
    <sheet name="000-00 - 000-00 Všeobecné..." sheetId="2" r:id="rId2"/>
    <sheet name="101-011 - Komunikácia" sheetId="3" r:id="rId3"/>
    <sheet name="101-012 - Oporná konštrukcia" sheetId="4" r:id="rId4"/>
    <sheet name="01011 - Priepust v km 10,..." sheetId="5" r:id="rId5"/>
    <sheet name="01012 - Priepust v km 10,..." sheetId="6" r:id="rId6"/>
    <sheet name="101-021 - Komunikácia" sheetId="7" r:id="rId7"/>
    <sheet name="01021 - Priepust v km 15,..." sheetId="8" r:id="rId8"/>
    <sheet name="01022 - Priepust v km 15,..." sheetId="9" r:id="rId9"/>
    <sheet name="01023 - Priepust v km 16,..." sheetId="10" r:id="rId10"/>
    <sheet name="01024 - Priepust v km 16,..." sheetId="11" r:id="rId11"/>
    <sheet name="01025 - Priepust v km 17,..." sheetId="12" r:id="rId12"/>
    <sheet name="01026 - Priepust v km 17,..." sheetId="13" r:id="rId13"/>
    <sheet name="01027 - Priepust v km 18,..." sheetId="14" r:id="rId14"/>
    <sheet name="01028 - Priepust v km 18,..." sheetId="15" r:id="rId15"/>
    <sheet name="01029 - Priepust v km 18,..." sheetId="16" r:id="rId16"/>
    <sheet name="101-031 - Komunikácia" sheetId="17" r:id="rId17"/>
    <sheet name="01031 - Priepust v km 19,..." sheetId="18" r:id="rId18"/>
    <sheet name="01032 - Priepust v km 20,..." sheetId="19" r:id="rId19"/>
    <sheet name="01033 - Priepust v km 20,..." sheetId="20" r:id="rId20"/>
    <sheet name="010 - Pri hasičskej zbroj..." sheetId="21" r:id="rId21"/>
    <sheet name="011 - Osada Demeterovi" sheetId="22" r:id="rId22"/>
    <sheet name="012 - Pri mlyne" sheetId="23" r:id="rId23"/>
    <sheet name="101-20 - 101-20 Osvetleni..." sheetId="24" r:id="rId24"/>
    <sheet name="201-00 - 201-00 Most ev.č..." sheetId="25" r:id="rId25"/>
    <sheet name="202-00 - 202-00 Most ev.č..." sheetId="26" r:id="rId26"/>
    <sheet name="203-00 - 203-00 Most ev.č..." sheetId="27" r:id="rId27"/>
    <sheet name="204-00 - 204-00 Most ev. ..." sheetId="28" r:id="rId28"/>
  </sheets>
  <definedNames>
    <definedName name="_xlnm.Print_Area" localSheetId="0">'Rekapitulácia stavby'!$D$4:$AO$76,'Rekapitulácia stavby'!$C$82:$AQ$129</definedName>
    <definedName name="_xlnm.Print_Titles" localSheetId="0">'Rekapitulácia stavby'!$92:$92</definedName>
    <definedName name="_xlnm._FilterDatabase" localSheetId="1" hidden="1">'000-00 - 000-00 Všeobecné...'!$C$118:$K$127</definedName>
    <definedName name="_xlnm.Print_Area" localSheetId="1">'000-00 - 000-00 Všeobecné...'!$C$4:$J$76,'000-00 - 000-00 Všeobecné...'!$C$106:$J$127</definedName>
    <definedName name="_xlnm.Print_Titles" localSheetId="1">'000-00 - 000-00 Všeobecné...'!$118:$118</definedName>
    <definedName name="_xlnm._FilterDatabase" localSheetId="2" hidden="1">'101-011 - Komunikácia'!$C$130:$K$390</definedName>
    <definedName name="_xlnm.Print_Area" localSheetId="2">'101-011 - Komunikácia'!$C$4:$J$76,'101-011 - Komunikácia'!$C$116:$J$390</definedName>
    <definedName name="_xlnm.Print_Titles" localSheetId="2">'101-011 - Komunikácia'!$130:$130</definedName>
    <definedName name="_xlnm._FilterDatabase" localSheetId="3" hidden="1">'101-012 - Oporná konštrukcia'!$C$131:$K$275</definedName>
    <definedName name="_xlnm.Print_Area" localSheetId="3">'101-012 - Oporná konštrukcia'!$C$4:$J$76,'101-012 - Oporná konštrukcia'!$C$117:$J$275</definedName>
    <definedName name="_xlnm.Print_Titles" localSheetId="3">'101-012 - Oporná konštrukcia'!$131:$131</definedName>
    <definedName name="_xlnm._FilterDatabase" localSheetId="4" hidden="1">'01011 - Priepust v km 10,...'!$C$134:$K$303</definedName>
    <definedName name="_xlnm.Print_Area" localSheetId="4">'01011 - Priepust v km 10,...'!$C$4:$J$76,'01011 - Priepust v km 10,...'!$C$118:$J$303</definedName>
    <definedName name="_xlnm.Print_Titles" localSheetId="4">'01011 - Priepust v km 10,...'!$134:$134</definedName>
    <definedName name="_xlnm._FilterDatabase" localSheetId="5" hidden="1">'01012 - Priepust v km 10,...'!$C$133:$K$282</definedName>
    <definedName name="_xlnm.Print_Area" localSheetId="5">'01012 - Priepust v km 10,...'!$C$4:$J$76,'01012 - Priepust v km 10,...'!$C$117:$J$282</definedName>
    <definedName name="_xlnm.Print_Titles" localSheetId="5">'01012 - Priepust v km 10,...'!$133:$133</definedName>
    <definedName name="_xlnm._FilterDatabase" localSheetId="6" hidden="1">'101-021 - Komunikácia'!$C$126:$K$296</definedName>
    <definedName name="_xlnm.Print_Area" localSheetId="6">'101-021 - Komunikácia'!$C$4:$J$76,'101-021 - Komunikácia'!$C$112:$J$296</definedName>
    <definedName name="_xlnm.Print_Titles" localSheetId="6">'101-021 - Komunikácia'!$126:$126</definedName>
    <definedName name="_xlnm._FilterDatabase" localSheetId="7" hidden="1">'01021 - Priepust v km 15,...'!$C$130:$K$208</definedName>
    <definedName name="_xlnm.Print_Area" localSheetId="7">'01021 - Priepust v km 15,...'!$C$4:$J$76,'01021 - Priepust v km 15,...'!$C$114:$J$208</definedName>
    <definedName name="_xlnm.Print_Titles" localSheetId="7">'01021 - Priepust v km 15,...'!$130:$130</definedName>
    <definedName name="_xlnm._FilterDatabase" localSheetId="8" hidden="1">'01022 - Priepust v km 15,...'!$C$130:$K$199</definedName>
    <definedName name="_xlnm.Print_Area" localSheetId="8">'01022 - Priepust v km 15,...'!$C$4:$J$76,'01022 - Priepust v km 15,...'!$C$114:$J$199</definedName>
    <definedName name="_xlnm.Print_Titles" localSheetId="8">'01022 - Priepust v km 15,...'!$130:$130</definedName>
    <definedName name="_xlnm._FilterDatabase" localSheetId="9" hidden="1">'01023 - Priepust v km 16,...'!$C$130:$K$208</definedName>
    <definedName name="_xlnm.Print_Area" localSheetId="9">'01023 - Priepust v km 16,...'!$C$4:$J$76,'01023 - Priepust v km 16,...'!$C$114:$J$208</definedName>
    <definedName name="_xlnm.Print_Titles" localSheetId="9">'01023 - Priepust v km 16,...'!$130:$130</definedName>
    <definedName name="_xlnm._FilterDatabase" localSheetId="10" hidden="1">'01024 - Priepust v km 16,...'!$C$130:$K$205</definedName>
    <definedName name="_xlnm.Print_Area" localSheetId="10">'01024 - Priepust v km 16,...'!$C$4:$J$76,'01024 - Priepust v km 16,...'!$C$114:$J$205</definedName>
    <definedName name="_xlnm.Print_Titles" localSheetId="10">'01024 - Priepust v km 16,...'!$130:$130</definedName>
    <definedName name="_xlnm._FilterDatabase" localSheetId="11" hidden="1">'01025 - Priepust v km 17,...'!$C$133:$K$237</definedName>
    <definedName name="_xlnm.Print_Area" localSheetId="11">'01025 - Priepust v km 17,...'!$C$4:$J$76,'01025 - Priepust v km 17,...'!$C$117:$J$237</definedName>
    <definedName name="_xlnm.Print_Titles" localSheetId="11">'01025 - Priepust v km 17,...'!$133:$133</definedName>
    <definedName name="_xlnm._FilterDatabase" localSheetId="12" hidden="1">'01026 - Priepust v km 17,...'!$C$133:$K$233</definedName>
    <definedName name="_xlnm.Print_Area" localSheetId="12">'01026 - Priepust v km 17,...'!$C$4:$J$76,'01026 - Priepust v km 17,...'!$C$117:$J$233</definedName>
    <definedName name="_xlnm.Print_Titles" localSheetId="12">'01026 - Priepust v km 17,...'!$133:$133</definedName>
    <definedName name="_xlnm._FilterDatabase" localSheetId="13" hidden="1">'01027 - Priepust v km 18,...'!$C$132:$K$250</definedName>
    <definedName name="_xlnm.Print_Area" localSheetId="13">'01027 - Priepust v km 18,...'!$C$4:$J$76,'01027 - Priepust v km 18,...'!$C$116:$J$250</definedName>
    <definedName name="_xlnm.Print_Titles" localSheetId="13">'01027 - Priepust v km 18,...'!$132:$132</definedName>
    <definedName name="_xlnm._FilterDatabase" localSheetId="14" hidden="1">'01028 - Priepust v km 18,...'!$C$130:$K$187</definedName>
    <definedName name="_xlnm.Print_Area" localSheetId="14">'01028 - Priepust v km 18,...'!$C$4:$J$76,'01028 - Priepust v km 18,...'!$C$114:$J$187</definedName>
    <definedName name="_xlnm.Print_Titles" localSheetId="14">'01028 - Priepust v km 18,...'!$130:$130</definedName>
    <definedName name="_xlnm._FilterDatabase" localSheetId="15" hidden="1">'01029 - Priepust v km 18,...'!$C$130:$K$200</definedName>
    <definedName name="_xlnm.Print_Area" localSheetId="15">'01029 - Priepust v km 18,...'!$C$4:$J$76,'01029 - Priepust v km 18,...'!$C$114:$J$200</definedName>
    <definedName name="_xlnm.Print_Titles" localSheetId="15">'01029 - Priepust v km 18,...'!$130:$130</definedName>
    <definedName name="_xlnm._FilterDatabase" localSheetId="16" hidden="1">'101-031 - Komunikácia'!$C$125:$K$247</definedName>
    <definedName name="_xlnm.Print_Area" localSheetId="16">'101-031 - Komunikácia'!$C$4:$J$76,'101-031 - Komunikácia'!$C$111:$J$247</definedName>
    <definedName name="_xlnm.Print_Titles" localSheetId="16">'101-031 - Komunikácia'!$125:$125</definedName>
    <definedName name="_xlnm._FilterDatabase" localSheetId="17" hidden="1">'01031 - Priepust v km 19,...'!$C$130:$K$229</definedName>
    <definedName name="_xlnm.Print_Area" localSheetId="17">'01031 - Priepust v km 19,...'!$C$4:$J$76,'01031 - Priepust v km 19,...'!$C$114:$J$229</definedName>
    <definedName name="_xlnm.Print_Titles" localSheetId="17">'01031 - Priepust v km 19,...'!$130:$130</definedName>
    <definedName name="_xlnm._FilterDatabase" localSheetId="18" hidden="1">'01032 - Priepust v km 20,...'!$C$130:$K$224</definedName>
    <definedName name="_xlnm.Print_Area" localSheetId="18">'01032 - Priepust v km 20,...'!$C$4:$J$76,'01032 - Priepust v km 20,...'!$C$114:$J$224</definedName>
    <definedName name="_xlnm.Print_Titles" localSheetId="18">'01032 - Priepust v km 20,...'!$130:$130</definedName>
    <definedName name="_xlnm._FilterDatabase" localSheetId="19" hidden="1">'01033 - Priepust v km 20,...'!$C$130:$K$210</definedName>
    <definedName name="_xlnm.Print_Area" localSheetId="19">'01033 - Priepust v km 20,...'!$C$4:$J$76,'01033 - Priepust v km 20,...'!$C$114:$J$210</definedName>
    <definedName name="_xlnm.Print_Titles" localSheetId="19">'01033 - Priepust v km 20,...'!$130:$130</definedName>
    <definedName name="_xlnm._FilterDatabase" localSheetId="20" hidden="1">'010 - Pri hasičskej zbroj...'!$C$124:$K$189</definedName>
    <definedName name="_xlnm.Print_Area" localSheetId="20">'010 - Pri hasičskej zbroj...'!$C$4:$J$76,'010 - Pri hasičskej zbroj...'!$C$110:$J$189</definedName>
    <definedName name="_xlnm.Print_Titles" localSheetId="20">'010 - Pri hasičskej zbroj...'!$124:$124</definedName>
    <definedName name="_xlnm._FilterDatabase" localSheetId="21" hidden="1">'011 - Osada Demeterovi'!$C$124:$K$177</definedName>
    <definedName name="_xlnm.Print_Area" localSheetId="21">'011 - Osada Demeterovi'!$C$4:$J$76,'011 - Osada Demeterovi'!$C$110:$J$177</definedName>
    <definedName name="_xlnm.Print_Titles" localSheetId="21">'011 - Osada Demeterovi'!$124:$124</definedName>
    <definedName name="_xlnm._FilterDatabase" localSheetId="22" hidden="1">'012 - Pri mlyne'!$C$124:$K$177</definedName>
    <definedName name="_xlnm.Print_Area" localSheetId="22">'012 - Pri mlyne'!$C$4:$J$76,'012 - Pri mlyne'!$C$110:$J$177</definedName>
    <definedName name="_xlnm.Print_Titles" localSheetId="22">'012 - Pri mlyne'!$124:$124</definedName>
    <definedName name="_xlnm._FilterDatabase" localSheetId="23" hidden="1">'101-20 - 101-20 Osvetleni...'!$C$124:$K$316</definedName>
    <definedName name="_xlnm.Print_Area" localSheetId="23">'101-20 - 101-20 Osvetleni...'!$C$4:$J$76,'101-20 - 101-20 Osvetleni...'!$C$112:$J$316</definedName>
    <definedName name="_xlnm.Print_Titles" localSheetId="23">'101-20 - 101-20 Osvetleni...'!$124:$124</definedName>
    <definedName name="_xlnm._FilterDatabase" localSheetId="24" hidden="1">'201-00 - 201-00 Most ev.č...'!$C$128:$K$561</definedName>
    <definedName name="_xlnm.Print_Area" localSheetId="24">'201-00 - 201-00 Most ev.č...'!$C$4:$J$76,'201-00 - 201-00 Most ev.č...'!$C$116:$J$561</definedName>
    <definedName name="_xlnm.Print_Titles" localSheetId="24">'201-00 - 201-00 Most ev.č...'!$128:$128</definedName>
    <definedName name="_xlnm._FilterDatabase" localSheetId="25" hidden="1">'202-00 - 202-00 Most ev.č...'!$C$128:$K$588</definedName>
    <definedName name="_xlnm.Print_Area" localSheetId="25">'202-00 - 202-00 Most ev.č...'!$C$4:$J$76,'202-00 - 202-00 Most ev.č...'!$C$116:$J$588</definedName>
    <definedName name="_xlnm.Print_Titles" localSheetId="25">'202-00 - 202-00 Most ev.č...'!$128:$128</definedName>
    <definedName name="_xlnm._FilterDatabase" localSheetId="26" hidden="1">'203-00 - 203-00 Most ev.č...'!$C$128:$K$557</definedName>
    <definedName name="_xlnm.Print_Area" localSheetId="26">'203-00 - 203-00 Most ev.č...'!$C$4:$J$76,'203-00 - 203-00 Most ev.č...'!$C$116:$J$557</definedName>
    <definedName name="_xlnm.Print_Titles" localSheetId="26">'203-00 - 203-00 Most ev.č...'!$128:$128</definedName>
    <definedName name="_xlnm._FilterDatabase" localSheetId="27" hidden="1">'204-00 - 204-00 Most ev. ...'!$C$128:$K$555</definedName>
    <definedName name="_xlnm.Print_Area" localSheetId="27">'204-00 - 204-00 Most ev. ...'!$C$4:$J$76,'204-00 - 204-00 Most ev. ...'!$C$116:$J$555</definedName>
    <definedName name="_xlnm.Print_Titles" localSheetId="27">'204-00 - 204-00 Most ev. ...'!$128:$128</definedName>
  </definedNames>
  <calcPr/>
</workbook>
</file>

<file path=xl/calcChain.xml><?xml version="1.0" encoding="utf-8"?>
<calcChain xmlns="http://schemas.openxmlformats.org/spreadsheetml/2006/main">
  <c i="28" l="1" r="J37"/>
  <c r="J36"/>
  <c i="1" r="AY128"/>
  <c i="28" r="J35"/>
  <c i="1" r="AX128"/>
  <c i="28" r="BI555"/>
  <c r="BH555"/>
  <c r="BG555"/>
  <c r="BE555"/>
  <c r="T555"/>
  <c r="R555"/>
  <c r="P555"/>
  <c r="BI554"/>
  <c r="BH554"/>
  <c r="BG554"/>
  <c r="BE554"/>
  <c r="T554"/>
  <c r="R554"/>
  <c r="P554"/>
  <c r="BI553"/>
  <c r="BH553"/>
  <c r="BG553"/>
  <c r="BE553"/>
  <c r="T553"/>
  <c r="R553"/>
  <c r="P553"/>
  <c r="BI551"/>
  <c r="BH551"/>
  <c r="BG551"/>
  <c r="BE551"/>
  <c r="T551"/>
  <c r="R551"/>
  <c r="P551"/>
  <c r="BI550"/>
  <c r="BH550"/>
  <c r="BG550"/>
  <c r="BE550"/>
  <c r="T550"/>
  <c r="R550"/>
  <c r="P550"/>
  <c r="BI549"/>
  <c r="BH549"/>
  <c r="BG549"/>
  <c r="BE549"/>
  <c r="T549"/>
  <c r="R549"/>
  <c r="P549"/>
  <c r="BI548"/>
  <c r="BH548"/>
  <c r="BG548"/>
  <c r="BE548"/>
  <c r="T548"/>
  <c r="R548"/>
  <c r="P548"/>
  <c r="BI547"/>
  <c r="BH547"/>
  <c r="BG547"/>
  <c r="BE547"/>
  <c r="T547"/>
  <c r="R547"/>
  <c r="P547"/>
  <c r="BI546"/>
  <c r="BH546"/>
  <c r="BG546"/>
  <c r="BE546"/>
  <c r="T546"/>
  <c r="R546"/>
  <c r="P546"/>
  <c r="BI544"/>
  <c r="BH544"/>
  <c r="BG544"/>
  <c r="BE544"/>
  <c r="T544"/>
  <c r="R544"/>
  <c r="P544"/>
  <c r="BI542"/>
  <c r="BH542"/>
  <c r="BG542"/>
  <c r="BE542"/>
  <c r="T542"/>
  <c r="R542"/>
  <c r="P542"/>
  <c r="BI537"/>
  <c r="BH537"/>
  <c r="BG537"/>
  <c r="BE537"/>
  <c r="T537"/>
  <c r="R537"/>
  <c r="P537"/>
  <c r="BI535"/>
  <c r="BH535"/>
  <c r="BG535"/>
  <c r="BE535"/>
  <c r="T535"/>
  <c r="R535"/>
  <c r="P535"/>
  <c r="BI530"/>
  <c r="BH530"/>
  <c r="BG530"/>
  <c r="BE530"/>
  <c r="T530"/>
  <c r="R530"/>
  <c r="P530"/>
  <c r="BI526"/>
  <c r="BH526"/>
  <c r="BG526"/>
  <c r="BE526"/>
  <c r="T526"/>
  <c r="R526"/>
  <c r="P526"/>
  <c r="BI524"/>
  <c r="BH524"/>
  <c r="BG524"/>
  <c r="BE524"/>
  <c r="T524"/>
  <c r="R524"/>
  <c r="P524"/>
  <c r="BI522"/>
  <c r="BH522"/>
  <c r="BG522"/>
  <c r="BE522"/>
  <c r="T522"/>
  <c r="R522"/>
  <c r="P522"/>
  <c r="BI520"/>
  <c r="BH520"/>
  <c r="BG520"/>
  <c r="BE520"/>
  <c r="T520"/>
  <c r="R520"/>
  <c r="P520"/>
  <c r="BI518"/>
  <c r="BH518"/>
  <c r="BG518"/>
  <c r="BE518"/>
  <c r="T518"/>
  <c r="R518"/>
  <c r="P518"/>
  <c r="BI516"/>
  <c r="BH516"/>
  <c r="BG516"/>
  <c r="BE516"/>
  <c r="T516"/>
  <c r="R516"/>
  <c r="P516"/>
  <c r="BI514"/>
  <c r="BH514"/>
  <c r="BG514"/>
  <c r="BE514"/>
  <c r="T514"/>
  <c r="R514"/>
  <c r="P514"/>
  <c r="BI512"/>
  <c r="BH512"/>
  <c r="BG512"/>
  <c r="BE512"/>
  <c r="T512"/>
  <c r="R512"/>
  <c r="P512"/>
  <c r="BI510"/>
  <c r="BH510"/>
  <c r="BG510"/>
  <c r="BE510"/>
  <c r="T510"/>
  <c r="R510"/>
  <c r="P510"/>
  <c r="BI507"/>
  <c r="BH507"/>
  <c r="BG507"/>
  <c r="BE507"/>
  <c r="T507"/>
  <c r="R507"/>
  <c r="P507"/>
  <c r="BI505"/>
  <c r="BH505"/>
  <c r="BG505"/>
  <c r="BE505"/>
  <c r="T505"/>
  <c r="R505"/>
  <c r="P505"/>
  <c r="BI502"/>
  <c r="BH502"/>
  <c r="BG502"/>
  <c r="BE502"/>
  <c r="T502"/>
  <c r="R502"/>
  <c r="P502"/>
  <c r="BI499"/>
  <c r="BH499"/>
  <c r="BG499"/>
  <c r="BE499"/>
  <c r="T499"/>
  <c r="T498"/>
  <c r="R499"/>
  <c r="R498"/>
  <c r="P499"/>
  <c r="P498"/>
  <c r="BI487"/>
  <c r="BH487"/>
  <c r="BG487"/>
  <c r="BE487"/>
  <c r="T487"/>
  <c r="R487"/>
  <c r="P487"/>
  <c r="BI484"/>
  <c r="BH484"/>
  <c r="BG484"/>
  <c r="BE484"/>
  <c r="T484"/>
  <c r="R484"/>
  <c r="P484"/>
  <c r="BI466"/>
  <c r="BH466"/>
  <c r="BG466"/>
  <c r="BE466"/>
  <c r="T466"/>
  <c r="R466"/>
  <c r="P466"/>
  <c r="BI464"/>
  <c r="BH464"/>
  <c r="BG464"/>
  <c r="BE464"/>
  <c r="T464"/>
  <c r="R464"/>
  <c r="P464"/>
  <c r="BI462"/>
  <c r="BH462"/>
  <c r="BG462"/>
  <c r="BE462"/>
  <c r="T462"/>
  <c r="R462"/>
  <c r="P462"/>
  <c r="BI456"/>
  <c r="BH456"/>
  <c r="BG456"/>
  <c r="BE456"/>
  <c r="T456"/>
  <c r="R456"/>
  <c r="P456"/>
  <c r="BI454"/>
  <c r="BH454"/>
  <c r="BG454"/>
  <c r="BE454"/>
  <c r="T454"/>
  <c r="R454"/>
  <c r="P454"/>
  <c r="BI452"/>
  <c r="BH452"/>
  <c r="BG452"/>
  <c r="BE452"/>
  <c r="T452"/>
  <c r="R452"/>
  <c r="P452"/>
  <c r="BI450"/>
  <c r="BH450"/>
  <c r="BG450"/>
  <c r="BE450"/>
  <c r="T450"/>
  <c r="R450"/>
  <c r="P450"/>
  <c r="BI448"/>
  <c r="BH448"/>
  <c r="BG448"/>
  <c r="BE448"/>
  <c r="T448"/>
  <c r="R448"/>
  <c r="P448"/>
  <c r="BI445"/>
  <c r="BH445"/>
  <c r="BG445"/>
  <c r="BE445"/>
  <c r="T445"/>
  <c r="R445"/>
  <c r="P445"/>
  <c r="BI443"/>
  <c r="BH443"/>
  <c r="BG443"/>
  <c r="BE443"/>
  <c r="T443"/>
  <c r="R443"/>
  <c r="P443"/>
  <c r="BI441"/>
  <c r="BH441"/>
  <c r="BG441"/>
  <c r="BE441"/>
  <c r="T441"/>
  <c r="R441"/>
  <c r="P441"/>
  <c r="BI439"/>
  <c r="BH439"/>
  <c r="BG439"/>
  <c r="BE439"/>
  <c r="T439"/>
  <c r="R439"/>
  <c r="P439"/>
  <c r="BI435"/>
  <c r="BH435"/>
  <c r="BG435"/>
  <c r="BE435"/>
  <c r="T435"/>
  <c r="R435"/>
  <c r="P435"/>
  <c r="BI429"/>
  <c r="BH429"/>
  <c r="BG429"/>
  <c r="BE429"/>
  <c r="T429"/>
  <c r="R429"/>
  <c r="P429"/>
  <c r="BI427"/>
  <c r="BH427"/>
  <c r="BG427"/>
  <c r="BE427"/>
  <c r="T427"/>
  <c r="R427"/>
  <c r="P427"/>
  <c r="BI423"/>
  <c r="BH423"/>
  <c r="BG423"/>
  <c r="BE423"/>
  <c r="T423"/>
  <c r="R423"/>
  <c r="P423"/>
  <c r="BI419"/>
  <c r="BH419"/>
  <c r="BG419"/>
  <c r="BE419"/>
  <c r="T419"/>
  <c r="R419"/>
  <c r="P419"/>
  <c r="BI415"/>
  <c r="BH415"/>
  <c r="BG415"/>
  <c r="BE415"/>
  <c r="T415"/>
  <c r="R415"/>
  <c r="P415"/>
  <c r="BI410"/>
  <c r="BH410"/>
  <c r="BG410"/>
  <c r="BE410"/>
  <c r="T410"/>
  <c r="R410"/>
  <c r="P410"/>
  <c r="BI406"/>
  <c r="BH406"/>
  <c r="BG406"/>
  <c r="BE406"/>
  <c r="T406"/>
  <c r="R406"/>
  <c r="P406"/>
  <c r="BI397"/>
  <c r="BH397"/>
  <c r="BG397"/>
  <c r="BE397"/>
  <c r="T397"/>
  <c r="R397"/>
  <c r="P397"/>
  <c r="BI395"/>
  <c r="BH395"/>
  <c r="BG395"/>
  <c r="BE395"/>
  <c r="T395"/>
  <c r="R395"/>
  <c r="P395"/>
  <c r="BI393"/>
  <c r="BH393"/>
  <c r="BG393"/>
  <c r="BE393"/>
  <c r="T393"/>
  <c r="R393"/>
  <c r="P393"/>
  <c r="BI389"/>
  <c r="BH389"/>
  <c r="BG389"/>
  <c r="BE389"/>
  <c r="T389"/>
  <c r="R389"/>
  <c r="P389"/>
  <c r="BI387"/>
  <c r="BH387"/>
  <c r="BG387"/>
  <c r="BE387"/>
  <c r="T387"/>
  <c r="R387"/>
  <c r="P387"/>
  <c r="BI383"/>
  <c r="BH383"/>
  <c r="BG383"/>
  <c r="BE383"/>
  <c r="T383"/>
  <c r="R383"/>
  <c r="P383"/>
  <c r="BI380"/>
  <c r="BH380"/>
  <c r="BG380"/>
  <c r="BE380"/>
  <c r="T380"/>
  <c r="R380"/>
  <c r="P380"/>
  <c r="BI376"/>
  <c r="BH376"/>
  <c r="BG376"/>
  <c r="BE376"/>
  <c r="T376"/>
  <c r="R376"/>
  <c r="P376"/>
  <c r="BI375"/>
  <c r="BH375"/>
  <c r="BG375"/>
  <c r="BE375"/>
  <c r="T375"/>
  <c r="R375"/>
  <c r="P375"/>
  <c r="BI373"/>
  <c r="BH373"/>
  <c r="BG373"/>
  <c r="BE373"/>
  <c r="T373"/>
  <c r="R373"/>
  <c r="P373"/>
  <c r="BI371"/>
  <c r="BH371"/>
  <c r="BG371"/>
  <c r="BE371"/>
  <c r="T371"/>
  <c r="R371"/>
  <c r="P371"/>
  <c r="BI369"/>
  <c r="BH369"/>
  <c r="BG369"/>
  <c r="BE369"/>
  <c r="T369"/>
  <c r="R369"/>
  <c r="P369"/>
  <c r="BI367"/>
  <c r="BH367"/>
  <c r="BG367"/>
  <c r="BE367"/>
  <c r="T367"/>
  <c r="R367"/>
  <c r="P367"/>
  <c r="BI365"/>
  <c r="BH365"/>
  <c r="BG365"/>
  <c r="BE365"/>
  <c r="T365"/>
  <c r="R365"/>
  <c r="P365"/>
  <c r="BI363"/>
  <c r="BH363"/>
  <c r="BG363"/>
  <c r="BE363"/>
  <c r="T363"/>
  <c r="R363"/>
  <c r="P363"/>
  <c r="BI361"/>
  <c r="BH361"/>
  <c r="BG361"/>
  <c r="BE361"/>
  <c r="T361"/>
  <c r="R361"/>
  <c r="P361"/>
  <c r="BI359"/>
  <c r="BH359"/>
  <c r="BG359"/>
  <c r="BE359"/>
  <c r="T359"/>
  <c r="R359"/>
  <c r="P359"/>
  <c r="BI357"/>
  <c r="BH357"/>
  <c r="BG357"/>
  <c r="BE357"/>
  <c r="T357"/>
  <c r="R357"/>
  <c r="P357"/>
  <c r="BI356"/>
  <c r="BH356"/>
  <c r="BG356"/>
  <c r="BE356"/>
  <c r="T356"/>
  <c r="R356"/>
  <c r="P356"/>
  <c r="BI354"/>
  <c r="BH354"/>
  <c r="BG354"/>
  <c r="BE354"/>
  <c r="T354"/>
  <c r="R354"/>
  <c r="P354"/>
  <c r="BI350"/>
  <c r="BH350"/>
  <c r="BG350"/>
  <c r="BE350"/>
  <c r="T350"/>
  <c r="R350"/>
  <c r="P350"/>
  <c r="BI348"/>
  <c r="BH348"/>
  <c r="BG348"/>
  <c r="BE348"/>
  <c r="T348"/>
  <c r="R348"/>
  <c r="P348"/>
  <c r="BI345"/>
  <c r="BH345"/>
  <c r="BG345"/>
  <c r="BE345"/>
  <c r="T345"/>
  <c r="R345"/>
  <c r="P345"/>
  <c r="BI342"/>
  <c r="BH342"/>
  <c r="BG342"/>
  <c r="BE342"/>
  <c r="T342"/>
  <c r="R342"/>
  <c r="P342"/>
  <c r="BI340"/>
  <c r="BH340"/>
  <c r="BG340"/>
  <c r="BE340"/>
  <c r="T340"/>
  <c r="R340"/>
  <c r="P340"/>
  <c r="BI338"/>
  <c r="BH338"/>
  <c r="BG338"/>
  <c r="BE338"/>
  <c r="T338"/>
  <c r="R338"/>
  <c r="P338"/>
  <c r="BI336"/>
  <c r="BH336"/>
  <c r="BG336"/>
  <c r="BE336"/>
  <c r="T336"/>
  <c r="R336"/>
  <c r="P336"/>
  <c r="BI327"/>
  <c r="BH327"/>
  <c r="BG327"/>
  <c r="BE327"/>
  <c r="T327"/>
  <c r="R327"/>
  <c r="P327"/>
  <c r="BI323"/>
  <c r="BH323"/>
  <c r="BG323"/>
  <c r="BE323"/>
  <c r="T323"/>
  <c r="R323"/>
  <c r="P323"/>
  <c r="BI314"/>
  <c r="BH314"/>
  <c r="BG314"/>
  <c r="BE314"/>
  <c r="T314"/>
  <c r="R314"/>
  <c r="P314"/>
  <c r="BI310"/>
  <c r="BH310"/>
  <c r="BG310"/>
  <c r="BE310"/>
  <c r="T310"/>
  <c r="R310"/>
  <c r="P310"/>
  <c r="BI306"/>
  <c r="BH306"/>
  <c r="BG306"/>
  <c r="BE306"/>
  <c r="T306"/>
  <c r="R306"/>
  <c r="P306"/>
  <c r="BI303"/>
  <c r="BH303"/>
  <c r="BG303"/>
  <c r="BE303"/>
  <c r="T303"/>
  <c r="R303"/>
  <c r="P303"/>
  <c r="BI300"/>
  <c r="BH300"/>
  <c r="BG300"/>
  <c r="BE300"/>
  <c r="T300"/>
  <c r="R300"/>
  <c r="P300"/>
  <c r="BI297"/>
  <c r="BH297"/>
  <c r="BG297"/>
  <c r="BE297"/>
  <c r="T297"/>
  <c r="R297"/>
  <c r="P297"/>
  <c r="BI294"/>
  <c r="BH294"/>
  <c r="BG294"/>
  <c r="BE294"/>
  <c r="T294"/>
  <c r="R294"/>
  <c r="P294"/>
  <c r="BI290"/>
  <c r="BH290"/>
  <c r="BG290"/>
  <c r="BE290"/>
  <c r="T290"/>
  <c r="R290"/>
  <c r="P290"/>
  <c r="BI287"/>
  <c r="BH287"/>
  <c r="BG287"/>
  <c r="BE287"/>
  <c r="T287"/>
  <c r="R287"/>
  <c r="P287"/>
  <c r="BI284"/>
  <c r="BH284"/>
  <c r="BG284"/>
  <c r="BE284"/>
  <c r="T284"/>
  <c r="R284"/>
  <c r="P284"/>
  <c r="BI281"/>
  <c r="BH281"/>
  <c r="BG281"/>
  <c r="BE281"/>
  <c r="T281"/>
  <c r="R281"/>
  <c r="P281"/>
  <c r="BI275"/>
  <c r="BH275"/>
  <c r="BG275"/>
  <c r="BE275"/>
  <c r="T275"/>
  <c r="R275"/>
  <c r="P275"/>
  <c r="BI273"/>
  <c r="BH273"/>
  <c r="BG273"/>
  <c r="BE273"/>
  <c r="T273"/>
  <c r="R273"/>
  <c r="P273"/>
  <c r="BI271"/>
  <c r="BH271"/>
  <c r="BG271"/>
  <c r="BE271"/>
  <c r="T271"/>
  <c r="R271"/>
  <c r="P271"/>
  <c r="BI267"/>
  <c r="BH267"/>
  <c r="BG267"/>
  <c r="BE267"/>
  <c r="T267"/>
  <c r="R267"/>
  <c r="P267"/>
  <c r="BI263"/>
  <c r="BH263"/>
  <c r="BG263"/>
  <c r="BE263"/>
  <c r="T263"/>
  <c r="R263"/>
  <c r="P263"/>
  <c r="BI261"/>
  <c r="BH261"/>
  <c r="BG261"/>
  <c r="BE261"/>
  <c r="T261"/>
  <c r="R261"/>
  <c r="P261"/>
  <c r="BI257"/>
  <c r="BH257"/>
  <c r="BG257"/>
  <c r="BE257"/>
  <c r="T257"/>
  <c r="R257"/>
  <c r="P257"/>
  <c r="BI252"/>
  <c r="BH252"/>
  <c r="BG252"/>
  <c r="BE252"/>
  <c r="T252"/>
  <c r="R252"/>
  <c r="P252"/>
  <c r="BI251"/>
  <c r="BH251"/>
  <c r="BG251"/>
  <c r="BE251"/>
  <c r="T251"/>
  <c r="R251"/>
  <c r="P251"/>
  <c r="BI249"/>
  <c r="BH249"/>
  <c r="BG249"/>
  <c r="BE249"/>
  <c r="T249"/>
  <c r="R249"/>
  <c r="P249"/>
  <c r="BI247"/>
  <c r="BH247"/>
  <c r="BG247"/>
  <c r="BE247"/>
  <c r="T247"/>
  <c r="R247"/>
  <c r="P247"/>
  <c r="BI245"/>
  <c r="BH245"/>
  <c r="BG245"/>
  <c r="BE245"/>
  <c r="T245"/>
  <c r="R245"/>
  <c r="P245"/>
  <c r="BI242"/>
  <c r="BH242"/>
  <c r="BG242"/>
  <c r="BE242"/>
  <c r="T242"/>
  <c r="R242"/>
  <c r="P242"/>
  <c r="BI241"/>
  <c r="BH241"/>
  <c r="BG241"/>
  <c r="BE241"/>
  <c r="T241"/>
  <c r="R241"/>
  <c r="P241"/>
  <c r="BI240"/>
  <c r="BH240"/>
  <c r="BG240"/>
  <c r="BE240"/>
  <c r="T240"/>
  <c r="R240"/>
  <c r="P240"/>
  <c r="BI235"/>
  <c r="BH235"/>
  <c r="BG235"/>
  <c r="BE235"/>
  <c r="T235"/>
  <c r="R235"/>
  <c r="P235"/>
  <c r="BI232"/>
  <c r="BH232"/>
  <c r="BG232"/>
  <c r="BE232"/>
  <c r="T232"/>
  <c r="R232"/>
  <c r="P232"/>
  <c r="BI227"/>
  <c r="BH227"/>
  <c r="BG227"/>
  <c r="BE227"/>
  <c r="T227"/>
  <c r="R227"/>
  <c r="P227"/>
  <c r="BI224"/>
  <c r="BH224"/>
  <c r="BG224"/>
  <c r="BE224"/>
  <c r="T224"/>
  <c r="R224"/>
  <c r="P224"/>
  <c r="BI220"/>
  <c r="BH220"/>
  <c r="BG220"/>
  <c r="BE220"/>
  <c r="T220"/>
  <c r="R220"/>
  <c r="P220"/>
  <c r="BI218"/>
  <c r="BH218"/>
  <c r="BG218"/>
  <c r="BE218"/>
  <c r="T218"/>
  <c r="R218"/>
  <c r="P218"/>
  <c r="BI216"/>
  <c r="BH216"/>
  <c r="BG216"/>
  <c r="BE216"/>
  <c r="T216"/>
  <c r="R216"/>
  <c r="P216"/>
  <c r="BI215"/>
  <c r="BH215"/>
  <c r="BG215"/>
  <c r="BE215"/>
  <c r="T215"/>
  <c r="R215"/>
  <c r="P215"/>
  <c r="BI212"/>
  <c r="BH212"/>
  <c r="BG212"/>
  <c r="BE212"/>
  <c r="T212"/>
  <c r="R212"/>
  <c r="P212"/>
  <c r="BI209"/>
  <c r="BH209"/>
  <c r="BG209"/>
  <c r="BE209"/>
  <c r="T209"/>
  <c r="R209"/>
  <c r="P209"/>
  <c r="BI207"/>
  <c r="BH207"/>
  <c r="BG207"/>
  <c r="BE207"/>
  <c r="T207"/>
  <c r="R207"/>
  <c r="P207"/>
  <c r="BI205"/>
  <c r="BH205"/>
  <c r="BG205"/>
  <c r="BE205"/>
  <c r="T205"/>
  <c r="R205"/>
  <c r="P205"/>
  <c r="BI203"/>
  <c r="BH203"/>
  <c r="BG203"/>
  <c r="BE203"/>
  <c r="T203"/>
  <c r="R203"/>
  <c r="P203"/>
  <c r="BI200"/>
  <c r="BH200"/>
  <c r="BG200"/>
  <c r="BE200"/>
  <c r="T200"/>
  <c r="R200"/>
  <c r="P200"/>
  <c r="BI198"/>
  <c r="BH198"/>
  <c r="BG198"/>
  <c r="BE198"/>
  <c r="T198"/>
  <c r="R198"/>
  <c r="P198"/>
  <c r="BI194"/>
  <c r="BH194"/>
  <c r="BG194"/>
  <c r="BE194"/>
  <c r="T194"/>
  <c r="R194"/>
  <c r="P194"/>
  <c r="BI193"/>
  <c r="BH193"/>
  <c r="BG193"/>
  <c r="BE193"/>
  <c r="T193"/>
  <c r="R193"/>
  <c r="P193"/>
  <c r="BI190"/>
  <c r="BH190"/>
  <c r="BG190"/>
  <c r="BE190"/>
  <c r="T190"/>
  <c r="R190"/>
  <c r="P190"/>
  <c r="BI189"/>
  <c r="BH189"/>
  <c r="BG189"/>
  <c r="BE189"/>
  <c r="T189"/>
  <c r="R189"/>
  <c r="P189"/>
  <c r="BI185"/>
  <c r="BH185"/>
  <c r="BG185"/>
  <c r="BE185"/>
  <c r="T185"/>
  <c r="R185"/>
  <c r="P185"/>
  <c r="BI182"/>
  <c r="BH182"/>
  <c r="BG182"/>
  <c r="BE182"/>
  <c r="T182"/>
  <c r="R182"/>
  <c r="P182"/>
  <c r="BI180"/>
  <c r="BH180"/>
  <c r="BG180"/>
  <c r="BE180"/>
  <c r="T180"/>
  <c r="R180"/>
  <c r="P180"/>
  <c r="BI177"/>
  <c r="BH177"/>
  <c r="BG177"/>
  <c r="BE177"/>
  <c r="T177"/>
  <c r="R177"/>
  <c r="P177"/>
  <c r="BI175"/>
  <c r="BH175"/>
  <c r="BG175"/>
  <c r="BE175"/>
  <c r="T175"/>
  <c r="R175"/>
  <c r="P175"/>
  <c r="BI173"/>
  <c r="BH173"/>
  <c r="BG173"/>
  <c r="BE173"/>
  <c r="T173"/>
  <c r="R173"/>
  <c r="P173"/>
  <c r="BI171"/>
  <c r="BH171"/>
  <c r="BG171"/>
  <c r="BE171"/>
  <c r="T171"/>
  <c r="R171"/>
  <c r="P171"/>
  <c r="BI169"/>
  <c r="BH169"/>
  <c r="BG169"/>
  <c r="BE169"/>
  <c r="T169"/>
  <c r="R169"/>
  <c r="P169"/>
  <c r="BI167"/>
  <c r="BH167"/>
  <c r="BG167"/>
  <c r="BE167"/>
  <c r="T167"/>
  <c r="R167"/>
  <c r="P167"/>
  <c r="BI165"/>
  <c r="BH165"/>
  <c r="BG165"/>
  <c r="BE165"/>
  <c r="T165"/>
  <c r="R165"/>
  <c r="P165"/>
  <c r="BI163"/>
  <c r="BH163"/>
  <c r="BG163"/>
  <c r="BE163"/>
  <c r="T163"/>
  <c r="R163"/>
  <c r="P163"/>
  <c r="BI160"/>
  <c r="BH160"/>
  <c r="BG160"/>
  <c r="BE160"/>
  <c r="T160"/>
  <c r="R160"/>
  <c r="P160"/>
  <c r="BI156"/>
  <c r="BH156"/>
  <c r="BG156"/>
  <c r="BE156"/>
  <c r="T156"/>
  <c r="R156"/>
  <c r="P156"/>
  <c r="BI153"/>
  <c r="BH153"/>
  <c r="BG153"/>
  <c r="BE153"/>
  <c r="T153"/>
  <c r="R153"/>
  <c r="P153"/>
  <c r="BI151"/>
  <c r="BH151"/>
  <c r="BG151"/>
  <c r="BE151"/>
  <c r="T151"/>
  <c r="R151"/>
  <c r="P151"/>
  <c r="BI149"/>
  <c r="BH149"/>
  <c r="BG149"/>
  <c r="BE149"/>
  <c r="T149"/>
  <c r="R149"/>
  <c r="P149"/>
  <c r="BI146"/>
  <c r="BH146"/>
  <c r="BG146"/>
  <c r="BE146"/>
  <c r="T146"/>
  <c r="R146"/>
  <c r="P146"/>
  <c r="BI143"/>
  <c r="BH143"/>
  <c r="BG143"/>
  <c r="BE143"/>
  <c r="T143"/>
  <c r="R143"/>
  <c r="P143"/>
  <c r="BI141"/>
  <c r="BH141"/>
  <c r="BG141"/>
  <c r="BE141"/>
  <c r="T141"/>
  <c r="R141"/>
  <c r="P141"/>
  <c r="BI139"/>
  <c r="BH139"/>
  <c r="BG139"/>
  <c r="BE139"/>
  <c r="T139"/>
  <c r="R139"/>
  <c r="P139"/>
  <c r="BI136"/>
  <c r="BH136"/>
  <c r="BG136"/>
  <c r="BE136"/>
  <c r="T136"/>
  <c r="R136"/>
  <c r="P136"/>
  <c r="BI132"/>
  <c r="BH132"/>
  <c r="BG132"/>
  <c r="BE132"/>
  <c r="T132"/>
  <c r="R132"/>
  <c r="P132"/>
  <c r="J126"/>
  <c r="J125"/>
  <c r="F125"/>
  <c r="F123"/>
  <c r="E121"/>
  <c r="J92"/>
  <c r="J91"/>
  <c r="F91"/>
  <c r="F89"/>
  <c r="E87"/>
  <c r="J18"/>
  <c r="E18"/>
  <c r="F126"/>
  <c r="J17"/>
  <c r="J12"/>
  <c r="J123"/>
  <c r="E7"/>
  <c r="E119"/>
  <c i="27" r="J37"/>
  <c r="J36"/>
  <c i="1" r="AY127"/>
  <c i="27" r="J35"/>
  <c i="1" r="AX127"/>
  <c i="27" r="BI557"/>
  <c r="BH557"/>
  <c r="BG557"/>
  <c r="BE557"/>
  <c r="T557"/>
  <c r="R557"/>
  <c r="P557"/>
  <c r="BI556"/>
  <c r="BH556"/>
  <c r="BG556"/>
  <c r="BE556"/>
  <c r="T556"/>
  <c r="R556"/>
  <c r="P556"/>
  <c r="BI555"/>
  <c r="BH555"/>
  <c r="BG555"/>
  <c r="BE555"/>
  <c r="T555"/>
  <c r="R555"/>
  <c r="P555"/>
  <c r="BI553"/>
  <c r="BH553"/>
  <c r="BG553"/>
  <c r="BE553"/>
  <c r="T553"/>
  <c r="R553"/>
  <c r="P553"/>
  <c r="BI552"/>
  <c r="BH552"/>
  <c r="BG552"/>
  <c r="BE552"/>
  <c r="T552"/>
  <c r="R552"/>
  <c r="P552"/>
  <c r="BI551"/>
  <c r="BH551"/>
  <c r="BG551"/>
  <c r="BE551"/>
  <c r="T551"/>
  <c r="R551"/>
  <c r="P551"/>
  <c r="BI550"/>
  <c r="BH550"/>
  <c r="BG550"/>
  <c r="BE550"/>
  <c r="T550"/>
  <c r="R550"/>
  <c r="P550"/>
  <c r="BI549"/>
  <c r="BH549"/>
  <c r="BG549"/>
  <c r="BE549"/>
  <c r="T549"/>
  <c r="R549"/>
  <c r="P549"/>
  <c r="BI548"/>
  <c r="BH548"/>
  <c r="BG548"/>
  <c r="BE548"/>
  <c r="T548"/>
  <c r="R548"/>
  <c r="P548"/>
  <c r="BI546"/>
  <c r="BH546"/>
  <c r="BG546"/>
  <c r="BE546"/>
  <c r="T546"/>
  <c r="R546"/>
  <c r="P546"/>
  <c r="BI544"/>
  <c r="BH544"/>
  <c r="BG544"/>
  <c r="BE544"/>
  <c r="T544"/>
  <c r="R544"/>
  <c r="P544"/>
  <c r="BI539"/>
  <c r="BH539"/>
  <c r="BG539"/>
  <c r="BE539"/>
  <c r="T539"/>
  <c r="R539"/>
  <c r="P539"/>
  <c r="BI537"/>
  <c r="BH537"/>
  <c r="BG537"/>
  <c r="BE537"/>
  <c r="T537"/>
  <c r="R537"/>
  <c r="P537"/>
  <c r="BI532"/>
  <c r="BH532"/>
  <c r="BG532"/>
  <c r="BE532"/>
  <c r="T532"/>
  <c r="R532"/>
  <c r="P532"/>
  <c r="BI528"/>
  <c r="BH528"/>
  <c r="BG528"/>
  <c r="BE528"/>
  <c r="T528"/>
  <c r="R528"/>
  <c r="P528"/>
  <c r="BI526"/>
  <c r="BH526"/>
  <c r="BG526"/>
  <c r="BE526"/>
  <c r="T526"/>
  <c r="R526"/>
  <c r="P526"/>
  <c r="BI524"/>
  <c r="BH524"/>
  <c r="BG524"/>
  <c r="BE524"/>
  <c r="T524"/>
  <c r="R524"/>
  <c r="P524"/>
  <c r="BI522"/>
  <c r="BH522"/>
  <c r="BG522"/>
  <c r="BE522"/>
  <c r="T522"/>
  <c r="R522"/>
  <c r="P522"/>
  <c r="BI520"/>
  <c r="BH520"/>
  <c r="BG520"/>
  <c r="BE520"/>
  <c r="T520"/>
  <c r="R520"/>
  <c r="P520"/>
  <c r="BI518"/>
  <c r="BH518"/>
  <c r="BG518"/>
  <c r="BE518"/>
  <c r="T518"/>
  <c r="R518"/>
  <c r="P518"/>
  <c r="BI516"/>
  <c r="BH516"/>
  <c r="BG516"/>
  <c r="BE516"/>
  <c r="T516"/>
  <c r="R516"/>
  <c r="P516"/>
  <c r="BI514"/>
  <c r="BH514"/>
  <c r="BG514"/>
  <c r="BE514"/>
  <c r="T514"/>
  <c r="R514"/>
  <c r="P514"/>
  <c r="BI512"/>
  <c r="BH512"/>
  <c r="BG512"/>
  <c r="BE512"/>
  <c r="T512"/>
  <c r="R512"/>
  <c r="P512"/>
  <c r="BI509"/>
  <c r="BH509"/>
  <c r="BG509"/>
  <c r="BE509"/>
  <c r="T509"/>
  <c r="R509"/>
  <c r="P509"/>
  <c r="BI506"/>
  <c r="BH506"/>
  <c r="BG506"/>
  <c r="BE506"/>
  <c r="T506"/>
  <c r="T505"/>
  <c r="R506"/>
  <c r="R505"/>
  <c r="P506"/>
  <c r="P505"/>
  <c r="BI493"/>
  <c r="BH493"/>
  <c r="BG493"/>
  <c r="BE493"/>
  <c r="T493"/>
  <c r="R493"/>
  <c r="P493"/>
  <c r="BI490"/>
  <c r="BH490"/>
  <c r="BG490"/>
  <c r="BE490"/>
  <c r="T490"/>
  <c r="R490"/>
  <c r="P490"/>
  <c r="BI472"/>
  <c r="BH472"/>
  <c r="BG472"/>
  <c r="BE472"/>
  <c r="T472"/>
  <c r="R472"/>
  <c r="P472"/>
  <c r="BI470"/>
  <c r="BH470"/>
  <c r="BG470"/>
  <c r="BE470"/>
  <c r="T470"/>
  <c r="R470"/>
  <c r="P470"/>
  <c r="BI468"/>
  <c r="BH468"/>
  <c r="BG468"/>
  <c r="BE468"/>
  <c r="T468"/>
  <c r="R468"/>
  <c r="P468"/>
  <c r="BI462"/>
  <c r="BH462"/>
  <c r="BG462"/>
  <c r="BE462"/>
  <c r="T462"/>
  <c r="R462"/>
  <c r="P462"/>
  <c r="BI460"/>
  <c r="BH460"/>
  <c r="BG460"/>
  <c r="BE460"/>
  <c r="T460"/>
  <c r="R460"/>
  <c r="P460"/>
  <c r="BI458"/>
  <c r="BH458"/>
  <c r="BG458"/>
  <c r="BE458"/>
  <c r="T458"/>
  <c r="R458"/>
  <c r="P458"/>
  <c r="BI456"/>
  <c r="BH456"/>
  <c r="BG456"/>
  <c r="BE456"/>
  <c r="T456"/>
  <c r="R456"/>
  <c r="P456"/>
  <c r="BI452"/>
  <c r="BH452"/>
  <c r="BG452"/>
  <c r="BE452"/>
  <c r="T452"/>
  <c r="R452"/>
  <c r="P452"/>
  <c r="BI444"/>
  <c r="BH444"/>
  <c r="BG444"/>
  <c r="BE444"/>
  <c r="T444"/>
  <c r="R444"/>
  <c r="P444"/>
  <c r="BI442"/>
  <c r="BH442"/>
  <c r="BG442"/>
  <c r="BE442"/>
  <c r="T442"/>
  <c r="R442"/>
  <c r="P442"/>
  <c r="BI438"/>
  <c r="BH438"/>
  <c r="BG438"/>
  <c r="BE438"/>
  <c r="T438"/>
  <c r="R438"/>
  <c r="P438"/>
  <c r="BI429"/>
  <c r="BH429"/>
  <c r="BG429"/>
  <c r="BE429"/>
  <c r="T429"/>
  <c r="R429"/>
  <c r="P429"/>
  <c r="BI420"/>
  <c r="BH420"/>
  <c r="BG420"/>
  <c r="BE420"/>
  <c r="T420"/>
  <c r="R420"/>
  <c r="P420"/>
  <c r="BI416"/>
  <c r="BH416"/>
  <c r="BG416"/>
  <c r="BE416"/>
  <c r="T416"/>
  <c r="R416"/>
  <c r="P416"/>
  <c r="BI413"/>
  <c r="BH413"/>
  <c r="BG413"/>
  <c r="BE413"/>
  <c r="T413"/>
  <c r="R413"/>
  <c r="P413"/>
  <c r="BI405"/>
  <c r="BH405"/>
  <c r="BG405"/>
  <c r="BE405"/>
  <c r="T405"/>
  <c r="R405"/>
  <c r="P405"/>
  <c r="BI403"/>
  <c r="BH403"/>
  <c r="BG403"/>
  <c r="BE403"/>
  <c r="T403"/>
  <c r="R403"/>
  <c r="P403"/>
  <c r="BI401"/>
  <c r="BH401"/>
  <c r="BG401"/>
  <c r="BE401"/>
  <c r="T401"/>
  <c r="R401"/>
  <c r="P401"/>
  <c r="BI397"/>
  <c r="BH397"/>
  <c r="BG397"/>
  <c r="BE397"/>
  <c r="T397"/>
  <c r="R397"/>
  <c r="P397"/>
  <c r="BI395"/>
  <c r="BH395"/>
  <c r="BG395"/>
  <c r="BE395"/>
  <c r="T395"/>
  <c r="R395"/>
  <c r="P395"/>
  <c r="BI391"/>
  <c r="BH391"/>
  <c r="BG391"/>
  <c r="BE391"/>
  <c r="T391"/>
  <c r="R391"/>
  <c r="P391"/>
  <c r="BI388"/>
  <c r="BH388"/>
  <c r="BG388"/>
  <c r="BE388"/>
  <c r="T388"/>
  <c r="R388"/>
  <c r="P388"/>
  <c r="BI386"/>
  <c r="BH386"/>
  <c r="BG386"/>
  <c r="BE386"/>
  <c r="T386"/>
  <c r="R386"/>
  <c r="P386"/>
  <c r="BI385"/>
  <c r="BH385"/>
  <c r="BG385"/>
  <c r="BE385"/>
  <c r="T385"/>
  <c r="R385"/>
  <c r="P385"/>
  <c r="BI383"/>
  <c r="BH383"/>
  <c r="BG383"/>
  <c r="BE383"/>
  <c r="T383"/>
  <c r="R383"/>
  <c r="P383"/>
  <c r="BI381"/>
  <c r="BH381"/>
  <c r="BG381"/>
  <c r="BE381"/>
  <c r="T381"/>
  <c r="R381"/>
  <c r="P381"/>
  <c r="BI379"/>
  <c r="BH379"/>
  <c r="BG379"/>
  <c r="BE379"/>
  <c r="T379"/>
  <c r="R379"/>
  <c r="P379"/>
  <c r="BI377"/>
  <c r="BH377"/>
  <c r="BG377"/>
  <c r="BE377"/>
  <c r="T377"/>
  <c r="R377"/>
  <c r="P377"/>
  <c r="BI376"/>
  <c r="BH376"/>
  <c r="BG376"/>
  <c r="BE376"/>
  <c r="T376"/>
  <c r="R376"/>
  <c r="P376"/>
  <c r="BI374"/>
  <c r="BH374"/>
  <c r="BG374"/>
  <c r="BE374"/>
  <c r="T374"/>
  <c r="R374"/>
  <c r="P374"/>
  <c r="BI365"/>
  <c r="BH365"/>
  <c r="BG365"/>
  <c r="BE365"/>
  <c r="T365"/>
  <c r="R365"/>
  <c r="P365"/>
  <c r="BI363"/>
  <c r="BH363"/>
  <c r="BG363"/>
  <c r="BE363"/>
  <c r="T363"/>
  <c r="R363"/>
  <c r="P363"/>
  <c r="BI355"/>
  <c r="BH355"/>
  <c r="BG355"/>
  <c r="BE355"/>
  <c r="T355"/>
  <c r="R355"/>
  <c r="P355"/>
  <c r="BI347"/>
  <c r="BH347"/>
  <c r="BG347"/>
  <c r="BE347"/>
  <c r="T347"/>
  <c r="R347"/>
  <c r="P347"/>
  <c r="BI345"/>
  <c r="BH345"/>
  <c r="BG345"/>
  <c r="BE345"/>
  <c r="T345"/>
  <c r="R345"/>
  <c r="P345"/>
  <c r="BI343"/>
  <c r="BH343"/>
  <c r="BG343"/>
  <c r="BE343"/>
  <c r="T343"/>
  <c r="R343"/>
  <c r="P343"/>
  <c r="BI332"/>
  <c r="BH332"/>
  <c r="BG332"/>
  <c r="BE332"/>
  <c r="T332"/>
  <c r="R332"/>
  <c r="P332"/>
  <c r="BI328"/>
  <c r="BH328"/>
  <c r="BG328"/>
  <c r="BE328"/>
  <c r="T328"/>
  <c r="R328"/>
  <c r="P328"/>
  <c r="BI314"/>
  <c r="BH314"/>
  <c r="BG314"/>
  <c r="BE314"/>
  <c r="T314"/>
  <c r="R314"/>
  <c r="P314"/>
  <c r="BI310"/>
  <c r="BH310"/>
  <c r="BG310"/>
  <c r="BE310"/>
  <c r="T310"/>
  <c r="R310"/>
  <c r="P310"/>
  <c r="BI306"/>
  <c r="BH306"/>
  <c r="BG306"/>
  <c r="BE306"/>
  <c r="T306"/>
  <c r="R306"/>
  <c r="P306"/>
  <c r="BI303"/>
  <c r="BH303"/>
  <c r="BG303"/>
  <c r="BE303"/>
  <c r="T303"/>
  <c r="R303"/>
  <c r="P303"/>
  <c r="BI300"/>
  <c r="BH300"/>
  <c r="BG300"/>
  <c r="BE300"/>
  <c r="T300"/>
  <c r="R300"/>
  <c r="P300"/>
  <c r="BI298"/>
  <c r="BH298"/>
  <c r="BG298"/>
  <c r="BE298"/>
  <c r="T298"/>
  <c r="R298"/>
  <c r="P298"/>
  <c r="BI295"/>
  <c r="BH295"/>
  <c r="BG295"/>
  <c r="BE295"/>
  <c r="T295"/>
  <c r="R295"/>
  <c r="P295"/>
  <c r="BI292"/>
  <c r="BH292"/>
  <c r="BG292"/>
  <c r="BE292"/>
  <c r="T292"/>
  <c r="R292"/>
  <c r="P292"/>
  <c r="BI288"/>
  <c r="BH288"/>
  <c r="BG288"/>
  <c r="BE288"/>
  <c r="T288"/>
  <c r="R288"/>
  <c r="P288"/>
  <c r="BI285"/>
  <c r="BH285"/>
  <c r="BG285"/>
  <c r="BE285"/>
  <c r="T285"/>
  <c r="R285"/>
  <c r="P285"/>
  <c r="BI283"/>
  <c r="BH283"/>
  <c r="BG283"/>
  <c r="BE283"/>
  <c r="T283"/>
  <c r="R283"/>
  <c r="P283"/>
  <c r="BI281"/>
  <c r="BH281"/>
  <c r="BG281"/>
  <c r="BE281"/>
  <c r="T281"/>
  <c r="R281"/>
  <c r="P281"/>
  <c r="BI276"/>
  <c r="BH276"/>
  <c r="BG276"/>
  <c r="BE276"/>
  <c r="T276"/>
  <c r="R276"/>
  <c r="P276"/>
  <c r="BI274"/>
  <c r="BH274"/>
  <c r="BG274"/>
  <c r="BE274"/>
  <c r="T274"/>
  <c r="R274"/>
  <c r="P274"/>
  <c r="BI272"/>
  <c r="BH272"/>
  <c r="BG272"/>
  <c r="BE272"/>
  <c r="T272"/>
  <c r="R272"/>
  <c r="P272"/>
  <c r="BI269"/>
  <c r="BH269"/>
  <c r="BG269"/>
  <c r="BE269"/>
  <c r="T269"/>
  <c r="R269"/>
  <c r="P269"/>
  <c r="BI265"/>
  <c r="BH265"/>
  <c r="BG265"/>
  <c r="BE265"/>
  <c r="T265"/>
  <c r="R265"/>
  <c r="P265"/>
  <c r="BI262"/>
  <c r="BH262"/>
  <c r="BG262"/>
  <c r="BE262"/>
  <c r="T262"/>
  <c r="R262"/>
  <c r="P262"/>
  <c r="BI258"/>
  <c r="BH258"/>
  <c r="BG258"/>
  <c r="BE258"/>
  <c r="T258"/>
  <c r="R258"/>
  <c r="P258"/>
  <c r="BI254"/>
  <c r="BH254"/>
  <c r="BG254"/>
  <c r="BE254"/>
  <c r="T254"/>
  <c r="R254"/>
  <c r="P254"/>
  <c r="BI252"/>
  <c r="BH252"/>
  <c r="BG252"/>
  <c r="BE252"/>
  <c r="T252"/>
  <c r="R252"/>
  <c r="P252"/>
  <c r="BI249"/>
  <c r="BH249"/>
  <c r="BG249"/>
  <c r="BE249"/>
  <c r="T249"/>
  <c r="R249"/>
  <c r="P249"/>
  <c r="BI248"/>
  <c r="BH248"/>
  <c r="BG248"/>
  <c r="BE248"/>
  <c r="T248"/>
  <c r="R248"/>
  <c r="P248"/>
  <c r="BI247"/>
  <c r="BH247"/>
  <c r="BG247"/>
  <c r="BE247"/>
  <c r="T247"/>
  <c r="R247"/>
  <c r="P247"/>
  <c r="BI244"/>
  <c r="BH244"/>
  <c r="BG244"/>
  <c r="BE244"/>
  <c r="T244"/>
  <c r="R244"/>
  <c r="P244"/>
  <c r="BI241"/>
  <c r="BH241"/>
  <c r="BG241"/>
  <c r="BE241"/>
  <c r="T241"/>
  <c r="R241"/>
  <c r="P241"/>
  <c r="BI237"/>
  <c r="BH237"/>
  <c r="BG237"/>
  <c r="BE237"/>
  <c r="T237"/>
  <c r="R237"/>
  <c r="P237"/>
  <c r="BI231"/>
  <c r="BH231"/>
  <c r="BG231"/>
  <c r="BE231"/>
  <c r="T231"/>
  <c r="R231"/>
  <c r="P231"/>
  <c r="BI229"/>
  <c r="BH229"/>
  <c r="BG229"/>
  <c r="BE229"/>
  <c r="T229"/>
  <c r="R229"/>
  <c r="P229"/>
  <c r="BI227"/>
  <c r="BH227"/>
  <c r="BG227"/>
  <c r="BE227"/>
  <c r="T227"/>
  <c r="R227"/>
  <c r="P227"/>
  <c r="BI225"/>
  <c r="BH225"/>
  <c r="BG225"/>
  <c r="BE225"/>
  <c r="T225"/>
  <c r="R225"/>
  <c r="P225"/>
  <c r="BI223"/>
  <c r="BH223"/>
  <c r="BG223"/>
  <c r="BE223"/>
  <c r="T223"/>
  <c r="R223"/>
  <c r="P223"/>
  <c r="BI221"/>
  <c r="BH221"/>
  <c r="BG221"/>
  <c r="BE221"/>
  <c r="T221"/>
  <c r="R221"/>
  <c r="P221"/>
  <c r="BI220"/>
  <c r="BH220"/>
  <c r="BG220"/>
  <c r="BE220"/>
  <c r="T220"/>
  <c r="R220"/>
  <c r="P220"/>
  <c r="BI217"/>
  <c r="BH217"/>
  <c r="BG217"/>
  <c r="BE217"/>
  <c r="T217"/>
  <c r="R217"/>
  <c r="P217"/>
  <c r="BI214"/>
  <c r="BH214"/>
  <c r="BG214"/>
  <c r="BE214"/>
  <c r="T214"/>
  <c r="R214"/>
  <c r="P214"/>
  <c r="BI212"/>
  <c r="BH212"/>
  <c r="BG212"/>
  <c r="BE212"/>
  <c r="T212"/>
  <c r="R212"/>
  <c r="P212"/>
  <c r="BI210"/>
  <c r="BH210"/>
  <c r="BG210"/>
  <c r="BE210"/>
  <c r="T210"/>
  <c r="R210"/>
  <c r="P210"/>
  <c r="BI208"/>
  <c r="BH208"/>
  <c r="BG208"/>
  <c r="BE208"/>
  <c r="T208"/>
  <c r="R208"/>
  <c r="P208"/>
  <c r="BI205"/>
  <c r="BH205"/>
  <c r="BG205"/>
  <c r="BE205"/>
  <c r="T205"/>
  <c r="R205"/>
  <c r="P205"/>
  <c r="BI203"/>
  <c r="BH203"/>
  <c r="BG203"/>
  <c r="BE203"/>
  <c r="T203"/>
  <c r="R203"/>
  <c r="P203"/>
  <c r="BI200"/>
  <c r="BH200"/>
  <c r="BG200"/>
  <c r="BE200"/>
  <c r="T200"/>
  <c r="R200"/>
  <c r="P200"/>
  <c r="BI198"/>
  <c r="BH198"/>
  <c r="BG198"/>
  <c r="BE198"/>
  <c r="T198"/>
  <c r="R198"/>
  <c r="P198"/>
  <c r="BI197"/>
  <c r="BH197"/>
  <c r="BG197"/>
  <c r="BE197"/>
  <c r="T197"/>
  <c r="R197"/>
  <c r="P197"/>
  <c r="BI194"/>
  <c r="BH194"/>
  <c r="BG194"/>
  <c r="BE194"/>
  <c r="T194"/>
  <c r="R194"/>
  <c r="P194"/>
  <c r="BI193"/>
  <c r="BH193"/>
  <c r="BG193"/>
  <c r="BE193"/>
  <c r="T193"/>
  <c r="R193"/>
  <c r="P193"/>
  <c r="BI189"/>
  <c r="BH189"/>
  <c r="BG189"/>
  <c r="BE189"/>
  <c r="T189"/>
  <c r="R189"/>
  <c r="P189"/>
  <c r="BI186"/>
  <c r="BH186"/>
  <c r="BG186"/>
  <c r="BE186"/>
  <c r="T186"/>
  <c r="R186"/>
  <c r="P186"/>
  <c r="BI184"/>
  <c r="BH184"/>
  <c r="BG184"/>
  <c r="BE184"/>
  <c r="T184"/>
  <c r="R184"/>
  <c r="P184"/>
  <c r="BI181"/>
  <c r="BH181"/>
  <c r="BG181"/>
  <c r="BE181"/>
  <c r="T181"/>
  <c r="R181"/>
  <c r="P181"/>
  <c r="BI179"/>
  <c r="BH179"/>
  <c r="BG179"/>
  <c r="BE179"/>
  <c r="T179"/>
  <c r="R179"/>
  <c r="P179"/>
  <c r="BI177"/>
  <c r="BH177"/>
  <c r="BG177"/>
  <c r="BE177"/>
  <c r="T177"/>
  <c r="R177"/>
  <c r="P177"/>
  <c r="BI174"/>
  <c r="BH174"/>
  <c r="BG174"/>
  <c r="BE174"/>
  <c r="T174"/>
  <c r="R174"/>
  <c r="P174"/>
  <c r="BI172"/>
  <c r="BH172"/>
  <c r="BG172"/>
  <c r="BE172"/>
  <c r="T172"/>
  <c r="R172"/>
  <c r="P172"/>
  <c r="BI170"/>
  <c r="BH170"/>
  <c r="BG170"/>
  <c r="BE170"/>
  <c r="T170"/>
  <c r="R170"/>
  <c r="P170"/>
  <c r="BI168"/>
  <c r="BH168"/>
  <c r="BG168"/>
  <c r="BE168"/>
  <c r="T168"/>
  <c r="R168"/>
  <c r="P168"/>
  <c r="BI166"/>
  <c r="BH166"/>
  <c r="BG166"/>
  <c r="BE166"/>
  <c r="T166"/>
  <c r="R166"/>
  <c r="P166"/>
  <c r="BI163"/>
  <c r="BH163"/>
  <c r="BG163"/>
  <c r="BE163"/>
  <c r="T163"/>
  <c r="R163"/>
  <c r="P163"/>
  <c r="BI159"/>
  <c r="BH159"/>
  <c r="BG159"/>
  <c r="BE159"/>
  <c r="T159"/>
  <c r="R159"/>
  <c r="P159"/>
  <c r="BI156"/>
  <c r="BH156"/>
  <c r="BG156"/>
  <c r="BE156"/>
  <c r="T156"/>
  <c r="R156"/>
  <c r="P156"/>
  <c r="BI154"/>
  <c r="BH154"/>
  <c r="BG154"/>
  <c r="BE154"/>
  <c r="T154"/>
  <c r="R154"/>
  <c r="P154"/>
  <c r="BI151"/>
  <c r="BH151"/>
  <c r="BG151"/>
  <c r="BE151"/>
  <c r="T151"/>
  <c r="R151"/>
  <c r="P151"/>
  <c r="BI149"/>
  <c r="BH149"/>
  <c r="BG149"/>
  <c r="BE149"/>
  <c r="T149"/>
  <c r="R149"/>
  <c r="P149"/>
  <c r="BI146"/>
  <c r="BH146"/>
  <c r="BG146"/>
  <c r="BE146"/>
  <c r="T146"/>
  <c r="R146"/>
  <c r="P146"/>
  <c r="BI143"/>
  <c r="BH143"/>
  <c r="BG143"/>
  <c r="BE143"/>
  <c r="T143"/>
  <c r="R143"/>
  <c r="P143"/>
  <c r="BI141"/>
  <c r="BH141"/>
  <c r="BG141"/>
  <c r="BE141"/>
  <c r="T141"/>
  <c r="R141"/>
  <c r="P141"/>
  <c r="BI139"/>
  <c r="BH139"/>
  <c r="BG139"/>
  <c r="BE139"/>
  <c r="T139"/>
  <c r="R139"/>
  <c r="P139"/>
  <c r="BI136"/>
  <c r="BH136"/>
  <c r="BG136"/>
  <c r="BE136"/>
  <c r="T136"/>
  <c r="R136"/>
  <c r="P136"/>
  <c r="BI132"/>
  <c r="BH132"/>
  <c r="BG132"/>
  <c r="BE132"/>
  <c r="T132"/>
  <c r="R132"/>
  <c r="P132"/>
  <c r="J126"/>
  <c r="J125"/>
  <c r="F125"/>
  <c r="F123"/>
  <c r="E121"/>
  <c r="J92"/>
  <c r="J91"/>
  <c r="F91"/>
  <c r="F89"/>
  <c r="E87"/>
  <c r="J18"/>
  <c r="E18"/>
  <c r="F126"/>
  <c r="J17"/>
  <c r="J12"/>
  <c r="J123"/>
  <c r="E7"/>
  <c r="E119"/>
  <c i="26" r="J37"/>
  <c r="J36"/>
  <c i="1" r="AY126"/>
  <c i="26" r="J35"/>
  <c i="1" r="AX126"/>
  <c i="26" r="BI588"/>
  <c r="BH588"/>
  <c r="BG588"/>
  <c r="BE588"/>
  <c r="T588"/>
  <c r="R588"/>
  <c r="P588"/>
  <c r="BI587"/>
  <c r="BH587"/>
  <c r="BG587"/>
  <c r="BE587"/>
  <c r="T587"/>
  <c r="R587"/>
  <c r="P587"/>
  <c r="BI586"/>
  <c r="BH586"/>
  <c r="BG586"/>
  <c r="BE586"/>
  <c r="T586"/>
  <c r="R586"/>
  <c r="P586"/>
  <c r="BI584"/>
  <c r="BH584"/>
  <c r="BG584"/>
  <c r="BE584"/>
  <c r="T584"/>
  <c r="R584"/>
  <c r="P584"/>
  <c r="BI583"/>
  <c r="BH583"/>
  <c r="BG583"/>
  <c r="BE583"/>
  <c r="T583"/>
  <c r="R583"/>
  <c r="P583"/>
  <c r="BI582"/>
  <c r="BH582"/>
  <c r="BG582"/>
  <c r="BE582"/>
  <c r="T582"/>
  <c r="R582"/>
  <c r="P582"/>
  <c r="BI581"/>
  <c r="BH581"/>
  <c r="BG581"/>
  <c r="BE581"/>
  <c r="T581"/>
  <c r="R581"/>
  <c r="P581"/>
  <c r="BI580"/>
  <c r="BH580"/>
  <c r="BG580"/>
  <c r="BE580"/>
  <c r="T580"/>
  <c r="R580"/>
  <c r="P580"/>
  <c r="BI579"/>
  <c r="BH579"/>
  <c r="BG579"/>
  <c r="BE579"/>
  <c r="T579"/>
  <c r="R579"/>
  <c r="P579"/>
  <c r="BI577"/>
  <c r="BH577"/>
  <c r="BG577"/>
  <c r="BE577"/>
  <c r="T577"/>
  <c r="R577"/>
  <c r="P577"/>
  <c r="BI575"/>
  <c r="BH575"/>
  <c r="BG575"/>
  <c r="BE575"/>
  <c r="T575"/>
  <c r="R575"/>
  <c r="P575"/>
  <c r="BI570"/>
  <c r="BH570"/>
  <c r="BG570"/>
  <c r="BE570"/>
  <c r="T570"/>
  <c r="R570"/>
  <c r="P570"/>
  <c r="BI568"/>
  <c r="BH568"/>
  <c r="BG568"/>
  <c r="BE568"/>
  <c r="T568"/>
  <c r="R568"/>
  <c r="P568"/>
  <c r="BI563"/>
  <c r="BH563"/>
  <c r="BG563"/>
  <c r="BE563"/>
  <c r="T563"/>
  <c r="R563"/>
  <c r="P563"/>
  <c r="BI559"/>
  <c r="BH559"/>
  <c r="BG559"/>
  <c r="BE559"/>
  <c r="T559"/>
  <c r="R559"/>
  <c r="P559"/>
  <c r="BI557"/>
  <c r="BH557"/>
  <c r="BG557"/>
  <c r="BE557"/>
  <c r="T557"/>
  <c r="R557"/>
  <c r="P557"/>
  <c r="BI555"/>
  <c r="BH555"/>
  <c r="BG555"/>
  <c r="BE555"/>
  <c r="T555"/>
  <c r="R555"/>
  <c r="P555"/>
  <c r="BI553"/>
  <c r="BH553"/>
  <c r="BG553"/>
  <c r="BE553"/>
  <c r="T553"/>
  <c r="R553"/>
  <c r="P553"/>
  <c r="BI551"/>
  <c r="BH551"/>
  <c r="BG551"/>
  <c r="BE551"/>
  <c r="T551"/>
  <c r="R551"/>
  <c r="P551"/>
  <c r="BI549"/>
  <c r="BH549"/>
  <c r="BG549"/>
  <c r="BE549"/>
  <c r="T549"/>
  <c r="R549"/>
  <c r="P549"/>
  <c r="BI547"/>
  <c r="BH547"/>
  <c r="BG547"/>
  <c r="BE547"/>
  <c r="T547"/>
  <c r="R547"/>
  <c r="P547"/>
  <c r="BI545"/>
  <c r="BH545"/>
  <c r="BG545"/>
  <c r="BE545"/>
  <c r="T545"/>
  <c r="R545"/>
  <c r="P545"/>
  <c r="BI543"/>
  <c r="BH543"/>
  <c r="BG543"/>
  <c r="BE543"/>
  <c r="T543"/>
  <c r="R543"/>
  <c r="P543"/>
  <c r="BI536"/>
  <c r="BH536"/>
  <c r="BG536"/>
  <c r="BE536"/>
  <c r="T536"/>
  <c r="R536"/>
  <c r="P536"/>
  <c r="BI534"/>
  <c r="BH534"/>
  <c r="BG534"/>
  <c r="BE534"/>
  <c r="T534"/>
  <c r="R534"/>
  <c r="P534"/>
  <c r="BI531"/>
  <c r="BH531"/>
  <c r="BG531"/>
  <c r="BE531"/>
  <c r="T531"/>
  <c r="R531"/>
  <c r="P531"/>
  <c r="BI528"/>
  <c r="BH528"/>
  <c r="BG528"/>
  <c r="BE528"/>
  <c r="T528"/>
  <c r="T527"/>
  <c r="R528"/>
  <c r="R527"/>
  <c r="P528"/>
  <c r="P527"/>
  <c r="BI517"/>
  <c r="BH517"/>
  <c r="BG517"/>
  <c r="BE517"/>
  <c r="T517"/>
  <c r="R517"/>
  <c r="P517"/>
  <c r="BI514"/>
  <c r="BH514"/>
  <c r="BG514"/>
  <c r="BE514"/>
  <c r="T514"/>
  <c r="R514"/>
  <c r="P514"/>
  <c r="BI495"/>
  <c r="BH495"/>
  <c r="BG495"/>
  <c r="BE495"/>
  <c r="T495"/>
  <c r="R495"/>
  <c r="P495"/>
  <c r="BI493"/>
  <c r="BH493"/>
  <c r="BG493"/>
  <c r="BE493"/>
  <c r="T493"/>
  <c r="R493"/>
  <c r="P493"/>
  <c r="BI491"/>
  <c r="BH491"/>
  <c r="BG491"/>
  <c r="BE491"/>
  <c r="T491"/>
  <c r="R491"/>
  <c r="P491"/>
  <c r="BI484"/>
  <c r="BH484"/>
  <c r="BG484"/>
  <c r="BE484"/>
  <c r="T484"/>
  <c r="R484"/>
  <c r="P484"/>
  <c r="BI482"/>
  <c r="BH482"/>
  <c r="BG482"/>
  <c r="BE482"/>
  <c r="T482"/>
  <c r="R482"/>
  <c r="P482"/>
  <c r="BI480"/>
  <c r="BH480"/>
  <c r="BG480"/>
  <c r="BE480"/>
  <c r="T480"/>
  <c r="R480"/>
  <c r="P480"/>
  <c r="BI478"/>
  <c r="BH478"/>
  <c r="BG478"/>
  <c r="BE478"/>
  <c r="T478"/>
  <c r="R478"/>
  <c r="P478"/>
  <c r="BI476"/>
  <c r="BH476"/>
  <c r="BG476"/>
  <c r="BE476"/>
  <c r="T476"/>
  <c r="R476"/>
  <c r="P476"/>
  <c r="BI473"/>
  <c r="BH473"/>
  <c r="BG473"/>
  <c r="BE473"/>
  <c r="T473"/>
  <c r="R473"/>
  <c r="P473"/>
  <c r="BI471"/>
  <c r="BH471"/>
  <c r="BG471"/>
  <c r="BE471"/>
  <c r="T471"/>
  <c r="R471"/>
  <c r="P471"/>
  <c r="BI469"/>
  <c r="BH469"/>
  <c r="BG469"/>
  <c r="BE469"/>
  <c r="T469"/>
  <c r="R469"/>
  <c r="P469"/>
  <c r="BI467"/>
  <c r="BH467"/>
  <c r="BG467"/>
  <c r="BE467"/>
  <c r="T467"/>
  <c r="R467"/>
  <c r="P467"/>
  <c r="BI460"/>
  <c r="BH460"/>
  <c r="BG460"/>
  <c r="BE460"/>
  <c r="T460"/>
  <c r="R460"/>
  <c r="P460"/>
  <c r="BI453"/>
  <c r="BH453"/>
  <c r="BG453"/>
  <c r="BE453"/>
  <c r="T453"/>
  <c r="R453"/>
  <c r="P453"/>
  <c r="BI449"/>
  <c r="BH449"/>
  <c r="BG449"/>
  <c r="BE449"/>
  <c r="T449"/>
  <c r="R449"/>
  <c r="P449"/>
  <c r="BI442"/>
  <c r="BH442"/>
  <c r="BG442"/>
  <c r="BE442"/>
  <c r="T442"/>
  <c r="R442"/>
  <c r="P442"/>
  <c r="BI435"/>
  <c r="BH435"/>
  <c r="BG435"/>
  <c r="BE435"/>
  <c r="T435"/>
  <c r="R435"/>
  <c r="P435"/>
  <c r="BI431"/>
  <c r="BH431"/>
  <c r="BG431"/>
  <c r="BE431"/>
  <c r="T431"/>
  <c r="R431"/>
  <c r="P431"/>
  <c r="BI428"/>
  <c r="BH428"/>
  <c r="BG428"/>
  <c r="BE428"/>
  <c r="T428"/>
  <c r="R428"/>
  <c r="P428"/>
  <c r="BI420"/>
  <c r="BH420"/>
  <c r="BG420"/>
  <c r="BE420"/>
  <c r="T420"/>
  <c r="R420"/>
  <c r="P420"/>
  <c r="BI418"/>
  <c r="BH418"/>
  <c r="BG418"/>
  <c r="BE418"/>
  <c r="T418"/>
  <c r="R418"/>
  <c r="P418"/>
  <c r="BI416"/>
  <c r="BH416"/>
  <c r="BG416"/>
  <c r="BE416"/>
  <c r="T416"/>
  <c r="R416"/>
  <c r="P416"/>
  <c r="BI412"/>
  <c r="BH412"/>
  <c r="BG412"/>
  <c r="BE412"/>
  <c r="T412"/>
  <c r="R412"/>
  <c r="P412"/>
  <c r="BI410"/>
  <c r="BH410"/>
  <c r="BG410"/>
  <c r="BE410"/>
  <c r="T410"/>
  <c r="R410"/>
  <c r="P410"/>
  <c r="BI408"/>
  <c r="BH408"/>
  <c r="BG408"/>
  <c r="BE408"/>
  <c r="T408"/>
  <c r="R408"/>
  <c r="P408"/>
  <c r="BI405"/>
  <c r="BH405"/>
  <c r="BG405"/>
  <c r="BE405"/>
  <c r="T405"/>
  <c r="R405"/>
  <c r="P405"/>
  <c r="BI403"/>
  <c r="BH403"/>
  <c r="BG403"/>
  <c r="BE403"/>
  <c r="T403"/>
  <c r="R403"/>
  <c r="P403"/>
  <c r="BI402"/>
  <c r="BH402"/>
  <c r="BG402"/>
  <c r="BE402"/>
  <c r="T402"/>
  <c r="R402"/>
  <c r="P402"/>
  <c r="BI400"/>
  <c r="BH400"/>
  <c r="BG400"/>
  <c r="BE400"/>
  <c r="T400"/>
  <c r="R400"/>
  <c r="P400"/>
  <c r="BI398"/>
  <c r="BH398"/>
  <c r="BG398"/>
  <c r="BE398"/>
  <c r="T398"/>
  <c r="R398"/>
  <c r="P398"/>
  <c r="BI397"/>
  <c r="BH397"/>
  <c r="BG397"/>
  <c r="BE397"/>
  <c r="T397"/>
  <c r="R397"/>
  <c r="P397"/>
  <c r="BI395"/>
  <c r="BH395"/>
  <c r="BG395"/>
  <c r="BE395"/>
  <c r="T395"/>
  <c r="R395"/>
  <c r="P395"/>
  <c r="BI393"/>
  <c r="BH393"/>
  <c r="BG393"/>
  <c r="BE393"/>
  <c r="T393"/>
  <c r="R393"/>
  <c r="P393"/>
  <c r="BI391"/>
  <c r="BH391"/>
  <c r="BG391"/>
  <c r="BE391"/>
  <c r="T391"/>
  <c r="R391"/>
  <c r="P391"/>
  <c r="BI389"/>
  <c r="BH389"/>
  <c r="BG389"/>
  <c r="BE389"/>
  <c r="T389"/>
  <c r="R389"/>
  <c r="P389"/>
  <c r="BI387"/>
  <c r="BH387"/>
  <c r="BG387"/>
  <c r="BE387"/>
  <c r="T387"/>
  <c r="R387"/>
  <c r="P387"/>
  <c r="BI385"/>
  <c r="BH385"/>
  <c r="BG385"/>
  <c r="BE385"/>
  <c r="T385"/>
  <c r="R385"/>
  <c r="P385"/>
  <c r="BI377"/>
  <c r="BH377"/>
  <c r="BG377"/>
  <c r="BE377"/>
  <c r="T377"/>
  <c r="R377"/>
  <c r="P377"/>
  <c r="BI370"/>
  <c r="BH370"/>
  <c r="BG370"/>
  <c r="BE370"/>
  <c r="T370"/>
  <c r="R370"/>
  <c r="P370"/>
  <c r="BI363"/>
  <c r="BH363"/>
  <c r="BG363"/>
  <c r="BE363"/>
  <c r="T363"/>
  <c r="R363"/>
  <c r="P363"/>
  <c r="BI352"/>
  <c r="BH352"/>
  <c r="BG352"/>
  <c r="BE352"/>
  <c r="T352"/>
  <c r="R352"/>
  <c r="P352"/>
  <c r="BI348"/>
  <c r="BH348"/>
  <c r="BG348"/>
  <c r="BE348"/>
  <c r="T348"/>
  <c r="R348"/>
  <c r="P348"/>
  <c r="BI334"/>
  <c r="BH334"/>
  <c r="BG334"/>
  <c r="BE334"/>
  <c r="T334"/>
  <c r="R334"/>
  <c r="P334"/>
  <c r="BI330"/>
  <c r="BH330"/>
  <c r="BG330"/>
  <c r="BE330"/>
  <c r="T330"/>
  <c r="R330"/>
  <c r="P330"/>
  <c r="BI326"/>
  <c r="BH326"/>
  <c r="BG326"/>
  <c r="BE326"/>
  <c r="T326"/>
  <c r="R326"/>
  <c r="P326"/>
  <c r="BI324"/>
  <c r="BH324"/>
  <c r="BG324"/>
  <c r="BE324"/>
  <c r="T324"/>
  <c r="R324"/>
  <c r="P324"/>
  <c r="BI321"/>
  <c r="BH321"/>
  <c r="BG321"/>
  <c r="BE321"/>
  <c r="T321"/>
  <c r="R321"/>
  <c r="P321"/>
  <c r="BI319"/>
  <c r="BH319"/>
  <c r="BG319"/>
  <c r="BE319"/>
  <c r="T319"/>
  <c r="R319"/>
  <c r="P319"/>
  <c r="BI316"/>
  <c r="BH316"/>
  <c r="BG316"/>
  <c r="BE316"/>
  <c r="T316"/>
  <c r="R316"/>
  <c r="P316"/>
  <c r="BI313"/>
  <c r="BH313"/>
  <c r="BG313"/>
  <c r="BE313"/>
  <c r="T313"/>
  <c r="R313"/>
  <c r="P313"/>
  <c r="BI309"/>
  <c r="BH309"/>
  <c r="BG309"/>
  <c r="BE309"/>
  <c r="T309"/>
  <c r="R309"/>
  <c r="P309"/>
  <c r="BI306"/>
  <c r="BH306"/>
  <c r="BG306"/>
  <c r="BE306"/>
  <c r="T306"/>
  <c r="R306"/>
  <c r="P306"/>
  <c r="BI304"/>
  <c r="BH304"/>
  <c r="BG304"/>
  <c r="BE304"/>
  <c r="T304"/>
  <c r="R304"/>
  <c r="P304"/>
  <c r="BI302"/>
  <c r="BH302"/>
  <c r="BG302"/>
  <c r="BE302"/>
  <c r="T302"/>
  <c r="R302"/>
  <c r="P302"/>
  <c r="BI297"/>
  <c r="BH297"/>
  <c r="BG297"/>
  <c r="BE297"/>
  <c r="T297"/>
  <c r="R297"/>
  <c r="P297"/>
  <c r="BI295"/>
  <c r="BH295"/>
  <c r="BG295"/>
  <c r="BE295"/>
  <c r="T295"/>
  <c r="R295"/>
  <c r="P295"/>
  <c r="BI293"/>
  <c r="BH293"/>
  <c r="BG293"/>
  <c r="BE293"/>
  <c r="T293"/>
  <c r="R293"/>
  <c r="P293"/>
  <c r="BI289"/>
  <c r="BH289"/>
  <c r="BG289"/>
  <c r="BE289"/>
  <c r="T289"/>
  <c r="R289"/>
  <c r="P289"/>
  <c r="BI285"/>
  <c r="BH285"/>
  <c r="BG285"/>
  <c r="BE285"/>
  <c r="T285"/>
  <c r="R285"/>
  <c r="P285"/>
  <c r="BI282"/>
  <c r="BH282"/>
  <c r="BG282"/>
  <c r="BE282"/>
  <c r="T282"/>
  <c r="R282"/>
  <c r="P282"/>
  <c r="BI278"/>
  <c r="BH278"/>
  <c r="BG278"/>
  <c r="BE278"/>
  <c r="T278"/>
  <c r="R278"/>
  <c r="P278"/>
  <c r="BI274"/>
  <c r="BH274"/>
  <c r="BG274"/>
  <c r="BE274"/>
  <c r="T274"/>
  <c r="R274"/>
  <c r="P274"/>
  <c r="BI271"/>
  <c r="BH271"/>
  <c r="BG271"/>
  <c r="BE271"/>
  <c r="T271"/>
  <c r="R271"/>
  <c r="P271"/>
  <c r="BI270"/>
  <c r="BH270"/>
  <c r="BG270"/>
  <c r="BE270"/>
  <c r="T270"/>
  <c r="R270"/>
  <c r="P270"/>
  <c r="BI267"/>
  <c r="BH267"/>
  <c r="BG267"/>
  <c r="BE267"/>
  <c r="T267"/>
  <c r="R267"/>
  <c r="P267"/>
  <c r="BI265"/>
  <c r="BH265"/>
  <c r="BG265"/>
  <c r="BE265"/>
  <c r="T265"/>
  <c r="R265"/>
  <c r="P265"/>
  <c r="BI264"/>
  <c r="BH264"/>
  <c r="BG264"/>
  <c r="BE264"/>
  <c r="T264"/>
  <c r="R264"/>
  <c r="P264"/>
  <c r="BI263"/>
  <c r="BH263"/>
  <c r="BG263"/>
  <c r="BE263"/>
  <c r="T263"/>
  <c r="R263"/>
  <c r="P263"/>
  <c r="BI259"/>
  <c r="BH259"/>
  <c r="BG259"/>
  <c r="BE259"/>
  <c r="T259"/>
  <c r="R259"/>
  <c r="P259"/>
  <c r="BI256"/>
  <c r="BH256"/>
  <c r="BG256"/>
  <c r="BE256"/>
  <c r="T256"/>
  <c r="R256"/>
  <c r="P256"/>
  <c r="BI252"/>
  <c r="BH252"/>
  <c r="BG252"/>
  <c r="BE252"/>
  <c r="T252"/>
  <c r="R252"/>
  <c r="P252"/>
  <c r="BI249"/>
  <c r="BH249"/>
  <c r="BG249"/>
  <c r="BE249"/>
  <c r="T249"/>
  <c r="R249"/>
  <c r="P249"/>
  <c r="BI246"/>
  <c r="BH246"/>
  <c r="BG246"/>
  <c r="BE246"/>
  <c r="T246"/>
  <c r="R246"/>
  <c r="P246"/>
  <c r="BI244"/>
  <c r="BH244"/>
  <c r="BG244"/>
  <c r="BE244"/>
  <c r="T244"/>
  <c r="R244"/>
  <c r="P244"/>
  <c r="BI242"/>
  <c r="BH242"/>
  <c r="BG242"/>
  <c r="BE242"/>
  <c r="T242"/>
  <c r="R242"/>
  <c r="P242"/>
  <c r="BI240"/>
  <c r="BH240"/>
  <c r="BG240"/>
  <c r="BE240"/>
  <c r="T240"/>
  <c r="R240"/>
  <c r="P240"/>
  <c r="BI238"/>
  <c r="BH238"/>
  <c r="BG238"/>
  <c r="BE238"/>
  <c r="T238"/>
  <c r="R238"/>
  <c r="P238"/>
  <c r="BI232"/>
  <c r="BH232"/>
  <c r="BG232"/>
  <c r="BE232"/>
  <c r="T232"/>
  <c r="R232"/>
  <c r="P232"/>
  <c r="BI227"/>
  <c r="BH227"/>
  <c r="BG227"/>
  <c r="BE227"/>
  <c r="T227"/>
  <c r="R227"/>
  <c r="P227"/>
  <c r="BI225"/>
  <c r="BH225"/>
  <c r="BG225"/>
  <c r="BE225"/>
  <c r="T225"/>
  <c r="R225"/>
  <c r="P225"/>
  <c r="BI223"/>
  <c r="BH223"/>
  <c r="BG223"/>
  <c r="BE223"/>
  <c r="T223"/>
  <c r="R223"/>
  <c r="P223"/>
  <c r="BI222"/>
  <c r="BH222"/>
  <c r="BG222"/>
  <c r="BE222"/>
  <c r="T222"/>
  <c r="R222"/>
  <c r="P222"/>
  <c r="BI219"/>
  <c r="BH219"/>
  <c r="BG219"/>
  <c r="BE219"/>
  <c r="T219"/>
  <c r="R219"/>
  <c r="P219"/>
  <c r="BI216"/>
  <c r="BH216"/>
  <c r="BG216"/>
  <c r="BE216"/>
  <c r="T216"/>
  <c r="R216"/>
  <c r="P216"/>
  <c r="BI214"/>
  <c r="BH214"/>
  <c r="BG214"/>
  <c r="BE214"/>
  <c r="T214"/>
  <c r="R214"/>
  <c r="P214"/>
  <c r="BI212"/>
  <c r="BH212"/>
  <c r="BG212"/>
  <c r="BE212"/>
  <c r="T212"/>
  <c r="R212"/>
  <c r="P212"/>
  <c r="BI210"/>
  <c r="BH210"/>
  <c r="BG210"/>
  <c r="BE210"/>
  <c r="T210"/>
  <c r="R210"/>
  <c r="P210"/>
  <c r="BI207"/>
  <c r="BH207"/>
  <c r="BG207"/>
  <c r="BE207"/>
  <c r="T207"/>
  <c r="R207"/>
  <c r="P207"/>
  <c r="BI205"/>
  <c r="BH205"/>
  <c r="BG205"/>
  <c r="BE205"/>
  <c r="T205"/>
  <c r="R205"/>
  <c r="P205"/>
  <c r="BI203"/>
  <c r="BH203"/>
  <c r="BG203"/>
  <c r="BE203"/>
  <c r="T203"/>
  <c r="R203"/>
  <c r="P203"/>
  <c r="BI199"/>
  <c r="BH199"/>
  <c r="BG199"/>
  <c r="BE199"/>
  <c r="T199"/>
  <c r="R199"/>
  <c r="P199"/>
  <c r="BI197"/>
  <c r="BH197"/>
  <c r="BG197"/>
  <c r="BE197"/>
  <c r="T197"/>
  <c r="R197"/>
  <c r="P197"/>
  <c r="BI196"/>
  <c r="BH196"/>
  <c r="BG196"/>
  <c r="BE196"/>
  <c r="T196"/>
  <c r="R196"/>
  <c r="P196"/>
  <c r="BI193"/>
  <c r="BH193"/>
  <c r="BG193"/>
  <c r="BE193"/>
  <c r="T193"/>
  <c r="R193"/>
  <c r="P193"/>
  <c r="BI192"/>
  <c r="BH192"/>
  <c r="BG192"/>
  <c r="BE192"/>
  <c r="T192"/>
  <c r="R192"/>
  <c r="P192"/>
  <c r="BI188"/>
  <c r="BH188"/>
  <c r="BG188"/>
  <c r="BE188"/>
  <c r="T188"/>
  <c r="R188"/>
  <c r="P188"/>
  <c r="BI185"/>
  <c r="BH185"/>
  <c r="BG185"/>
  <c r="BE185"/>
  <c r="T185"/>
  <c r="R185"/>
  <c r="P185"/>
  <c r="BI183"/>
  <c r="BH183"/>
  <c r="BG183"/>
  <c r="BE183"/>
  <c r="T183"/>
  <c r="R183"/>
  <c r="P183"/>
  <c r="BI180"/>
  <c r="BH180"/>
  <c r="BG180"/>
  <c r="BE180"/>
  <c r="T180"/>
  <c r="R180"/>
  <c r="P180"/>
  <c r="BI178"/>
  <c r="BH178"/>
  <c r="BG178"/>
  <c r="BE178"/>
  <c r="T178"/>
  <c r="R178"/>
  <c r="P178"/>
  <c r="BI176"/>
  <c r="BH176"/>
  <c r="BG176"/>
  <c r="BE176"/>
  <c r="T176"/>
  <c r="R176"/>
  <c r="P176"/>
  <c r="BI173"/>
  <c r="BH173"/>
  <c r="BG173"/>
  <c r="BE173"/>
  <c r="T173"/>
  <c r="R173"/>
  <c r="P173"/>
  <c r="BI171"/>
  <c r="BH171"/>
  <c r="BG171"/>
  <c r="BE171"/>
  <c r="T171"/>
  <c r="R171"/>
  <c r="P171"/>
  <c r="BI169"/>
  <c r="BH169"/>
  <c r="BG169"/>
  <c r="BE169"/>
  <c r="T169"/>
  <c r="R169"/>
  <c r="P169"/>
  <c r="BI167"/>
  <c r="BH167"/>
  <c r="BG167"/>
  <c r="BE167"/>
  <c r="T167"/>
  <c r="R167"/>
  <c r="P167"/>
  <c r="BI165"/>
  <c r="BH165"/>
  <c r="BG165"/>
  <c r="BE165"/>
  <c r="T165"/>
  <c r="R165"/>
  <c r="P165"/>
  <c r="BI162"/>
  <c r="BH162"/>
  <c r="BG162"/>
  <c r="BE162"/>
  <c r="T162"/>
  <c r="R162"/>
  <c r="P162"/>
  <c r="BI158"/>
  <c r="BH158"/>
  <c r="BG158"/>
  <c r="BE158"/>
  <c r="T158"/>
  <c r="R158"/>
  <c r="P158"/>
  <c r="BI155"/>
  <c r="BH155"/>
  <c r="BG155"/>
  <c r="BE155"/>
  <c r="T155"/>
  <c r="R155"/>
  <c r="P155"/>
  <c r="BI153"/>
  <c r="BH153"/>
  <c r="BG153"/>
  <c r="BE153"/>
  <c r="T153"/>
  <c r="R153"/>
  <c r="P153"/>
  <c r="BI150"/>
  <c r="BH150"/>
  <c r="BG150"/>
  <c r="BE150"/>
  <c r="T150"/>
  <c r="R150"/>
  <c r="P150"/>
  <c r="BI148"/>
  <c r="BH148"/>
  <c r="BG148"/>
  <c r="BE148"/>
  <c r="T148"/>
  <c r="R148"/>
  <c r="P148"/>
  <c r="BI146"/>
  <c r="BH146"/>
  <c r="BG146"/>
  <c r="BE146"/>
  <c r="T146"/>
  <c r="R146"/>
  <c r="P146"/>
  <c r="BI143"/>
  <c r="BH143"/>
  <c r="BG143"/>
  <c r="BE143"/>
  <c r="T143"/>
  <c r="R143"/>
  <c r="P143"/>
  <c r="BI141"/>
  <c r="BH141"/>
  <c r="BG141"/>
  <c r="BE141"/>
  <c r="T141"/>
  <c r="R141"/>
  <c r="P141"/>
  <c r="BI139"/>
  <c r="BH139"/>
  <c r="BG139"/>
  <c r="BE139"/>
  <c r="T139"/>
  <c r="R139"/>
  <c r="P139"/>
  <c r="BI136"/>
  <c r="BH136"/>
  <c r="BG136"/>
  <c r="BE136"/>
  <c r="T136"/>
  <c r="R136"/>
  <c r="P136"/>
  <c r="BI132"/>
  <c r="BH132"/>
  <c r="BG132"/>
  <c r="BE132"/>
  <c r="T132"/>
  <c r="R132"/>
  <c r="P132"/>
  <c r="J126"/>
  <c r="J125"/>
  <c r="F125"/>
  <c r="F123"/>
  <c r="E121"/>
  <c r="J92"/>
  <c r="J91"/>
  <c r="F91"/>
  <c r="F89"/>
  <c r="E87"/>
  <c r="J18"/>
  <c r="E18"/>
  <c r="F126"/>
  <c r="J17"/>
  <c r="J12"/>
  <c r="J123"/>
  <c r="E7"/>
  <c r="E85"/>
  <c i="25" r="J37"/>
  <c r="J36"/>
  <c i="1" r="AY125"/>
  <c i="25" r="J35"/>
  <c i="1" r="AX125"/>
  <c i="25" r="BI561"/>
  <c r="BH561"/>
  <c r="BG561"/>
  <c r="BE561"/>
  <c r="T561"/>
  <c r="R561"/>
  <c r="P561"/>
  <c r="BI560"/>
  <c r="BH560"/>
  <c r="BG560"/>
  <c r="BE560"/>
  <c r="T560"/>
  <c r="R560"/>
  <c r="P560"/>
  <c r="BI559"/>
  <c r="BH559"/>
  <c r="BG559"/>
  <c r="BE559"/>
  <c r="T559"/>
  <c r="R559"/>
  <c r="P559"/>
  <c r="BI557"/>
  <c r="BH557"/>
  <c r="BG557"/>
  <c r="BE557"/>
  <c r="T557"/>
  <c r="R557"/>
  <c r="P557"/>
  <c r="BI556"/>
  <c r="BH556"/>
  <c r="BG556"/>
  <c r="BE556"/>
  <c r="T556"/>
  <c r="R556"/>
  <c r="P556"/>
  <c r="BI555"/>
  <c r="BH555"/>
  <c r="BG555"/>
  <c r="BE555"/>
  <c r="T555"/>
  <c r="R555"/>
  <c r="P555"/>
  <c r="BI554"/>
  <c r="BH554"/>
  <c r="BG554"/>
  <c r="BE554"/>
  <c r="T554"/>
  <c r="R554"/>
  <c r="P554"/>
  <c r="BI553"/>
  <c r="BH553"/>
  <c r="BG553"/>
  <c r="BE553"/>
  <c r="T553"/>
  <c r="R553"/>
  <c r="P553"/>
  <c r="BI552"/>
  <c r="BH552"/>
  <c r="BG552"/>
  <c r="BE552"/>
  <c r="T552"/>
  <c r="R552"/>
  <c r="P552"/>
  <c r="BI550"/>
  <c r="BH550"/>
  <c r="BG550"/>
  <c r="BE550"/>
  <c r="T550"/>
  <c r="R550"/>
  <c r="P550"/>
  <c r="BI548"/>
  <c r="BH548"/>
  <c r="BG548"/>
  <c r="BE548"/>
  <c r="T548"/>
  <c r="R548"/>
  <c r="P548"/>
  <c r="BI543"/>
  <c r="BH543"/>
  <c r="BG543"/>
  <c r="BE543"/>
  <c r="T543"/>
  <c r="R543"/>
  <c r="P543"/>
  <c r="BI541"/>
  <c r="BH541"/>
  <c r="BG541"/>
  <c r="BE541"/>
  <c r="T541"/>
  <c r="R541"/>
  <c r="P541"/>
  <c r="BI536"/>
  <c r="BH536"/>
  <c r="BG536"/>
  <c r="BE536"/>
  <c r="T536"/>
  <c r="R536"/>
  <c r="P536"/>
  <c r="BI532"/>
  <c r="BH532"/>
  <c r="BG532"/>
  <c r="BE532"/>
  <c r="T532"/>
  <c r="R532"/>
  <c r="P532"/>
  <c r="BI530"/>
  <c r="BH530"/>
  <c r="BG530"/>
  <c r="BE530"/>
  <c r="T530"/>
  <c r="R530"/>
  <c r="P530"/>
  <c r="BI528"/>
  <c r="BH528"/>
  <c r="BG528"/>
  <c r="BE528"/>
  <c r="T528"/>
  <c r="R528"/>
  <c r="P528"/>
  <c r="BI526"/>
  <c r="BH526"/>
  <c r="BG526"/>
  <c r="BE526"/>
  <c r="T526"/>
  <c r="R526"/>
  <c r="P526"/>
  <c r="BI524"/>
  <c r="BH524"/>
  <c r="BG524"/>
  <c r="BE524"/>
  <c r="T524"/>
  <c r="R524"/>
  <c r="P524"/>
  <c r="BI521"/>
  <c r="BH521"/>
  <c r="BG521"/>
  <c r="BE521"/>
  <c r="T521"/>
  <c r="R521"/>
  <c r="P521"/>
  <c r="BI518"/>
  <c r="BH518"/>
  <c r="BG518"/>
  <c r="BE518"/>
  <c r="T518"/>
  <c r="T517"/>
  <c r="R518"/>
  <c r="R517"/>
  <c r="P518"/>
  <c r="P517"/>
  <c r="BI506"/>
  <c r="BH506"/>
  <c r="BG506"/>
  <c r="BE506"/>
  <c r="T506"/>
  <c r="R506"/>
  <c r="P506"/>
  <c r="BI503"/>
  <c r="BH503"/>
  <c r="BG503"/>
  <c r="BE503"/>
  <c r="T503"/>
  <c r="R503"/>
  <c r="P503"/>
  <c r="BI485"/>
  <c r="BH485"/>
  <c r="BG485"/>
  <c r="BE485"/>
  <c r="T485"/>
  <c r="R485"/>
  <c r="P485"/>
  <c r="BI483"/>
  <c r="BH483"/>
  <c r="BG483"/>
  <c r="BE483"/>
  <c r="T483"/>
  <c r="R483"/>
  <c r="P483"/>
  <c r="BI481"/>
  <c r="BH481"/>
  <c r="BG481"/>
  <c r="BE481"/>
  <c r="T481"/>
  <c r="R481"/>
  <c r="P481"/>
  <c r="BI475"/>
  <c r="BH475"/>
  <c r="BG475"/>
  <c r="BE475"/>
  <c r="T475"/>
  <c r="R475"/>
  <c r="P475"/>
  <c r="BI473"/>
  <c r="BH473"/>
  <c r="BG473"/>
  <c r="BE473"/>
  <c r="T473"/>
  <c r="R473"/>
  <c r="P473"/>
  <c r="BI471"/>
  <c r="BH471"/>
  <c r="BG471"/>
  <c r="BE471"/>
  <c r="T471"/>
  <c r="R471"/>
  <c r="P471"/>
  <c r="BI468"/>
  <c r="BH468"/>
  <c r="BG468"/>
  <c r="BE468"/>
  <c r="T468"/>
  <c r="R468"/>
  <c r="P468"/>
  <c r="BI466"/>
  <c r="BH466"/>
  <c r="BG466"/>
  <c r="BE466"/>
  <c r="T466"/>
  <c r="R466"/>
  <c r="P466"/>
  <c r="BI464"/>
  <c r="BH464"/>
  <c r="BG464"/>
  <c r="BE464"/>
  <c r="T464"/>
  <c r="R464"/>
  <c r="P464"/>
  <c r="BI462"/>
  <c r="BH462"/>
  <c r="BG462"/>
  <c r="BE462"/>
  <c r="T462"/>
  <c r="R462"/>
  <c r="P462"/>
  <c r="BI458"/>
  <c r="BH458"/>
  <c r="BG458"/>
  <c r="BE458"/>
  <c r="T458"/>
  <c r="R458"/>
  <c r="P458"/>
  <c r="BI450"/>
  <c r="BH450"/>
  <c r="BG450"/>
  <c r="BE450"/>
  <c r="T450"/>
  <c r="R450"/>
  <c r="P450"/>
  <c r="BI446"/>
  <c r="BH446"/>
  <c r="BG446"/>
  <c r="BE446"/>
  <c r="T446"/>
  <c r="R446"/>
  <c r="P446"/>
  <c r="BI438"/>
  <c r="BH438"/>
  <c r="BG438"/>
  <c r="BE438"/>
  <c r="T438"/>
  <c r="R438"/>
  <c r="P438"/>
  <c r="BI430"/>
  <c r="BH430"/>
  <c r="BG430"/>
  <c r="BE430"/>
  <c r="T430"/>
  <c r="R430"/>
  <c r="P430"/>
  <c r="BI429"/>
  <c r="BH429"/>
  <c r="BG429"/>
  <c r="BE429"/>
  <c r="T429"/>
  <c r="R429"/>
  <c r="P429"/>
  <c r="BI428"/>
  <c r="BH428"/>
  <c r="BG428"/>
  <c r="BE428"/>
  <c r="T428"/>
  <c r="R428"/>
  <c r="P428"/>
  <c r="BI427"/>
  <c r="BH427"/>
  <c r="BG427"/>
  <c r="BE427"/>
  <c r="T427"/>
  <c r="R427"/>
  <c r="P427"/>
  <c r="BI425"/>
  <c r="BH425"/>
  <c r="BG425"/>
  <c r="BE425"/>
  <c r="T425"/>
  <c r="R425"/>
  <c r="P425"/>
  <c r="BI424"/>
  <c r="BH424"/>
  <c r="BG424"/>
  <c r="BE424"/>
  <c r="T424"/>
  <c r="R424"/>
  <c r="P424"/>
  <c r="BI423"/>
  <c r="BH423"/>
  <c r="BG423"/>
  <c r="BE423"/>
  <c r="T423"/>
  <c r="R423"/>
  <c r="P423"/>
  <c r="BI418"/>
  <c r="BH418"/>
  <c r="BG418"/>
  <c r="BE418"/>
  <c r="T418"/>
  <c r="R418"/>
  <c r="P418"/>
  <c r="BI414"/>
  <c r="BH414"/>
  <c r="BG414"/>
  <c r="BE414"/>
  <c r="T414"/>
  <c r="R414"/>
  <c r="P414"/>
  <c r="BI405"/>
  <c r="BH405"/>
  <c r="BG405"/>
  <c r="BE405"/>
  <c r="T405"/>
  <c r="R405"/>
  <c r="P405"/>
  <c r="BI403"/>
  <c r="BH403"/>
  <c r="BG403"/>
  <c r="BE403"/>
  <c r="T403"/>
  <c r="R403"/>
  <c r="P403"/>
  <c r="BI401"/>
  <c r="BH401"/>
  <c r="BG401"/>
  <c r="BE401"/>
  <c r="T401"/>
  <c r="R401"/>
  <c r="P401"/>
  <c r="BI397"/>
  <c r="BH397"/>
  <c r="BG397"/>
  <c r="BE397"/>
  <c r="T397"/>
  <c r="R397"/>
  <c r="P397"/>
  <c r="BI395"/>
  <c r="BH395"/>
  <c r="BG395"/>
  <c r="BE395"/>
  <c r="T395"/>
  <c r="R395"/>
  <c r="P395"/>
  <c r="BI393"/>
  <c r="BH393"/>
  <c r="BG393"/>
  <c r="BE393"/>
  <c r="T393"/>
  <c r="R393"/>
  <c r="P393"/>
  <c r="BI392"/>
  <c r="BH392"/>
  <c r="BG392"/>
  <c r="BE392"/>
  <c r="T392"/>
  <c r="R392"/>
  <c r="P392"/>
  <c r="BI390"/>
  <c r="BH390"/>
  <c r="BG390"/>
  <c r="BE390"/>
  <c r="T390"/>
  <c r="R390"/>
  <c r="P390"/>
  <c r="BI388"/>
  <c r="BH388"/>
  <c r="BG388"/>
  <c r="BE388"/>
  <c r="T388"/>
  <c r="R388"/>
  <c r="P388"/>
  <c r="BI386"/>
  <c r="BH386"/>
  <c r="BG386"/>
  <c r="BE386"/>
  <c r="T386"/>
  <c r="R386"/>
  <c r="P386"/>
  <c r="BI384"/>
  <c r="BH384"/>
  <c r="BG384"/>
  <c r="BE384"/>
  <c r="T384"/>
  <c r="R384"/>
  <c r="P384"/>
  <c r="BI383"/>
  <c r="BH383"/>
  <c r="BG383"/>
  <c r="BE383"/>
  <c r="T383"/>
  <c r="R383"/>
  <c r="P383"/>
  <c r="BI381"/>
  <c r="BH381"/>
  <c r="BG381"/>
  <c r="BE381"/>
  <c r="T381"/>
  <c r="R381"/>
  <c r="P381"/>
  <c r="BI372"/>
  <c r="BH372"/>
  <c r="BG372"/>
  <c r="BE372"/>
  <c r="T372"/>
  <c r="R372"/>
  <c r="P372"/>
  <c r="BI364"/>
  <c r="BH364"/>
  <c r="BG364"/>
  <c r="BE364"/>
  <c r="T364"/>
  <c r="R364"/>
  <c r="P364"/>
  <c r="BI356"/>
  <c r="BH356"/>
  <c r="BG356"/>
  <c r="BE356"/>
  <c r="T356"/>
  <c r="R356"/>
  <c r="P356"/>
  <c r="BI354"/>
  <c r="BH354"/>
  <c r="BG354"/>
  <c r="BE354"/>
  <c r="T354"/>
  <c r="R354"/>
  <c r="P354"/>
  <c r="BI342"/>
  <c r="BH342"/>
  <c r="BG342"/>
  <c r="BE342"/>
  <c r="T342"/>
  <c r="R342"/>
  <c r="P342"/>
  <c r="BI338"/>
  <c r="BH338"/>
  <c r="BG338"/>
  <c r="BE338"/>
  <c r="T338"/>
  <c r="R338"/>
  <c r="P338"/>
  <c r="BI326"/>
  <c r="BH326"/>
  <c r="BG326"/>
  <c r="BE326"/>
  <c r="T326"/>
  <c r="R326"/>
  <c r="P326"/>
  <c r="BI322"/>
  <c r="BH322"/>
  <c r="BG322"/>
  <c r="BE322"/>
  <c r="T322"/>
  <c r="R322"/>
  <c r="P322"/>
  <c r="BI318"/>
  <c r="BH318"/>
  <c r="BG318"/>
  <c r="BE318"/>
  <c r="T318"/>
  <c r="R318"/>
  <c r="P318"/>
  <c r="BI314"/>
  <c r="BH314"/>
  <c r="BG314"/>
  <c r="BE314"/>
  <c r="T314"/>
  <c r="R314"/>
  <c r="P314"/>
  <c r="BI310"/>
  <c r="BH310"/>
  <c r="BG310"/>
  <c r="BE310"/>
  <c r="T310"/>
  <c r="R310"/>
  <c r="P310"/>
  <c r="BI307"/>
  <c r="BH307"/>
  <c r="BG307"/>
  <c r="BE307"/>
  <c r="T307"/>
  <c r="R307"/>
  <c r="P307"/>
  <c r="BI304"/>
  <c r="BH304"/>
  <c r="BG304"/>
  <c r="BE304"/>
  <c r="T304"/>
  <c r="R304"/>
  <c r="P304"/>
  <c r="BI299"/>
  <c r="BH299"/>
  <c r="BG299"/>
  <c r="BE299"/>
  <c r="T299"/>
  <c r="R299"/>
  <c r="P299"/>
  <c r="BI295"/>
  <c r="BH295"/>
  <c r="BG295"/>
  <c r="BE295"/>
  <c r="T295"/>
  <c r="R295"/>
  <c r="P295"/>
  <c r="BI291"/>
  <c r="BH291"/>
  <c r="BG291"/>
  <c r="BE291"/>
  <c r="T291"/>
  <c r="R291"/>
  <c r="P291"/>
  <c r="BI287"/>
  <c r="BH287"/>
  <c r="BG287"/>
  <c r="BE287"/>
  <c r="T287"/>
  <c r="R287"/>
  <c r="P287"/>
  <c r="BI283"/>
  <c r="BH283"/>
  <c r="BG283"/>
  <c r="BE283"/>
  <c r="T283"/>
  <c r="R283"/>
  <c r="P283"/>
  <c r="BI281"/>
  <c r="BH281"/>
  <c r="BG281"/>
  <c r="BE281"/>
  <c r="T281"/>
  <c r="R281"/>
  <c r="P281"/>
  <c r="BI277"/>
  <c r="BH277"/>
  <c r="BG277"/>
  <c r="BE277"/>
  <c r="T277"/>
  <c r="R277"/>
  <c r="P277"/>
  <c r="BI275"/>
  <c r="BH275"/>
  <c r="BG275"/>
  <c r="BE275"/>
  <c r="T275"/>
  <c r="R275"/>
  <c r="P275"/>
  <c r="BI271"/>
  <c r="BH271"/>
  <c r="BG271"/>
  <c r="BE271"/>
  <c r="T271"/>
  <c r="R271"/>
  <c r="P271"/>
  <c r="BI268"/>
  <c r="BH268"/>
  <c r="BG268"/>
  <c r="BE268"/>
  <c r="T268"/>
  <c r="R268"/>
  <c r="P268"/>
  <c r="BI267"/>
  <c r="BH267"/>
  <c r="BG267"/>
  <c r="BE267"/>
  <c r="T267"/>
  <c r="R267"/>
  <c r="P267"/>
  <c r="BI265"/>
  <c r="BH265"/>
  <c r="BG265"/>
  <c r="BE265"/>
  <c r="T265"/>
  <c r="R265"/>
  <c r="P265"/>
  <c r="BI263"/>
  <c r="BH263"/>
  <c r="BG263"/>
  <c r="BE263"/>
  <c r="T263"/>
  <c r="R263"/>
  <c r="P263"/>
  <c r="BI262"/>
  <c r="BH262"/>
  <c r="BG262"/>
  <c r="BE262"/>
  <c r="T262"/>
  <c r="R262"/>
  <c r="P262"/>
  <c r="BI261"/>
  <c r="BH261"/>
  <c r="BG261"/>
  <c r="BE261"/>
  <c r="T261"/>
  <c r="R261"/>
  <c r="P261"/>
  <c r="BI257"/>
  <c r="BH257"/>
  <c r="BG257"/>
  <c r="BE257"/>
  <c r="T257"/>
  <c r="R257"/>
  <c r="P257"/>
  <c r="BI254"/>
  <c r="BH254"/>
  <c r="BG254"/>
  <c r="BE254"/>
  <c r="T254"/>
  <c r="R254"/>
  <c r="P254"/>
  <c r="BI253"/>
  <c r="BH253"/>
  <c r="BG253"/>
  <c r="BE253"/>
  <c r="T253"/>
  <c r="R253"/>
  <c r="P253"/>
  <c r="BI252"/>
  <c r="BH252"/>
  <c r="BG252"/>
  <c r="BE252"/>
  <c r="T252"/>
  <c r="R252"/>
  <c r="P252"/>
  <c r="BI247"/>
  <c r="BH247"/>
  <c r="BG247"/>
  <c r="BE247"/>
  <c r="T247"/>
  <c r="R247"/>
  <c r="P247"/>
  <c r="BI244"/>
  <c r="BH244"/>
  <c r="BG244"/>
  <c r="BE244"/>
  <c r="T244"/>
  <c r="R244"/>
  <c r="P244"/>
  <c r="BI238"/>
  <c r="BH238"/>
  <c r="BG238"/>
  <c r="BE238"/>
  <c r="T238"/>
  <c r="R238"/>
  <c r="P238"/>
  <c r="BI232"/>
  <c r="BH232"/>
  <c r="BG232"/>
  <c r="BE232"/>
  <c r="T232"/>
  <c r="R232"/>
  <c r="P232"/>
  <c r="BI230"/>
  <c r="BH230"/>
  <c r="BG230"/>
  <c r="BE230"/>
  <c r="T230"/>
  <c r="R230"/>
  <c r="P230"/>
  <c r="BI228"/>
  <c r="BH228"/>
  <c r="BG228"/>
  <c r="BE228"/>
  <c r="T228"/>
  <c r="R228"/>
  <c r="P228"/>
  <c r="BI224"/>
  <c r="BH224"/>
  <c r="BG224"/>
  <c r="BE224"/>
  <c r="T224"/>
  <c r="R224"/>
  <c r="P224"/>
  <c r="BI221"/>
  <c r="BH221"/>
  <c r="BG221"/>
  <c r="BE221"/>
  <c r="T221"/>
  <c r="R221"/>
  <c r="P221"/>
  <c r="BI219"/>
  <c r="BH219"/>
  <c r="BG219"/>
  <c r="BE219"/>
  <c r="T219"/>
  <c r="R219"/>
  <c r="P219"/>
  <c r="BI218"/>
  <c r="BH218"/>
  <c r="BG218"/>
  <c r="BE218"/>
  <c r="T218"/>
  <c r="R218"/>
  <c r="P218"/>
  <c r="BI215"/>
  <c r="BH215"/>
  <c r="BG215"/>
  <c r="BE215"/>
  <c r="T215"/>
  <c r="R215"/>
  <c r="P215"/>
  <c r="BI212"/>
  <c r="BH212"/>
  <c r="BG212"/>
  <c r="BE212"/>
  <c r="T212"/>
  <c r="R212"/>
  <c r="P212"/>
  <c r="BI210"/>
  <c r="BH210"/>
  <c r="BG210"/>
  <c r="BE210"/>
  <c r="T210"/>
  <c r="R210"/>
  <c r="P210"/>
  <c r="BI208"/>
  <c r="BH208"/>
  <c r="BG208"/>
  <c r="BE208"/>
  <c r="T208"/>
  <c r="R208"/>
  <c r="P208"/>
  <c r="BI205"/>
  <c r="BH205"/>
  <c r="BG205"/>
  <c r="BE205"/>
  <c r="T205"/>
  <c r="R205"/>
  <c r="P205"/>
  <c r="BI202"/>
  <c r="BH202"/>
  <c r="BG202"/>
  <c r="BE202"/>
  <c r="T202"/>
  <c r="R202"/>
  <c r="P202"/>
  <c r="BI199"/>
  <c r="BH199"/>
  <c r="BG199"/>
  <c r="BE199"/>
  <c r="T199"/>
  <c r="R199"/>
  <c r="P199"/>
  <c r="BI197"/>
  <c r="BH197"/>
  <c r="BG197"/>
  <c r="BE197"/>
  <c r="T197"/>
  <c r="R197"/>
  <c r="P197"/>
  <c r="BI195"/>
  <c r="BH195"/>
  <c r="BG195"/>
  <c r="BE195"/>
  <c r="T195"/>
  <c r="R195"/>
  <c r="P195"/>
  <c r="BI192"/>
  <c r="BH192"/>
  <c r="BG192"/>
  <c r="BE192"/>
  <c r="T192"/>
  <c r="R192"/>
  <c r="P192"/>
  <c r="BI190"/>
  <c r="BH190"/>
  <c r="BG190"/>
  <c r="BE190"/>
  <c r="T190"/>
  <c r="R190"/>
  <c r="P190"/>
  <c r="BI186"/>
  <c r="BH186"/>
  <c r="BG186"/>
  <c r="BE186"/>
  <c r="T186"/>
  <c r="R186"/>
  <c r="P186"/>
  <c r="BI185"/>
  <c r="BH185"/>
  <c r="BG185"/>
  <c r="BE185"/>
  <c r="T185"/>
  <c r="R185"/>
  <c r="P185"/>
  <c r="BI182"/>
  <c r="BH182"/>
  <c r="BG182"/>
  <c r="BE182"/>
  <c r="T182"/>
  <c r="R182"/>
  <c r="P182"/>
  <c r="BI181"/>
  <c r="BH181"/>
  <c r="BG181"/>
  <c r="BE181"/>
  <c r="T181"/>
  <c r="R181"/>
  <c r="P181"/>
  <c r="BI177"/>
  <c r="BH177"/>
  <c r="BG177"/>
  <c r="BE177"/>
  <c r="T177"/>
  <c r="R177"/>
  <c r="P177"/>
  <c r="BI174"/>
  <c r="BH174"/>
  <c r="BG174"/>
  <c r="BE174"/>
  <c r="T174"/>
  <c r="R174"/>
  <c r="P174"/>
  <c r="BI172"/>
  <c r="BH172"/>
  <c r="BG172"/>
  <c r="BE172"/>
  <c r="T172"/>
  <c r="R172"/>
  <c r="P172"/>
  <c r="BI169"/>
  <c r="BH169"/>
  <c r="BG169"/>
  <c r="BE169"/>
  <c r="T169"/>
  <c r="R169"/>
  <c r="P169"/>
  <c r="BI167"/>
  <c r="BH167"/>
  <c r="BG167"/>
  <c r="BE167"/>
  <c r="T167"/>
  <c r="R167"/>
  <c r="P167"/>
  <c r="BI165"/>
  <c r="BH165"/>
  <c r="BG165"/>
  <c r="BE165"/>
  <c r="T165"/>
  <c r="R165"/>
  <c r="P165"/>
  <c r="BI162"/>
  <c r="BH162"/>
  <c r="BG162"/>
  <c r="BE162"/>
  <c r="T162"/>
  <c r="R162"/>
  <c r="P162"/>
  <c r="BI160"/>
  <c r="BH160"/>
  <c r="BG160"/>
  <c r="BE160"/>
  <c r="T160"/>
  <c r="R160"/>
  <c r="P160"/>
  <c r="BI158"/>
  <c r="BH158"/>
  <c r="BG158"/>
  <c r="BE158"/>
  <c r="T158"/>
  <c r="R158"/>
  <c r="P158"/>
  <c r="BI156"/>
  <c r="BH156"/>
  <c r="BG156"/>
  <c r="BE156"/>
  <c r="T156"/>
  <c r="R156"/>
  <c r="P156"/>
  <c r="BI154"/>
  <c r="BH154"/>
  <c r="BG154"/>
  <c r="BE154"/>
  <c r="T154"/>
  <c r="R154"/>
  <c r="P154"/>
  <c r="BI151"/>
  <c r="BH151"/>
  <c r="BG151"/>
  <c r="BE151"/>
  <c r="T151"/>
  <c r="R151"/>
  <c r="P151"/>
  <c r="BI149"/>
  <c r="BH149"/>
  <c r="BG149"/>
  <c r="BE149"/>
  <c r="T149"/>
  <c r="R149"/>
  <c r="P149"/>
  <c r="BI147"/>
  <c r="BH147"/>
  <c r="BG147"/>
  <c r="BE147"/>
  <c r="T147"/>
  <c r="R147"/>
  <c r="P147"/>
  <c r="BI144"/>
  <c r="BH144"/>
  <c r="BG144"/>
  <c r="BE144"/>
  <c r="T144"/>
  <c r="R144"/>
  <c r="P144"/>
  <c r="BI141"/>
  <c r="BH141"/>
  <c r="BG141"/>
  <c r="BE141"/>
  <c r="T141"/>
  <c r="R141"/>
  <c r="P141"/>
  <c r="BI139"/>
  <c r="BH139"/>
  <c r="BG139"/>
  <c r="BE139"/>
  <c r="T139"/>
  <c r="R139"/>
  <c r="P139"/>
  <c r="BI136"/>
  <c r="BH136"/>
  <c r="BG136"/>
  <c r="BE136"/>
  <c r="T136"/>
  <c r="R136"/>
  <c r="P136"/>
  <c r="BI132"/>
  <c r="BH132"/>
  <c r="BG132"/>
  <c r="BE132"/>
  <c r="T132"/>
  <c r="R132"/>
  <c r="P132"/>
  <c r="J126"/>
  <c r="J125"/>
  <c r="F125"/>
  <c r="F123"/>
  <c r="E121"/>
  <c r="J92"/>
  <c r="J91"/>
  <c r="F91"/>
  <c r="F89"/>
  <c r="E87"/>
  <c r="J18"/>
  <c r="E18"/>
  <c r="F126"/>
  <c r="J17"/>
  <c r="J12"/>
  <c r="J89"/>
  <c r="E7"/>
  <c r="E119"/>
  <c i="24" r="J37"/>
  <c r="J36"/>
  <c i="1" r="AY124"/>
  <c i="24" r="J35"/>
  <c i="1" r="AX124"/>
  <c i="24" r="BI316"/>
  <c r="BH316"/>
  <c r="BG316"/>
  <c r="BE316"/>
  <c r="T316"/>
  <c r="R316"/>
  <c r="P316"/>
  <c r="BI314"/>
  <c r="BH314"/>
  <c r="BG314"/>
  <c r="BE314"/>
  <c r="T314"/>
  <c r="R314"/>
  <c r="P314"/>
  <c r="BI309"/>
  <c r="BH309"/>
  <c r="BG309"/>
  <c r="BE309"/>
  <c r="T309"/>
  <c r="R309"/>
  <c r="P309"/>
  <c r="BI307"/>
  <c r="BH307"/>
  <c r="BG307"/>
  <c r="BE307"/>
  <c r="T307"/>
  <c r="R307"/>
  <c r="P307"/>
  <c r="BI305"/>
  <c r="BH305"/>
  <c r="BG305"/>
  <c r="BE305"/>
  <c r="T305"/>
  <c r="R305"/>
  <c r="P305"/>
  <c r="BI303"/>
  <c r="BH303"/>
  <c r="BG303"/>
  <c r="BE303"/>
  <c r="T303"/>
  <c r="R303"/>
  <c r="P303"/>
  <c r="BI302"/>
  <c r="BH302"/>
  <c r="BG302"/>
  <c r="BE302"/>
  <c r="T302"/>
  <c r="R302"/>
  <c r="P302"/>
  <c r="BI301"/>
  <c r="BH301"/>
  <c r="BG301"/>
  <c r="BE301"/>
  <c r="T301"/>
  <c r="R301"/>
  <c r="P301"/>
  <c r="BI299"/>
  <c r="BH299"/>
  <c r="BG299"/>
  <c r="BE299"/>
  <c r="T299"/>
  <c r="R299"/>
  <c r="P299"/>
  <c r="BI297"/>
  <c r="BH297"/>
  <c r="BG297"/>
  <c r="BE297"/>
  <c r="T297"/>
  <c r="R297"/>
  <c r="P297"/>
  <c r="BI296"/>
  <c r="BH296"/>
  <c r="BG296"/>
  <c r="BE296"/>
  <c r="T296"/>
  <c r="R296"/>
  <c r="P296"/>
  <c r="BI295"/>
  <c r="BH295"/>
  <c r="BG295"/>
  <c r="BE295"/>
  <c r="T295"/>
  <c r="R295"/>
  <c r="P295"/>
  <c r="BI294"/>
  <c r="BH294"/>
  <c r="BG294"/>
  <c r="BE294"/>
  <c r="T294"/>
  <c r="R294"/>
  <c r="P294"/>
  <c r="BI293"/>
  <c r="BH293"/>
  <c r="BG293"/>
  <c r="BE293"/>
  <c r="T293"/>
  <c r="R293"/>
  <c r="P293"/>
  <c r="BI291"/>
  <c r="BH291"/>
  <c r="BG291"/>
  <c r="BE291"/>
  <c r="T291"/>
  <c r="R291"/>
  <c r="P291"/>
  <c r="BI287"/>
  <c r="BH287"/>
  <c r="BG287"/>
  <c r="BE287"/>
  <c r="T287"/>
  <c r="R287"/>
  <c r="P287"/>
  <c r="BI285"/>
  <c r="BH285"/>
  <c r="BG285"/>
  <c r="BE285"/>
  <c r="T285"/>
  <c r="R285"/>
  <c r="P285"/>
  <c r="BI283"/>
  <c r="BH283"/>
  <c r="BG283"/>
  <c r="BE283"/>
  <c r="T283"/>
  <c r="R283"/>
  <c r="P283"/>
  <c r="BI277"/>
  <c r="BH277"/>
  <c r="BG277"/>
  <c r="BE277"/>
  <c r="T277"/>
  <c r="R277"/>
  <c r="P277"/>
  <c r="BI275"/>
  <c r="BH275"/>
  <c r="BG275"/>
  <c r="BE275"/>
  <c r="T275"/>
  <c r="R275"/>
  <c r="P275"/>
  <c r="BI274"/>
  <c r="BH274"/>
  <c r="BG274"/>
  <c r="BE274"/>
  <c r="T274"/>
  <c r="R274"/>
  <c r="P274"/>
  <c r="BI273"/>
  <c r="BH273"/>
  <c r="BG273"/>
  <c r="BE273"/>
  <c r="T273"/>
  <c r="R273"/>
  <c r="P273"/>
  <c r="BI271"/>
  <c r="BH271"/>
  <c r="BG271"/>
  <c r="BE271"/>
  <c r="T271"/>
  <c r="R271"/>
  <c r="P271"/>
  <c r="BI269"/>
  <c r="BH269"/>
  <c r="BG269"/>
  <c r="BE269"/>
  <c r="T269"/>
  <c r="R269"/>
  <c r="P269"/>
  <c r="BI268"/>
  <c r="BH268"/>
  <c r="BG268"/>
  <c r="BE268"/>
  <c r="T268"/>
  <c r="R268"/>
  <c r="P268"/>
  <c r="BI267"/>
  <c r="BH267"/>
  <c r="BG267"/>
  <c r="BE267"/>
  <c r="T267"/>
  <c r="R267"/>
  <c r="P267"/>
  <c r="BI266"/>
  <c r="BH266"/>
  <c r="BG266"/>
  <c r="BE266"/>
  <c r="T266"/>
  <c r="R266"/>
  <c r="P266"/>
  <c r="BI265"/>
  <c r="BH265"/>
  <c r="BG265"/>
  <c r="BE265"/>
  <c r="T265"/>
  <c r="R265"/>
  <c r="P265"/>
  <c r="BI264"/>
  <c r="BH264"/>
  <c r="BG264"/>
  <c r="BE264"/>
  <c r="T264"/>
  <c r="R264"/>
  <c r="P264"/>
  <c r="BI262"/>
  <c r="BH262"/>
  <c r="BG262"/>
  <c r="BE262"/>
  <c r="T262"/>
  <c r="R262"/>
  <c r="P262"/>
  <c r="BI261"/>
  <c r="BH261"/>
  <c r="BG261"/>
  <c r="BE261"/>
  <c r="T261"/>
  <c r="R261"/>
  <c r="P261"/>
  <c r="BI260"/>
  <c r="BH260"/>
  <c r="BG260"/>
  <c r="BE260"/>
  <c r="T260"/>
  <c r="R260"/>
  <c r="P260"/>
  <c r="BI259"/>
  <c r="BH259"/>
  <c r="BG259"/>
  <c r="BE259"/>
  <c r="T259"/>
  <c r="R259"/>
  <c r="P259"/>
  <c r="BI258"/>
  <c r="BH258"/>
  <c r="BG258"/>
  <c r="BE258"/>
  <c r="T258"/>
  <c r="R258"/>
  <c r="P258"/>
  <c r="BI257"/>
  <c r="BH257"/>
  <c r="BG257"/>
  <c r="BE257"/>
  <c r="T257"/>
  <c r="R257"/>
  <c r="P257"/>
  <c r="BI256"/>
  <c r="BH256"/>
  <c r="BG256"/>
  <c r="BE256"/>
  <c r="T256"/>
  <c r="R256"/>
  <c r="P256"/>
  <c r="BI255"/>
  <c r="BH255"/>
  <c r="BG255"/>
  <c r="BE255"/>
  <c r="T255"/>
  <c r="R255"/>
  <c r="P255"/>
  <c r="BI254"/>
  <c r="BH254"/>
  <c r="BG254"/>
  <c r="BE254"/>
  <c r="T254"/>
  <c r="R254"/>
  <c r="P254"/>
  <c r="BI253"/>
  <c r="BH253"/>
  <c r="BG253"/>
  <c r="BE253"/>
  <c r="T253"/>
  <c r="R253"/>
  <c r="P253"/>
  <c r="BI252"/>
  <c r="BH252"/>
  <c r="BG252"/>
  <c r="BE252"/>
  <c r="T252"/>
  <c r="R252"/>
  <c r="P252"/>
  <c r="BI251"/>
  <c r="BH251"/>
  <c r="BG251"/>
  <c r="BE251"/>
  <c r="T251"/>
  <c r="R251"/>
  <c r="P251"/>
  <c r="BI250"/>
  <c r="BH250"/>
  <c r="BG250"/>
  <c r="BE250"/>
  <c r="T250"/>
  <c r="R250"/>
  <c r="P250"/>
  <c r="BI248"/>
  <c r="BH248"/>
  <c r="BG248"/>
  <c r="BE248"/>
  <c r="T248"/>
  <c r="R248"/>
  <c r="P248"/>
  <c r="BI247"/>
  <c r="BH247"/>
  <c r="BG247"/>
  <c r="BE247"/>
  <c r="T247"/>
  <c r="R247"/>
  <c r="P247"/>
  <c r="BI245"/>
  <c r="BH245"/>
  <c r="BG245"/>
  <c r="BE245"/>
  <c r="T245"/>
  <c r="R245"/>
  <c r="P245"/>
  <c r="BI244"/>
  <c r="BH244"/>
  <c r="BG244"/>
  <c r="BE244"/>
  <c r="T244"/>
  <c r="R244"/>
  <c r="P244"/>
  <c r="BI242"/>
  <c r="BH242"/>
  <c r="BG242"/>
  <c r="BE242"/>
  <c r="T242"/>
  <c r="R242"/>
  <c r="P242"/>
  <c r="BI241"/>
  <c r="BH241"/>
  <c r="BG241"/>
  <c r="BE241"/>
  <c r="T241"/>
  <c r="R241"/>
  <c r="P241"/>
  <c r="BI239"/>
  <c r="BH239"/>
  <c r="BG239"/>
  <c r="BE239"/>
  <c r="T239"/>
  <c r="R239"/>
  <c r="P239"/>
  <c r="BI238"/>
  <c r="BH238"/>
  <c r="BG238"/>
  <c r="BE238"/>
  <c r="T238"/>
  <c r="R238"/>
  <c r="P238"/>
  <c r="BI236"/>
  <c r="BH236"/>
  <c r="BG236"/>
  <c r="BE236"/>
  <c r="T236"/>
  <c r="R236"/>
  <c r="P236"/>
  <c r="BI235"/>
  <c r="BH235"/>
  <c r="BG235"/>
  <c r="BE235"/>
  <c r="T235"/>
  <c r="R235"/>
  <c r="P235"/>
  <c r="BI233"/>
  <c r="BH233"/>
  <c r="BG233"/>
  <c r="BE233"/>
  <c r="T233"/>
  <c r="R233"/>
  <c r="P233"/>
  <c r="BI232"/>
  <c r="BH232"/>
  <c r="BG232"/>
  <c r="BE232"/>
  <c r="T232"/>
  <c r="R232"/>
  <c r="P232"/>
  <c r="BI230"/>
  <c r="BH230"/>
  <c r="BG230"/>
  <c r="BE230"/>
  <c r="T230"/>
  <c r="R230"/>
  <c r="P230"/>
  <c r="BI229"/>
  <c r="BH229"/>
  <c r="BG229"/>
  <c r="BE229"/>
  <c r="T229"/>
  <c r="R229"/>
  <c r="P229"/>
  <c r="BI228"/>
  <c r="BH228"/>
  <c r="BG228"/>
  <c r="BE228"/>
  <c r="T228"/>
  <c r="R228"/>
  <c r="P228"/>
  <c r="BI226"/>
  <c r="BH226"/>
  <c r="BG226"/>
  <c r="BE226"/>
  <c r="T226"/>
  <c r="R226"/>
  <c r="P226"/>
  <c r="BI225"/>
  <c r="BH225"/>
  <c r="BG225"/>
  <c r="BE225"/>
  <c r="T225"/>
  <c r="R225"/>
  <c r="P225"/>
  <c r="BI223"/>
  <c r="BH223"/>
  <c r="BG223"/>
  <c r="BE223"/>
  <c r="T223"/>
  <c r="R223"/>
  <c r="P223"/>
  <c r="BI222"/>
  <c r="BH222"/>
  <c r="BG222"/>
  <c r="BE222"/>
  <c r="T222"/>
  <c r="R222"/>
  <c r="P222"/>
  <c r="BI220"/>
  <c r="BH220"/>
  <c r="BG220"/>
  <c r="BE220"/>
  <c r="T220"/>
  <c r="R220"/>
  <c r="P220"/>
  <c r="BI219"/>
  <c r="BH219"/>
  <c r="BG219"/>
  <c r="BE219"/>
  <c r="T219"/>
  <c r="R219"/>
  <c r="P219"/>
  <c r="BI218"/>
  <c r="BH218"/>
  <c r="BG218"/>
  <c r="BE218"/>
  <c r="T218"/>
  <c r="R218"/>
  <c r="P218"/>
  <c r="BI216"/>
  <c r="BH216"/>
  <c r="BG216"/>
  <c r="BE216"/>
  <c r="T216"/>
  <c r="R216"/>
  <c r="P216"/>
  <c r="BI215"/>
  <c r="BH215"/>
  <c r="BG215"/>
  <c r="BE215"/>
  <c r="T215"/>
  <c r="R215"/>
  <c r="P215"/>
  <c r="BI214"/>
  <c r="BH214"/>
  <c r="BG214"/>
  <c r="BE214"/>
  <c r="T214"/>
  <c r="R214"/>
  <c r="P214"/>
  <c r="BI213"/>
  <c r="BH213"/>
  <c r="BG213"/>
  <c r="BE213"/>
  <c r="T213"/>
  <c r="R213"/>
  <c r="P213"/>
  <c r="BI200"/>
  <c r="BH200"/>
  <c r="BG200"/>
  <c r="BE200"/>
  <c r="T200"/>
  <c r="R200"/>
  <c r="P200"/>
  <c r="BI188"/>
  <c r="BH188"/>
  <c r="BG188"/>
  <c r="BE188"/>
  <c r="T188"/>
  <c r="R188"/>
  <c r="P188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69"/>
  <c r="BH169"/>
  <c r="BG169"/>
  <c r="BE169"/>
  <c r="T169"/>
  <c r="R169"/>
  <c r="P169"/>
  <c r="BI167"/>
  <c r="BH167"/>
  <c r="BG167"/>
  <c r="BE167"/>
  <c r="T167"/>
  <c r="R167"/>
  <c r="P167"/>
  <c r="BI166"/>
  <c r="BH166"/>
  <c r="BG166"/>
  <c r="BE166"/>
  <c r="T166"/>
  <c r="R166"/>
  <c r="P166"/>
  <c r="BI162"/>
  <c r="BH162"/>
  <c r="BG162"/>
  <c r="BE162"/>
  <c r="T162"/>
  <c r="R162"/>
  <c r="P162"/>
  <c r="BI159"/>
  <c r="BH159"/>
  <c r="BG159"/>
  <c r="BE159"/>
  <c r="T159"/>
  <c r="T158"/>
  <c r="R159"/>
  <c r="R158"/>
  <c r="P159"/>
  <c r="P158"/>
  <c r="BI156"/>
  <c r="BH156"/>
  <c r="BG156"/>
  <c r="BE156"/>
  <c r="T156"/>
  <c r="R156"/>
  <c r="P156"/>
  <c r="BI154"/>
  <c r="BH154"/>
  <c r="BG154"/>
  <c r="BE154"/>
  <c r="T154"/>
  <c r="R154"/>
  <c r="P154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7"/>
  <c r="BH147"/>
  <c r="BG147"/>
  <c r="BE147"/>
  <c r="T147"/>
  <c r="R147"/>
  <c r="P147"/>
  <c r="BI145"/>
  <c r="BH145"/>
  <c r="BG145"/>
  <c r="BE145"/>
  <c r="T145"/>
  <c r="R145"/>
  <c r="P145"/>
  <c r="BI143"/>
  <c r="BH143"/>
  <c r="BG143"/>
  <c r="BE143"/>
  <c r="T143"/>
  <c r="R143"/>
  <c r="P143"/>
  <c r="BI141"/>
  <c r="BH141"/>
  <c r="BG141"/>
  <c r="BE141"/>
  <c r="T141"/>
  <c r="R141"/>
  <c r="P141"/>
  <c r="BI138"/>
  <c r="BH138"/>
  <c r="BG138"/>
  <c r="BE138"/>
  <c r="T138"/>
  <c r="R138"/>
  <c r="P138"/>
  <c r="BI137"/>
  <c r="BH137"/>
  <c r="BG137"/>
  <c r="BE137"/>
  <c r="T137"/>
  <c r="R137"/>
  <c r="P137"/>
  <c r="BI135"/>
  <c r="BH135"/>
  <c r="BG135"/>
  <c r="BE135"/>
  <c r="T135"/>
  <c r="R135"/>
  <c r="P135"/>
  <c r="BI133"/>
  <c r="BH133"/>
  <c r="BG133"/>
  <c r="BE133"/>
  <c r="T133"/>
  <c r="R133"/>
  <c r="P133"/>
  <c r="BI131"/>
  <c r="BH131"/>
  <c r="BG131"/>
  <c r="BE131"/>
  <c r="T131"/>
  <c r="R131"/>
  <c r="P131"/>
  <c r="BI128"/>
  <c r="BH128"/>
  <c r="BG128"/>
  <c r="BE128"/>
  <c r="T128"/>
  <c r="R128"/>
  <c r="P128"/>
  <c r="J122"/>
  <c r="J121"/>
  <c r="F121"/>
  <c r="F119"/>
  <c r="E117"/>
  <c r="J92"/>
  <c r="J91"/>
  <c r="F91"/>
  <c r="F89"/>
  <c r="E87"/>
  <c r="J18"/>
  <c r="E18"/>
  <c r="F92"/>
  <c r="J17"/>
  <c r="J12"/>
  <c r="J89"/>
  <c r="E7"/>
  <c r="E85"/>
  <c i="23" r="J39"/>
  <c r="J38"/>
  <c i="1" r="AY123"/>
  <c i="23" r="J37"/>
  <c i="1" r="AX123"/>
  <c i="23" r="BI177"/>
  <c r="BH177"/>
  <c r="BG177"/>
  <c r="BE177"/>
  <c r="T177"/>
  <c r="T176"/>
  <c r="R177"/>
  <c r="R176"/>
  <c r="P177"/>
  <c r="P176"/>
  <c r="BI174"/>
  <c r="BH174"/>
  <c r="BG174"/>
  <c r="BE174"/>
  <c r="T174"/>
  <c r="R174"/>
  <c r="P174"/>
  <c r="BI172"/>
  <c r="BH172"/>
  <c r="BG172"/>
  <c r="BE172"/>
  <c r="T172"/>
  <c r="R172"/>
  <c r="P172"/>
  <c r="BI170"/>
  <c r="BH170"/>
  <c r="BG170"/>
  <c r="BE170"/>
  <c r="T170"/>
  <c r="R170"/>
  <c r="P170"/>
  <c r="BI169"/>
  <c r="BH169"/>
  <c r="BG169"/>
  <c r="BE169"/>
  <c r="T169"/>
  <c r="R169"/>
  <c r="P169"/>
  <c r="BI165"/>
  <c r="BH165"/>
  <c r="BG165"/>
  <c r="BE165"/>
  <c r="T165"/>
  <c r="R165"/>
  <c r="P165"/>
  <c r="BI162"/>
  <c r="BH162"/>
  <c r="BG162"/>
  <c r="BE162"/>
  <c r="T162"/>
  <c r="R162"/>
  <c r="P162"/>
  <c r="BI160"/>
  <c r="BH160"/>
  <c r="BG160"/>
  <c r="BE160"/>
  <c r="T160"/>
  <c r="R160"/>
  <c r="P160"/>
  <c r="BI157"/>
  <c r="BH157"/>
  <c r="BG157"/>
  <c r="BE157"/>
  <c r="T157"/>
  <c r="R157"/>
  <c r="P157"/>
  <c r="BI155"/>
  <c r="BH155"/>
  <c r="BG155"/>
  <c r="BE155"/>
  <c r="T155"/>
  <c r="R155"/>
  <c r="P155"/>
  <c r="BI153"/>
  <c r="BH153"/>
  <c r="BG153"/>
  <c r="BE153"/>
  <c r="T153"/>
  <c r="R153"/>
  <c r="P153"/>
  <c r="BI151"/>
  <c r="BH151"/>
  <c r="BG151"/>
  <c r="BE151"/>
  <c r="T151"/>
  <c r="R151"/>
  <c r="P151"/>
  <c r="BI150"/>
  <c r="BH150"/>
  <c r="BG150"/>
  <c r="BE150"/>
  <c r="T150"/>
  <c r="R150"/>
  <c r="P150"/>
  <c r="BI148"/>
  <c r="BH148"/>
  <c r="BG148"/>
  <c r="BE148"/>
  <c r="T148"/>
  <c r="R148"/>
  <c r="P148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2"/>
  <c r="BH142"/>
  <c r="BG142"/>
  <c r="BE142"/>
  <c r="T142"/>
  <c r="R142"/>
  <c r="P142"/>
  <c r="BI140"/>
  <c r="BH140"/>
  <c r="BG140"/>
  <c r="BE140"/>
  <c r="T140"/>
  <c r="R140"/>
  <c r="P140"/>
  <c r="BI138"/>
  <c r="BH138"/>
  <c r="BG138"/>
  <c r="BE138"/>
  <c r="T138"/>
  <c r="R138"/>
  <c r="P138"/>
  <c r="BI136"/>
  <c r="BH136"/>
  <c r="BG136"/>
  <c r="BE136"/>
  <c r="T136"/>
  <c r="R136"/>
  <c r="P136"/>
  <c r="BI134"/>
  <c r="BH134"/>
  <c r="BG134"/>
  <c r="BE134"/>
  <c r="T134"/>
  <c r="R134"/>
  <c r="P134"/>
  <c r="BI132"/>
  <c r="BH132"/>
  <c r="BG132"/>
  <c r="BE132"/>
  <c r="T132"/>
  <c r="R132"/>
  <c r="P132"/>
  <c r="BI130"/>
  <c r="BH130"/>
  <c r="BG130"/>
  <c r="BE130"/>
  <c r="T130"/>
  <c r="R130"/>
  <c r="P130"/>
  <c r="BI128"/>
  <c r="BH128"/>
  <c r="BG128"/>
  <c r="BE128"/>
  <c r="T128"/>
  <c r="R128"/>
  <c r="P128"/>
  <c r="J122"/>
  <c r="J121"/>
  <c r="F121"/>
  <c r="F119"/>
  <c r="E117"/>
  <c r="J94"/>
  <c r="J93"/>
  <c r="F93"/>
  <c r="F91"/>
  <c r="E89"/>
  <c r="J20"/>
  <c r="E20"/>
  <c r="F122"/>
  <c r="J19"/>
  <c r="J14"/>
  <c r="J91"/>
  <c r="E7"/>
  <c r="E113"/>
  <c i="22" r="J39"/>
  <c r="J38"/>
  <c i="1" r="AY122"/>
  <c i="22" r="J37"/>
  <c i="1" r="AX122"/>
  <c i="22" r="BI177"/>
  <c r="BH177"/>
  <c r="BG177"/>
  <c r="BE177"/>
  <c r="T177"/>
  <c r="T176"/>
  <c r="R177"/>
  <c r="R176"/>
  <c r="P177"/>
  <c r="P176"/>
  <c r="BI174"/>
  <c r="BH174"/>
  <c r="BG174"/>
  <c r="BE174"/>
  <c r="T174"/>
  <c r="R174"/>
  <c r="P174"/>
  <c r="BI172"/>
  <c r="BH172"/>
  <c r="BG172"/>
  <c r="BE172"/>
  <c r="T172"/>
  <c r="R172"/>
  <c r="P172"/>
  <c r="BI170"/>
  <c r="BH170"/>
  <c r="BG170"/>
  <c r="BE170"/>
  <c r="T170"/>
  <c r="R170"/>
  <c r="P170"/>
  <c r="BI169"/>
  <c r="BH169"/>
  <c r="BG169"/>
  <c r="BE169"/>
  <c r="T169"/>
  <c r="R169"/>
  <c r="P169"/>
  <c r="BI165"/>
  <c r="BH165"/>
  <c r="BG165"/>
  <c r="BE165"/>
  <c r="T165"/>
  <c r="R165"/>
  <c r="P165"/>
  <c r="BI162"/>
  <c r="BH162"/>
  <c r="BG162"/>
  <c r="BE162"/>
  <c r="T162"/>
  <c r="R162"/>
  <c r="P162"/>
  <c r="BI160"/>
  <c r="BH160"/>
  <c r="BG160"/>
  <c r="BE160"/>
  <c r="T160"/>
  <c r="R160"/>
  <c r="P160"/>
  <c r="BI157"/>
  <c r="BH157"/>
  <c r="BG157"/>
  <c r="BE157"/>
  <c r="T157"/>
  <c r="R157"/>
  <c r="P157"/>
  <c r="BI155"/>
  <c r="BH155"/>
  <c r="BG155"/>
  <c r="BE155"/>
  <c r="T155"/>
  <c r="R155"/>
  <c r="P155"/>
  <c r="BI153"/>
  <c r="BH153"/>
  <c r="BG153"/>
  <c r="BE153"/>
  <c r="T153"/>
  <c r="R153"/>
  <c r="P153"/>
  <c r="BI151"/>
  <c r="BH151"/>
  <c r="BG151"/>
  <c r="BE151"/>
  <c r="T151"/>
  <c r="R151"/>
  <c r="P151"/>
  <c r="BI150"/>
  <c r="BH150"/>
  <c r="BG150"/>
  <c r="BE150"/>
  <c r="T150"/>
  <c r="R150"/>
  <c r="P150"/>
  <c r="BI148"/>
  <c r="BH148"/>
  <c r="BG148"/>
  <c r="BE148"/>
  <c r="T148"/>
  <c r="R148"/>
  <c r="P148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2"/>
  <c r="BH142"/>
  <c r="BG142"/>
  <c r="BE142"/>
  <c r="T142"/>
  <c r="R142"/>
  <c r="P142"/>
  <c r="BI140"/>
  <c r="BH140"/>
  <c r="BG140"/>
  <c r="BE140"/>
  <c r="T140"/>
  <c r="R140"/>
  <c r="P140"/>
  <c r="BI138"/>
  <c r="BH138"/>
  <c r="BG138"/>
  <c r="BE138"/>
  <c r="T138"/>
  <c r="R138"/>
  <c r="P138"/>
  <c r="BI136"/>
  <c r="BH136"/>
  <c r="BG136"/>
  <c r="BE136"/>
  <c r="T136"/>
  <c r="R136"/>
  <c r="P136"/>
  <c r="BI134"/>
  <c r="BH134"/>
  <c r="BG134"/>
  <c r="BE134"/>
  <c r="T134"/>
  <c r="R134"/>
  <c r="P134"/>
  <c r="BI132"/>
  <c r="BH132"/>
  <c r="BG132"/>
  <c r="BE132"/>
  <c r="T132"/>
  <c r="R132"/>
  <c r="P132"/>
  <c r="BI130"/>
  <c r="BH130"/>
  <c r="BG130"/>
  <c r="BE130"/>
  <c r="T130"/>
  <c r="R130"/>
  <c r="P130"/>
  <c r="BI128"/>
  <c r="BH128"/>
  <c r="BG128"/>
  <c r="BE128"/>
  <c r="T128"/>
  <c r="R128"/>
  <c r="P128"/>
  <c r="J122"/>
  <c r="J121"/>
  <c r="F121"/>
  <c r="F119"/>
  <c r="E117"/>
  <c r="J94"/>
  <c r="J93"/>
  <c r="F93"/>
  <c r="F91"/>
  <c r="E89"/>
  <c r="J20"/>
  <c r="E20"/>
  <c r="F94"/>
  <c r="J19"/>
  <c r="J14"/>
  <c r="J119"/>
  <c r="E7"/>
  <c r="E85"/>
  <c i="21" r="J39"/>
  <c r="J38"/>
  <c i="1" r="AY121"/>
  <c i="21" r="J37"/>
  <c i="1" r="AX121"/>
  <c i="21" r="BI189"/>
  <c r="BH189"/>
  <c r="BG189"/>
  <c r="BE189"/>
  <c r="T189"/>
  <c r="T188"/>
  <c r="R189"/>
  <c r="R188"/>
  <c r="P189"/>
  <c r="P188"/>
  <c r="BI186"/>
  <c r="BH186"/>
  <c r="BG186"/>
  <c r="BE186"/>
  <c r="T186"/>
  <c r="R186"/>
  <c r="P186"/>
  <c r="BI184"/>
  <c r="BH184"/>
  <c r="BG184"/>
  <c r="BE184"/>
  <c r="T184"/>
  <c r="R184"/>
  <c r="P184"/>
  <c r="BI179"/>
  <c r="BH179"/>
  <c r="BG179"/>
  <c r="BE179"/>
  <c r="T179"/>
  <c r="R179"/>
  <c r="P179"/>
  <c r="BI174"/>
  <c r="BH174"/>
  <c r="BG174"/>
  <c r="BE174"/>
  <c r="T174"/>
  <c r="R174"/>
  <c r="P174"/>
  <c r="BI173"/>
  <c r="BH173"/>
  <c r="BG173"/>
  <c r="BE173"/>
  <c r="T173"/>
  <c r="R173"/>
  <c r="P173"/>
  <c r="BI171"/>
  <c r="BH171"/>
  <c r="BG171"/>
  <c r="BE171"/>
  <c r="T171"/>
  <c r="R171"/>
  <c r="P171"/>
  <c r="BI169"/>
  <c r="BH169"/>
  <c r="BG169"/>
  <c r="BE169"/>
  <c r="T169"/>
  <c r="R169"/>
  <c r="P169"/>
  <c r="BI167"/>
  <c r="BH167"/>
  <c r="BG167"/>
  <c r="BE167"/>
  <c r="T167"/>
  <c r="R167"/>
  <c r="P167"/>
  <c r="BI166"/>
  <c r="BH166"/>
  <c r="BG166"/>
  <c r="BE166"/>
  <c r="T166"/>
  <c r="R166"/>
  <c r="P166"/>
  <c r="BI162"/>
  <c r="BH162"/>
  <c r="BG162"/>
  <c r="BE162"/>
  <c r="T162"/>
  <c r="R162"/>
  <c r="P162"/>
  <c r="BI159"/>
  <c r="BH159"/>
  <c r="BG159"/>
  <c r="BE159"/>
  <c r="T159"/>
  <c r="R159"/>
  <c r="P159"/>
  <c r="BI157"/>
  <c r="BH157"/>
  <c r="BG157"/>
  <c r="BE157"/>
  <c r="T157"/>
  <c r="R157"/>
  <c r="P157"/>
  <c r="BI154"/>
  <c r="BH154"/>
  <c r="BG154"/>
  <c r="BE154"/>
  <c r="T154"/>
  <c r="R154"/>
  <c r="P154"/>
  <c r="BI152"/>
  <c r="BH152"/>
  <c r="BG152"/>
  <c r="BE152"/>
  <c r="T152"/>
  <c r="R152"/>
  <c r="P152"/>
  <c r="BI150"/>
  <c r="BH150"/>
  <c r="BG150"/>
  <c r="BE150"/>
  <c r="T150"/>
  <c r="R150"/>
  <c r="P150"/>
  <c r="BI147"/>
  <c r="BH147"/>
  <c r="BG147"/>
  <c r="BE147"/>
  <c r="T147"/>
  <c r="R147"/>
  <c r="P147"/>
  <c r="BI143"/>
  <c r="BH143"/>
  <c r="BG143"/>
  <c r="BE143"/>
  <c r="T143"/>
  <c r="R143"/>
  <c r="P143"/>
  <c r="BI142"/>
  <c r="BH142"/>
  <c r="BG142"/>
  <c r="BE142"/>
  <c r="T142"/>
  <c r="R142"/>
  <c r="P142"/>
  <c r="BI140"/>
  <c r="BH140"/>
  <c r="BG140"/>
  <c r="BE140"/>
  <c r="T140"/>
  <c r="R140"/>
  <c r="P140"/>
  <c r="BI138"/>
  <c r="BH138"/>
  <c r="BG138"/>
  <c r="BE138"/>
  <c r="T138"/>
  <c r="R138"/>
  <c r="P138"/>
  <c r="BI136"/>
  <c r="BH136"/>
  <c r="BG136"/>
  <c r="BE136"/>
  <c r="T136"/>
  <c r="R136"/>
  <c r="P136"/>
  <c r="BI134"/>
  <c r="BH134"/>
  <c r="BG134"/>
  <c r="BE134"/>
  <c r="T134"/>
  <c r="R134"/>
  <c r="P134"/>
  <c r="BI133"/>
  <c r="BH133"/>
  <c r="BG133"/>
  <c r="BE133"/>
  <c r="T133"/>
  <c r="R133"/>
  <c r="P133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J122"/>
  <c r="J121"/>
  <c r="F121"/>
  <c r="F119"/>
  <c r="E117"/>
  <c r="J94"/>
  <c r="J93"/>
  <c r="F93"/>
  <c r="F91"/>
  <c r="E89"/>
  <c r="J20"/>
  <c r="E20"/>
  <c r="F94"/>
  <c r="J19"/>
  <c r="J14"/>
  <c r="J91"/>
  <c r="E7"/>
  <c r="E85"/>
  <c i="20" r="J41"/>
  <c r="J40"/>
  <c i="1" r="AY119"/>
  <c i="20" r="J39"/>
  <c i="1" r="AX119"/>
  <c i="20" r="BI210"/>
  <c r="BH210"/>
  <c r="BG210"/>
  <c r="BE210"/>
  <c r="T210"/>
  <c r="T209"/>
  <c r="R210"/>
  <c r="R209"/>
  <c r="P210"/>
  <c r="P209"/>
  <c r="BI205"/>
  <c r="BH205"/>
  <c r="BG205"/>
  <c r="BE205"/>
  <c r="T205"/>
  <c r="R205"/>
  <c r="P205"/>
  <c r="BI201"/>
  <c r="BH201"/>
  <c r="BG201"/>
  <c r="BE201"/>
  <c r="T201"/>
  <c r="R201"/>
  <c r="P201"/>
  <c r="BI199"/>
  <c r="BH199"/>
  <c r="BG199"/>
  <c r="BE199"/>
  <c r="T199"/>
  <c r="R199"/>
  <c r="P199"/>
  <c r="BI196"/>
  <c r="BH196"/>
  <c r="BG196"/>
  <c r="BE196"/>
  <c r="T196"/>
  <c r="R196"/>
  <c r="P196"/>
  <c r="BI195"/>
  <c r="BH195"/>
  <c r="BG195"/>
  <c r="BE195"/>
  <c r="T195"/>
  <c r="R195"/>
  <c r="P195"/>
  <c r="BI193"/>
  <c r="BH193"/>
  <c r="BG193"/>
  <c r="BE193"/>
  <c r="T193"/>
  <c r="R193"/>
  <c r="P193"/>
  <c r="BI191"/>
  <c r="BH191"/>
  <c r="BG191"/>
  <c r="BE191"/>
  <c r="T191"/>
  <c r="R191"/>
  <c r="P191"/>
  <c r="BI189"/>
  <c r="BH189"/>
  <c r="BG189"/>
  <c r="BE189"/>
  <c r="T189"/>
  <c r="R189"/>
  <c r="P189"/>
  <c r="BI188"/>
  <c r="BH188"/>
  <c r="BG188"/>
  <c r="BE188"/>
  <c r="T188"/>
  <c r="R188"/>
  <c r="P188"/>
  <c r="BI185"/>
  <c r="BH185"/>
  <c r="BG185"/>
  <c r="BE185"/>
  <c r="T185"/>
  <c r="R185"/>
  <c r="P185"/>
  <c r="BI184"/>
  <c r="BH184"/>
  <c r="BG184"/>
  <c r="BE184"/>
  <c r="T184"/>
  <c r="R184"/>
  <c r="P184"/>
  <c r="BI180"/>
  <c r="BH180"/>
  <c r="BG180"/>
  <c r="BE180"/>
  <c r="T180"/>
  <c r="R180"/>
  <c r="P180"/>
  <c r="BI176"/>
  <c r="BH176"/>
  <c r="BG176"/>
  <c r="BE176"/>
  <c r="T176"/>
  <c r="R176"/>
  <c r="P176"/>
  <c r="BI174"/>
  <c r="BH174"/>
  <c r="BG174"/>
  <c r="BE174"/>
  <c r="T174"/>
  <c r="R174"/>
  <c r="P174"/>
  <c r="BI171"/>
  <c r="BH171"/>
  <c r="BG171"/>
  <c r="BE171"/>
  <c r="T171"/>
  <c r="R171"/>
  <c r="P171"/>
  <c r="BI169"/>
  <c r="BH169"/>
  <c r="BG169"/>
  <c r="BE169"/>
  <c r="T169"/>
  <c r="R169"/>
  <c r="P169"/>
  <c r="BI167"/>
  <c r="BH167"/>
  <c r="BG167"/>
  <c r="BE167"/>
  <c r="T167"/>
  <c r="R167"/>
  <c r="P167"/>
  <c r="BI166"/>
  <c r="BH166"/>
  <c r="BG166"/>
  <c r="BE166"/>
  <c r="T166"/>
  <c r="R166"/>
  <c r="P166"/>
  <c r="BI164"/>
  <c r="BH164"/>
  <c r="BG164"/>
  <c r="BE164"/>
  <c r="T164"/>
  <c r="R164"/>
  <c r="P164"/>
  <c r="BI162"/>
  <c r="BH162"/>
  <c r="BG162"/>
  <c r="BE162"/>
  <c r="T162"/>
  <c r="R162"/>
  <c r="P162"/>
  <c r="BI159"/>
  <c r="BH159"/>
  <c r="BG159"/>
  <c r="BE159"/>
  <c r="T159"/>
  <c r="R159"/>
  <c r="P159"/>
  <c r="BI158"/>
  <c r="BH158"/>
  <c r="BG158"/>
  <c r="BE158"/>
  <c r="T158"/>
  <c r="R158"/>
  <c r="P158"/>
  <c r="BI155"/>
  <c r="BH155"/>
  <c r="BG155"/>
  <c r="BE155"/>
  <c r="T155"/>
  <c r="R155"/>
  <c r="P155"/>
  <c r="BI149"/>
  <c r="BH149"/>
  <c r="BG149"/>
  <c r="BE149"/>
  <c r="T149"/>
  <c r="R149"/>
  <c r="P149"/>
  <c r="BI148"/>
  <c r="BH148"/>
  <c r="BG148"/>
  <c r="BE148"/>
  <c r="T148"/>
  <c r="R148"/>
  <c r="P148"/>
  <c r="BI146"/>
  <c r="BH146"/>
  <c r="BG146"/>
  <c r="BE146"/>
  <c r="T146"/>
  <c r="R146"/>
  <c r="P146"/>
  <c r="BI144"/>
  <c r="BH144"/>
  <c r="BG144"/>
  <c r="BE144"/>
  <c r="T144"/>
  <c r="R144"/>
  <c r="P144"/>
  <c r="BI141"/>
  <c r="BH141"/>
  <c r="BG141"/>
  <c r="BE141"/>
  <c r="T141"/>
  <c r="R141"/>
  <c r="P141"/>
  <c r="BI138"/>
  <c r="BH138"/>
  <c r="BG138"/>
  <c r="BE138"/>
  <c r="T138"/>
  <c r="R138"/>
  <c r="P138"/>
  <c r="BI136"/>
  <c r="BH136"/>
  <c r="BG136"/>
  <c r="BE136"/>
  <c r="T136"/>
  <c r="R136"/>
  <c r="P136"/>
  <c r="BI134"/>
  <c r="BH134"/>
  <c r="BG134"/>
  <c r="BE134"/>
  <c r="T134"/>
  <c r="R134"/>
  <c r="P134"/>
  <c r="J128"/>
  <c r="J127"/>
  <c r="F127"/>
  <c r="F125"/>
  <c r="E123"/>
  <c r="J96"/>
  <c r="J95"/>
  <c r="F95"/>
  <c r="F93"/>
  <c r="E91"/>
  <c r="J22"/>
  <c r="E22"/>
  <c r="F128"/>
  <c r="J21"/>
  <c r="J16"/>
  <c r="J125"/>
  <c r="E7"/>
  <c r="E117"/>
  <c i="19" r="J41"/>
  <c r="J40"/>
  <c i="1" r="AY118"/>
  <c i="19" r="J39"/>
  <c i="1" r="AX118"/>
  <c i="19" r="BI224"/>
  <c r="BH224"/>
  <c r="BG224"/>
  <c r="BE224"/>
  <c r="T224"/>
  <c r="T223"/>
  <c r="R224"/>
  <c r="R223"/>
  <c r="P224"/>
  <c r="P223"/>
  <c r="BI219"/>
  <c r="BH219"/>
  <c r="BG219"/>
  <c r="BE219"/>
  <c r="T219"/>
  <c r="R219"/>
  <c r="P219"/>
  <c r="BI215"/>
  <c r="BH215"/>
  <c r="BG215"/>
  <c r="BE215"/>
  <c r="T215"/>
  <c r="R215"/>
  <c r="P215"/>
  <c r="BI213"/>
  <c r="BH213"/>
  <c r="BG213"/>
  <c r="BE213"/>
  <c r="T213"/>
  <c r="R213"/>
  <c r="P213"/>
  <c r="BI210"/>
  <c r="BH210"/>
  <c r="BG210"/>
  <c r="BE210"/>
  <c r="T210"/>
  <c r="R210"/>
  <c r="P210"/>
  <c r="BI207"/>
  <c r="BH207"/>
  <c r="BG207"/>
  <c r="BE207"/>
  <c r="T207"/>
  <c r="R207"/>
  <c r="P207"/>
  <c r="BI206"/>
  <c r="BH206"/>
  <c r="BG206"/>
  <c r="BE206"/>
  <c r="T206"/>
  <c r="R206"/>
  <c r="P206"/>
  <c r="BI204"/>
  <c r="BH204"/>
  <c r="BG204"/>
  <c r="BE204"/>
  <c r="T204"/>
  <c r="R204"/>
  <c r="P204"/>
  <c r="BI202"/>
  <c r="BH202"/>
  <c r="BG202"/>
  <c r="BE202"/>
  <c r="T202"/>
  <c r="R202"/>
  <c r="P202"/>
  <c r="BI200"/>
  <c r="BH200"/>
  <c r="BG200"/>
  <c r="BE200"/>
  <c r="T200"/>
  <c r="R200"/>
  <c r="P200"/>
  <c r="BI199"/>
  <c r="BH199"/>
  <c r="BG199"/>
  <c r="BE199"/>
  <c r="T199"/>
  <c r="R199"/>
  <c r="P199"/>
  <c r="BI197"/>
  <c r="BH197"/>
  <c r="BG197"/>
  <c r="BE197"/>
  <c r="T197"/>
  <c r="R197"/>
  <c r="P197"/>
  <c r="BI193"/>
  <c r="BH193"/>
  <c r="BG193"/>
  <c r="BE193"/>
  <c r="T193"/>
  <c r="R193"/>
  <c r="P193"/>
  <c r="BI189"/>
  <c r="BH189"/>
  <c r="BG189"/>
  <c r="BE189"/>
  <c r="T189"/>
  <c r="R189"/>
  <c r="P189"/>
  <c r="BI187"/>
  <c r="BH187"/>
  <c r="BG187"/>
  <c r="BE187"/>
  <c r="T187"/>
  <c r="R187"/>
  <c r="P187"/>
  <c r="BI184"/>
  <c r="BH184"/>
  <c r="BG184"/>
  <c r="BE184"/>
  <c r="T184"/>
  <c r="R184"/>
  <c r="P184"/>
  <c r="BI182"/>
  <c r="BH182"/>
  <c r="BG182"/>
  <c r="BE182"/>
  <c r="T182"/>
  <c r="R182"/>
  <c r="P182"/>
  <c r="BI180"/>
  <c r="BH180"/>
  <c r="BG180"/>
  <c r="BE180"/>
  <c r="T180"/>
  <c r="R180"/>
  <c r="P180"/>
  <c r="BI179"/>
  <c r="BH179"/>
  <c r="BG179"/>
  <c r="BE179"/>
  <c r="T179"/>
  <c r="R179"/>
  <c r="P179"/>
  <c r="BI177"/>
  <c r="BH177"/>
  <c r="BG177"/>
  <c r="BE177"/>
  <c r="T177"/>
  <c r="R177"/>
  <c r="P177"/>
  <c r="BI175"/>
  <c r="BH175"/>
  <c r="BG175"/>
  <c r="BE175"/>
  <c r="T175"/>
  <c r="R175"/>
  <c r="P175"/>
  <c r="BI172"/>
  <c r="BH172"/>
  <c r="BG172"/>
  <c r="BE172"/>
  <c r="T172"/>
  <c r="R172"/>
  <c r="P172"/>
  <c r="BI171"/>
  <c r="BH171"/>
  <c r="BG171"/>
  <c r="BE171"/>
  <c r="T171"/>
  <c r="R171"/>
  <c r="P171"/>
  <c r="BI168"/>
  <c r="BH168"/>
  <c r="BG168"/>
  <c r="BE168"/>
  <c r="T168"/>
  <c r="R168"/>
  <c r="P168"/>
  <c r="BI165"/>
  <c r="BH165"/>
  <c r="BG165"/>
  <c r="BE165"/>
  <c r="T165"/>
  <c r="R165"/>
  <c r="P165"/>
  <c r="BI162"/>
  <c r="BH162"/>
  <c r="BG162"/>
  <c r="BE162"/>
  <c r="T162"/>
  <c r="R162"/>
  <c r="P162"/>
  <c r="BI161"/>
  <c r="BH161"/>
  <c r="BG161"/>
  <c r="BE161"/>
  <c r="T161"/>
  <c r="R161"/>
  <c r="P161"/>
  <c r="BI158"/>
  <c r="BH158"/>
  <c r="BG158"/>
  <c r="BE158"/>
  <c r="T158"/>
  <c r="R158"/>
  <c r="P158"/>
  <c r="BI155"/>
  <c r="BH155"/>
  <c r="BG155"/>
  <c r="BE155"/>
  <c r="T155"/>
  <c r="R155"/>
  <c r="P155"/>
  <c r="BI149"/>
  <c r="BH149"/>
  <c r="BG149"/>
  <c r="BE149"/>
  <c r="T149"/>
  <c r="R149"/>
  <c r="P149"/>
  <c r="BI148"/>
  <c r="BH148"/>
  <c r="BG148"/>
  <c r="BE148"/>
  <c r="T148"/>
  <c r="R148"/>
  <c r="P148"/>
  <c r="BI146"/>
  <c r="BH146"/>
  <c r="BG146"/>
  <c r="BE146"/>
  <c r="T146"/>
  <c r="R146"/>
  <c r="P146"/>
  <c r="BI144"/>
  <c r="BH144"/>
  <c r="BG144"/>
  <c r="BE144"/>
  <c r="T144"/>
  <c r="R144"/>
  <c r="P144"/>
  <c r="BI141"/>
  <c r="BH141"/>
  <c r="BG141"/>
  <c r="BE141"/>
  <c r="T141"/>
  <c r="R141"/>
  <c r="P141"/>
  <c r="BI138"/>
  <c r="BH138"/>
  <c r="BG138"/>
  <c r="BE138"/>
  <c r="T138"/>
  <c r="R138"/>
  <c r="P138"/>
  <c r="BI136"/>
  <c r="BH136"/>
  <c r="BG136"/>
  <c r="BE136"/>
  <c r="T136"/>
  <c r="R136"/>
  <c r="P136"/>
  <c r="BI134"/>
  <c r="BH134"/>
  <c r="BG134"/>
  <c r="BE134"/>
  <c r="T134"/>
  <c r="R134"/>
  <c r="P134"/>
  <c r="J128"/>
  <c r="J127"/>
  <c r="F127"/>
  <c r="F125"/>
  <c r="E123"/>
  <c r="J96"/>
  <c r="J95"/>
  <c r="F95"/>
  <c r="F93"/>
  <c r="E91"/>
  <c r="J22"/>
  <c r="E22"/>
  <c r="F128"/>
  <c r="J21"/>
  <c r="J16"/>
  <c r="J93"/>
  <c r="E7"/>
  <c r="E85"/>
  <c i="18" r="J41"/>
  <c r="J40"/>
  <c i="1" r="AY117"/>
  <c i="18" r="J39"/>
  <c i="1" r="AX117"/>
  <c i="18" r="BI229"/>
  <c r="BH229"/>
  <c r="BG229"/>
  <c r="BE229"/>
  <c r="T229"/>
  <c r="T228"/>
  <c r="R229"/>
  <c r="R228"/>
  <c r="P229"/>
  <c r="P228"/>
  <c r="BI226"/>
  <c r="BH226"/>
  <c r="BG226"/>
  <c r="BE226"/>
  <c r="T226"/>
  <c r="R226"/>
  <c r="P226"/>
  <c r="BI222"/>
  <c r="BH222"/>
  <c r="BG222"/>
  <c r="BE222"/>
  <c r="T222"/>
  <c r="R222"/>
  <c r="P222"/>
  <c r="BI218"/>
  <c r="BH218"/>
  <c r="BG218"/>
  <c r="BE218"/>
  <c r="T218"/>
  <c r="R218"/>
  <c r="P218"/>
  <c r="BI216"/>
  <c r="BH216"/>
  <c r="BG216"/>
  <c r="BE216"/>
  <c r="T216"/>
  <c r="R216"/>
  <c r="P216"/>
  <c r="BI214"/>
  <c r="BH214"/>
  <c r="BG214"/>
  <c r="BE214"/>
  <c r="T214"/>
  <c r="R214"/>
  <c r="P214"/>
  <c r="BI211"/>
  <c r="BH211"/>
  <c r="BG211"/>
  <c r="BE211"/>
  <c r="T211"/>
  <c r="R211"/>
  <c r="P211"/>
  <c r="BI209"/>
  <c r="BH209"/>
  <c r="BG209"/>
  <c r="BE209"/>
  <c r="T209"/>
  <c r="R209"/>
  <c r="P209"/>
  <c r="BI206"/>
  <c r="BH206"/>
  <c r="BG206"/>
  <c r="BE206"/>
  <c r="T206"/>
  <c r="R206"/>
  <c r="P206"/>
  <c r="BI205"/>
  <c r="BH205"/>
  <c r="BG205"/>
  <c r="BE205"/>
  <c r="T205"/>
  <c r="R205"/>
  <c r="P205"/>
  <c r="BI203"/>
  <c r="BH203"/>
  <c r="BG203"/>
  <c r="BE203"/>
  <c r="T203"/>
  <c r="R203"/>
  <c r="P203"/>
  <c r="BI201"/>
  <c r="BH201"/>
  <c r="BG201"/>
  <c r="BE201"/>
  <c r="T201"/>
  <c r="R201"/>
  <c r="P201"/>
  <c r="BI199"/>
  <c r="BH199"/>
  <c r="BG199"/>
  <c r="BE199"/>
  <c r="T199"/>
  <c r="R199"/>
  <c r="P199"/>
  <c r="BI198"/>
  <c r="BH198"/>
  <c r="BG198"/>
  <c r="BE198"/>
  <c r="T198"/>
  <c r="R198"/>
  <c r="P198"/>
  <c r="BI193"/>
  <c r="BH193"/>
  <c r="BG193"/>
  <c r="BE193"/>
  <c r="T193"/>
  <c r="R193"/>
  <c r="P193"/>
  <c r="BI191"/>
  <c r="BH191"/>
  <c r="BG191"/>
  <c r="BE191"/>
  <c r="T191"/>
  <c r="R191"/>
  <c r="P191"/>
  <c r="BI188"/>
  <c r="BH188"/>
  <c r="BG188"/>
  <c r="BE188"/>
  <c r="T188"/>
  <c r="R188"/>
  <c r="P188"/>
  <c r="BI186"/>
  <c r="BH186"/>
  <c r="BG186"/>
  <c r="BE186"/>
  <c r="T186"/>
  <c r="R186"/>
  <c r="P186"/>
  <c r="BI184"/>
  <c r="BH184"/>
  <c r="BG184"/>
  <c r="BE184"/>
  <c r="T184"/>
  <c r="R184"/>
  <c r="P184"/>
  <c r="BI183"/>
  <c r="BH183"/>
  <c r="BG183"/>
  <c r="BE183"/>
  <c r="T183"/>
  <c r="R183"/>
  <c r="P183"/>
  <c r="BI181"/>
  <c r="BH181"/>
  <c r="BG181"/>
  <c r="BE181"/>
  <c r="T181"/>
  <c r="R181"/>
  <c r="P181"/>
  <c r="BI179"/>
  <c r="BH179"/>
  <c r="BG179"/>
  <c r="BE179"/>
  <c r="T179"/>
  <c r="R179"/>
  <c r="P179"/>
  <c r="BI176"/>
  <c r="BH176"/>
  <c r="BG176"/>
  <c r="BE176"/>
  <c r="T176"/>
  <c r="R176"/>
  <c r="P176"/>
  <c r="BI175"/>
  <c r="BH175"/>
  <c r="BG175"/>
  <c r="BE175"/>
  <c r="T175"/>
  <c r="R175"/>
  <c r="P175"/>
  <c r="BI172"/>
  <c r="BH172"/>
  <c r="BG172"/>
  <c r="BE172"/>
  <c r="T172"/>
  <c r="R172"/>
  <c r="P172"/>
  <c r="BI168"/>
  <c r="BH168"/>
  <c r="BG168"/>
  <c r="BE168"/>
  <c r="T168"/>
  <c r="R168"/>
  <c r="P168"/>
  <c r="BI165"/>
  <c r="BH165"/>
  <c r="BG165"/>
  <c r="BE165"/>
  <c r="T165"/>
  <c r="R165"/>
  <c r="P165"/>
  <c r="BI162"/>
  <c r="BH162"/>
  <c r="BG162"/>
  <c r="BE162"/>
  <c r="T162"/>
  <c r="R162"/>
  <c r="P162"/>
  <c r="BI161"/>
  <c r="BH161"/>
  <c r="BG161"/>
  <c r="BE161"/>
  <c r="T161"/>
  <c r="R161"/>
  <c r="P161"/>
  <c r="BI158"/>
  <c r="BH158"/>
  <c r="BG158"/>
  <c r="BE158"/>
  <c r="T158"/>
  <c r="R158"/>
  <c r="P158"/>
  <c r="BI155"/>
  <c r="BH155"/>
  <c r="BG155"/>
  <c r="BE155"/>
  <c r="T155"/>
  <c r="R155"/>
  <c r="P155"/>
  <c r="BI149"/>
  <c r="BH149"/>
  <c r="BG149"/>
  <c r="BE149"/>
  <c r="T149"/>
  <c r="R149"/>
  <c r="P149"/>
  <c r="BI148"/>
  <c r="BH148"/>
  <c r="BG148"/>
  <c r="BE148"/>
  <c r="T148"/>
  <c r="R148"/>
  <c r="P148"/>
  <c r="BI146"/>
  <c r="BH146"/>
  <c r="BG146"/>
  <c r="BE146"/>
  <c r="T146"/>
  <c r="R146"/>
  <c r="P146"/>
  <c r="BI144"/>
  <c r="BH144"/>
  <c r="BG144"/>
  <c r="BE144"/>
  <c r="T144"/>
  <c r="R144"/>
  <c r="P144"/>
  <c r="BI141"/>
  <c r="BH141"/>
  <c r="BG141"/>
  <c r="BE141"/>
  <c r="T141"/>
  <c r="R141"/>
  <c r="P141"/>
  <c r="BI138"/>
  <c r="BH138"/>
  <c r="BG138"/>
  <c r="BE138"/>
  <c r="T138"/>
  <c r="R138"/>
  <c r="P138"/>
  <c r="BI136"/>
  <c r="BH136"/>
  <c r="BG136"/>
  <c r="BE136"/>
  <c r="T136"/>
  <c r="R136"/>
  <c r="P136"/>
  <c r="BI134"/>
  <c r="BH134"/>
  <c r="BG134"/>
  <c r="BE134"/>
  <c r="T134"/>
  <c r="R134"/>
  <c r="P134"/>
  <c r="J128"/>
  <c r="J127"/>
  <c r="F127"/>
  <c r="F125"/>
  <c r="E123"/>
  <c r="J96"/>
  <c r="J95"/>
  <c r="F95"/>
  <c r="F93"/>
  <c r="E91"/>
  <c r="J22"/>
  <c r="E22"/>
  <c r="F128"/>
  <c r="J21"/>
  <c r="J16"/>
  <c r="J125"/>
  <c r="E7"/>
  <c r="E117"/>
  <c i="17" r="J39"/>
  <c r="J38"/>
  <c i="1" r="AY115"/>
  <c i="17" r="J37"/>
  <c i="1" r="AX115"/>
  <c i="17" r="BI247"/>
  <c r="BH247"/>
  <c r="BG247"/>
  <c r="BE247"/>
  <c r="T247"/>
  <c r="T246"/>
  <c r="R247"/>
  <c r="R246"/>
  <c r="P247"/>
  <c r="P246"/>
  <c r="BI239"/>
  <c r="BH239"/>
  <c r="BG239"/>
  <c r="BE239"/>
  <c r="T239"/>
  <c r="R239"/>
  <c r="P239"/>
  <c r="BI232"/>
  <c r="BH232"/>
  <c r="BG232"/>
  <c r="BE232"/>
  <c r="T232"/>
  <c r="R232"/>
  <c r="P232"/>
  <c r="BI231"/>
  <c r="BH231"/>
  <c r="BG231"/>
  <c r="BE231"/>
  <c r="T231"/>
  <c r="R231"/>
  <c r="P231"/>
  <c r="BI230"/>
  <c r="BH230"/>
  <c r="BG230"/>
  <c r="BE230"/>
  <c r="T230"/>
  <c r="R230"/>
  <c r="P230"/>
  <c r="BI229"/>
  <c r="BH229"/>
  <c r="BG229"/>
  <c r="BE229"/>
  <c r="T229"/>
  <c r="R229"/>
  <c r="P229"/>
  <c r="BI227"/>
  <c r="BH227"/>
  <c r="BG227"/>
  <c r="BE227"/>
  <c r="T227"/>
  <c r="R227"/>
  <c r="P227"/>
  <c r="BI225"/>
  <c r="BH225"/>
  <c r="BG225"/>
  <c r="BE225"/>
  <c r="T225"/>
  <c r="R225"/>
  <c r="P225"/>
  <c r="BI223"/>
  <c r="BH223"/>
  <c r="BG223"/>
  <c r="BE223"/>
  <c r="T223"/>
  <c r="R223"/>
  <c r="P223"/>
  <c r="BI222"/>
  <c r="BH222"/>
  <c r="BG222"/>
  <c r="BE222"/>
  <c r="T222"/>
  <c r="R222"/>
  <c r="P222"/>
  <c r="BI220"/>
  <c r="BH220"/>
  <c r="BG220"/>
  <c r="BE220"/>
  <c r="T220"/>
  <c r="R220"/>
  <c r="P220"/>
  <c r="BI219"/>
  <c r="BH219"/>
  <c r="BG219"/>
  <c r="BE219"/>
  <c r="T219"/>
  <c r="R219"/>
  <c r="P219"/>
  <c r="BI217"/>
  <c r="BH217"/>
  <c r="BG217"/>
  <c r="BE217"/>
  <c r="T217"/>
  <c r="R217"/>
  <c r="P217"/>
  <c r="BI216"/>
  <c r="BH216"/>
  <c r="BG216"/>
  <c r="BE216"/>
  <c r="T216"/>
  <c r="R216"/>
  <c r="P216"/>
  <c r="BI214"/>
  <c r="BH214"/>
  <c r="BG214"/>
  <c r="BE214"/>
  <c r="T214"/>
  <c r="R214"/>
  <c r="P214"/>
  <c r="BI213"/>
  <c r="BH213"/>
  <c r="BG213"/>
  <c r="BE213"/>
  <c r="T213"/>
  <c r="R213"/>
  <c r="P213"/>
  <c r="BI211"/>
  <c r="BH211"/>
  <c r="BG211"/>
  <c r="BE211"/>
  <c r="T211"/>
  <c r="R211"/>
  <c r="P211"/>
  <c r="BI209"/>
  <c r="BH209"/>
  <c r="BG209"/>
  <c r="BE209"/>
  <c r="T209"/>
  <c r="R209"/>
  <c r="P209"/>
  <c r="BI207"/>
  <c r="BH207"/>
  <c r="BG207"/>
  <c r="BE207"/>
  <c r="T207"/>
  <c r="R207"/>
  <c r="P207"/>
  <c r="BI205"/>
  <c r="BH205"/>
  <c r="BG205"/>
  <c r="BE205"/>
  <c r="T205"/>
  <c r="R205"/>
  <c r="P205"/>
  <c r="BI203"/>
  <c r="BH203"/>
  <c r="BG203"/>
  <c r="BE203"/>
  <c r="T203"/>
  <c r="R203"/>
  <c r="P203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7"/>
  <c r="BH197"/>
  <c r="BG197"/>
  <c r="BE197"/>
  <c r="T197"/>
  <c r="R197"/>
  <c r="P197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89"/>
  <c r="BH189"/>
  <c r="BG189"/>
  <c r="BE189"/>
  <c r="T189"/>
  <c r="R189"/>
  <c r="P189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5"/>
  <c r="BH175"/>
  <c r="BG175"/>
  <c r="BE175"/>
  <c r="T175"/>
  <c r="R175"/>
  <c r="P175"/>
  <c r="BI172"/>
  <c r="BH172"/>
  <c r="BG172"/>
  <c r="BE172"/>
  <c r="T172"/>
  <c r="R172"/>
  <c r="P172"/>
  <c r="BI170"/>
  <c r="BH170"/>
  <c r="BG170"/>
  <c r="BE170"/>
  <c r="T170"/>
  <c r="R170"/>
  <c r="P170"/>
  <c r="BI168"/>
  <c r="BH168"/>
  <c r="BG168"/>
  <c r="BE168"/>
  <c r="T168"/>
  <c r="R168"/>
  <c r="P168"/>
  <c r="BI166"/>
  <c r="BH166"/>
  <c r="BG166"/>
  <c r="BE166"/>
  <c r="T166"/>
  <c r="R166"/>
  <c r="P166"/>
  <c r="BI164"/>
  <c r="BH164"/>
  <c r="BG164"/>
  <c r="BE164"/>
  <c r="T164"/>
  <c r="R164"/>
  <c r="P164"/>
  <c r="BI162"/>
  <c r="BH162"/>
  <c r="BG162"/>
  <c r="BE162"/>
  <c r="T162"/>
  <c r="R162"/>
  <c r="P162"/>
  <c r="BI159"/>
  <c r="BH159"/>
  <c r="BG159"/>
  <c r="BE159"/>
  <c r="T159"/>
  <c r="R159"/>
  <c r="P159"/>
  <c r="BI157"/>
  <c r="BH157"/>
  <c r="BG157"/>
  <c r="BE157"/>
  <c r="T157"/>
  <c r="R157"/>
  <c r="P157"/>
  <c r="BI155"/>
  <c r="BH155"/>
  <c r="BG155"/>
  <c r="BE155"/>
  <c r="T155"/>
  <c r="R155"/>
  <c r="P155"/>
  <c r="BI153"/>
  <c r="BH153"/>
  <c r="BG153"/>
  <c r="BE153"/>
  <c r="T153"/>
  <c r="R153"/>
  <c r="P153"/>
  <c r="BI151"/>
  <c r="BH151"/>
  <c r="BG151"/>
  <c r="BE151"/>
  <c r="T151"/>
  <c r="R151"/>
  <c r="P151"/>
  <c r="BI147"/>
  <c r="BH147"/>
  <c r="BG147"/>
  <c r="BE147"/>
  <c r="T147"/>
  <c r="R147"/>
  <c r="P147"/>
  <c r="BI142"/>
  <c r="BH142"/>
  <c r="BG142"/>
  <c r="BE142"/>
  <c r="T142"/>
  <c r="R142"/>
  <c r="P142"/>
  <c r="BI141"/>
  <c r="BH141"/>
  <c r="BG141"/>
  <c r="BE141"/>
  <c r="T141"/>
  <c r="R141"/>
  <c r="P141"/>
  <c r="BI139"/>
  <c r="BH139"/>
  <c r="BG139"/>
  <c r="BE139"/>
  <c r="T139"/>
  <c r="R139"/>
  <c r="P139"/>
  <c r="BI137"/>
  <c r="BH137"/>
  <c r="BG137"/>
  <c r="BE137"/>
  <c r="T137"/>
  <c r="R137"/>
  <c r="P137"/>
  <c r="BI134"/>
  <c r="BH134"/>
  <c r="BG134"/>
  <c r="BE134"/>
  <c r="T134"/>
  <c r="R134"/>
  <c r="P134"/>
  <c r="BI131"/>
  <c r="BH131"/>
  <c r="BG131"/>
  <c r="BE131"/>
  <c r="T131"/>
  <c r="R131"/>
  <c r="P131"/>
  <c r="BI129"/>
  <c r="BH129"/>
  <c r="BG129"/>
  <c r="BE129"/>
  <c r="T129"/>
  <c r="R129"/>
  <c r="P129"/>
  <c r="J123"/>
  <c r="J122"/>
  <c r="F122"/>
  <c r="F120"/>
  <c r="E118"/>
  <c r="J94"/>
  <c r="J93"/>
  <c r="F93"/>
  <c r="F91"/>
  <c r="E89"/>
  <c r="J20"/>
  <c r="E20"/>
  <c r="F123"/>
  <c r="J19"/>
  <c r="J14"/>
  <c r="J120"/>
  <c r="E7"/>
  <c r="E85"/>
  <c i="16" r="J41"/>
  <c r="J40"/>
  <c i="1" r="AY113"/>
  <c i="16" r="J39"/>
  <c i="1" r="AX113"/>
  <c i="16" r="BI200"/>
  <c r="BH200"/>
  <c r="BG200"/>
  <c r="BE200"/>
  <c r="T200"/>
  <c r="T199"/>
  <c r="R200"/>
  <c r="R199"/>
  <c r="P200"/>
  <c r="P199"/>
  <c r="BI197"/>
  <c r="BH197"/>
  <c r="BG197"/>
  <c r="BE197"/>
  <c r="T197"/>
  <c r="R197"/>
  <c r="P197"/>
  <c r="BI192"/>
  <c r="BH192"/>
  <c r="BG192"/>
  <c r="BE192"/>
  <c r="T192"/>
  <c r="R192"/>
  <c r="P192"/>
  <c r="BI189"/>
  <c r="BH189"/>
  <c r="BG189"/>
  <c r="BE189"/>
  <c r="T189"/>
  <c r="R189"/>
  <c r="P189"/>
  <c r="BI188"/>
  <c r="BH188"/>
  <c r="BG188"/>
  <c r="BE188"/>
  <c r="T188"/>
  <c r="R188"/>
  <c r="P188"/>
  <c r="BI186"/>
  <c r="BH186"/>
  <c r="BG186"/>
  <c r="BE186"/>
  <c r="T186"/>
  <c r="R186"/>
  <c r="P186"/>
  <c r="BI183"/>
  <c r="BH183"/>
  <c r="BG183"/>
  <c r="BE183"/>
  <c r="T183"/>
  <c r="R183"/>
  <c r="P183"/>
  <c r="BI182"/>
  <c r="BH182"/>
  <c r="BG182"/>
  <c r="BE182"/>
  <c r="T182"/>
  <c r="R182"/>
  <c r="P182"/>
  <c r="BI177"/>
  <c r="BH177"/>
  <c r="BG177"/>
  <c r="BE177"/>
  <c r="T177"/>
  <c r="T176"/>
  <c r="R177"/>
  <c r="R176"/>
  <c r="P177"/>
  <c r="P176"/>
  <c r="BI174"/>
  <c r="BH174"/>
  <c r="BG174"/>
  <c r="BE174"/>
  <c r="T174"/>
  <c r="R174"/>
  <c r="P174"/>
  <c r="BI172"/>
  <c r="BH172"/>
  <c r="BG172"/>
  <c r="BE172"/>
  <c r="T172"/>
  <c r="R172"/>
  <c r="P172"/>
  <c r="BI170"/>
  <c r="BH170"/>
  <c r="BG170"/>
  <c r="BE170"/>
  <c r="T170"/>
  <c r="R170"/>
  <c r="P170"/>
  <c r="BI169"/>
  <c r="BH169"/>
  <c r="BG169"/>
  <c r="BE169"/>
  <c r="T169"/>
  <c r="R169"/>
  <c r="P169"/>
  <c r="BI167"/>
  <c r="BH167"/>
  <c r="BG167"/>
  <c r="BE167"/>
  <c r="T167"/>
  <c r="R167"/>
  <c r="P167"/>
  <c r="BI164"/>
  <c r="BH164"/>
  <c r="BG164"/>
  <c r="BE164"/>
  <c r="T164"/>
  <c r="R164"/>
  <c r="P164"/>
  <c r="BI161"/>
  <c r="BH161"/>
  <c r="BG161"/>
  <c r="BE161"/>
  <c r="T161"/>
  <c r="R161"/>
  <c r="P161"/>
  <c r="BI160"/>
  <c r="BH160"/>
  <c r="BG160"/>
  <c r="BE160"/>
  <c r="T160"/>
  <c r="R160"/>
  <c r="P160"/>
  <c r="BI158"/>
  <c r="BH158"/>
  <c r="BG158"/>
  <c r="BE158"/>
  <c r="T158"/>
  <c r="R158"/>
  <c r="P158"/>
  <c r="BI152"/>
  <c r="BH152"/>
  <c r="BG152"/>
  <c r="BE152"/>
  <c r="T152"/>
  <c r="R152"/>
  <c r="P152"/>
  <c r="BI151"/>
  <c r="BH151"/>
  <c r="BG151"/>
  <c r="BE151"/>
  <c r="T151"/>
  <c r="R151"/>
  <c r="P151"/>
  <c r="BI149"/>
  <c r="BH149"/>
  <c r="BG149"/>
  <c r="BE149"/>
  <c r="T149"/>
  <c r="R149"/>
  <c r="P149"/>
  <c r="BI147"/>
  <c r="BH147"/>
  <c r="BG147"/>
  <c r="BE147"/>
  <c r="T147"/>
  <c r="R147"/>
  <c r="P147"/>
  <c r="BI144"/>
  <c r="BH144"/>
  <c r="BG144"/>
  <c r="BE144"/>
  <c r="T144"/>
  <c r="R144"/>
  <c r="P144"/>
  <c r="BI140"/>
  <c r="BH140"/>
  <c r="BG140"/>
  <c r="BE140"/>
  <c r="T140"/>
  <c r="R140"/>
  <c r="P140"/>
  <c r="BI137"/>
  <c r="BH137"/>
  <c r="BG137"/>
  <c r="BE137"/>
  <c r="T137"/>
  <c r="R137"/>
  <c r="P137"/>
  <c r="BI135"/>
  <c r="BH135"/>
  <c r="BG135"/>
  <c r="BE135"/>
  <c r="T135"/>
  <c r="R135"/>
  <c r="P135"/>
  <c r="BI134"/>
  <c r="BH134"/>
  <c r="BG134"/>
  <c r="BE134"/>
  <c r="T134"/>
  <c r="R134"/>
  <c r="P134"/>
  <c r="J128"/>
  <c r="J127"/>
  <c r="F127"/>
  <c r="F125"/>
  <c r="E123"/>
  <c r="J96"/>
  <c r="J95"/>
  <c r="F95"/>
  <c r="F93"/>
  <c r="E91"/>
  <c r="J22"/>
  <c r="E22"/>
  <c r="F96"/>
  <c r="J21"/>
  <c r="J16"/>
  <c r="J125"/>
  <c r="E7"/>
  <c r="E117"/>
  <c i="15" r="J41"/>
  <c r="J40"/>
  <c i="1" r="AY112"/>
  <c i="15" r="J39"/>
  <c i="1" r="AX112"/>
  <c i="15" r="BI187"/>
  <c r="BH187"/>
  <c r="BG187"/>
  <c r="BE187"/>
  <c r="T187"/>
  <c r="T186"/>
  <c r="R187"/>
  <c r="R186"/>
  <c r="P187"/>
  <c r="P186"/>
  <c r="BI183"/>
  <c r="BH183"/>
  <c r="BG183"/>
  <c r="BE183"/>
  <c r="T183"/>
  <c r="R183"/>
  <c r="P183"/>
  <c r="BI180"/>
  <c r="BH180"/>
  <c r="BG180"/>
  <c r="BE180"/>
  <c r="T180"/>
  <c r="R180"/>
  <c r="P180"/>
  <c r="BI179"/>
  <c r="BH179"/>
  <c r="BG179"/>
  <c r="BE179"/>
  <c r="T179"/>
  <c r="R179"/>
  <c r="P179"/>
  <c r="BI174"/>
  <c r="BH174"/>
  <c r="BG174"/>
  <c r="BE174"/>
  <c r="T174"/>
  <c r="T173"/>
  <c r="R174"/>
  <c r="R173"/>
  <c r="P174"/>
  <c r="P173"/>
  <c r="BI171"/>
  <c r="BH171"/>
  <c r="BG171"/>
  <c r="BE171"/>
  <c r="T171"/>
  <c r="R171"/>
  <c r="P171"/>
  <c r="BI169"/>
  <c r="BH169"/>
  <c r="BG169"/>
  <c r="BE169"/>
  <c r="T169"/>
  <c r="R169"/>
  <c r="P169"/>
  <c r="BI167"/>
  <c r="BH167"/>
  <c r="BG167"/>
  <c r="BE167"/>
  <c r="T167"/>
  <c r="R167"/>
  <c r="P167"/>
  <c r="BI166"/>
  <c r="BH166"/>
  <c r="BG166"/>
  <c r="BE166"/>
  <c r="T166"/>
  <c r="R166"/>
  <c r="P166"/>
  <c r="BI164"/>
  <c r="BH164"/>
  <c r="BG164"/>
  <c r="BE164"/>
  <c r="T164"/>
  <c r="R164"/>
  <c r="P164"/>
  <c r="BI162"/>
  <c r="BH162"/>
  <c r="BG162"/>
  <c r="BE162"/>
  <c r="T162"/>
  <c r="R162"/>
  <c r="P162"/>
  <c r="BI159"/>
  <c r="BH159"/>
  <c r="BG159"/>
  <c r="BE159"/>
  <c r="T159"/>
  <c r="R159"/>
  <c r="P159"/>
  <c r="BI158"/>
  <c r="BH158"/>
  <c r="BG158"/>
  <c r="BE158"/>
  <c r="T158"/>
  <c r="R158"/>
  <c r="P158"/>
  <c r="BI156"/>
  <c r="BH156"/>
  <c r="BG156"/>
  <c r="BE156"/>
  <c r="T156"/>
  <c r="R156"/>
  <c r="P156"/>
  <c r="BI152"/>
  <c r="BH152"/>
  <c r="BG152"/>
  <c r="BE152"/>
  <c r="T152"/>
  <c r="R152"/>
  <c r="P152"/>
  <c r="BI151"/>
  <c r="BH151"/>
  <c r="BG151"/>
  <c r="BE151"/>
  <c r="T151"/>
  <c r="R151"/>
  <c r="P151"/>
  <c r="BI149"/>
  <c r="BH149"/>
  <c r="BG149"/>
  <c r="BE149"/>
  <c r="T149"/>
  <c r="R149"/>
  <c r="P149"/>
  <c r="BI147"/>
  <c r="BH147"/>
  <c r="BG147"/>
  <c r="BE147"/>
  <c r="T147"/>
  <c r="R147"/>
  <c r="P147"/>
  <c r="BI144"/>
  <c r="BH144"/>
  <c r="BG144"/>
  <c r="BE144"/>
  <c r="T144"/>
  <c r="R144"/>
  <c r="P144"/>
  <c r="BI140"/>
  <c r="BH140"/>
  <c r="BG140"/>
  <c r="BE140"/>
  <c r="T140"/>
  <c r="R140"/>
  <c r="P140"/>
  <c r="BI137"/>
  <c r="BH137"/>
  <c r="BG137"/>
  <c r="BE137"/>
  <c r="T137"/>
  <c r="R137"/>
  <c r="P137"/>
  <c r="BI135"/>
  <c r="BH135"/>
  <c r="BG135"/>
  <c r="BE135"/>
  <c r="T135"/>
  <c r="R135"/>
  <c r="P135"/>
  <c r="BI134"/>
  <c r="BH134"/>
  <c r="BG134"/>
  <c r="BE134"/>
  <c r="T134"/>
  <c r="R134"/>
  <c r="P134"/>
  <c r="J128"/>
  <c r="J127"/>
  <c r="F127"/>
  <c r="F125"/>
  <c r="E123"/>
  <c r="J96"/>
  <c r="J95"/>
  <c r="F95"/>
  <c r="F93"/>
  <c r="E91"/>
  <c r="J22"/>
  <c r="E22"/>
  <c r="F128"/>
  <c r="J21"/>
  <c r="J16"/>
  <c r="J93"/>
  <c r="E7"/>
  <c r="E117"/>
  <c i="14" r="J41"/>
  <c r="J40"/>
  <c i="1" r="AY111"/>
  <c i="14" r="J39"/>
  <c i="1" r="AX111"/>
  <c i="14" r="BI250"/>
  <c r="BH250"/>
  <c r="BG250"/>
  <c r="BE250"/>
  <c r="T250"/>
  <c r="R250"/>
  <c r="P250"/>
  <c r="BI248"/>
  <c r="BH248"/>
  <c r="BG248"/>
  <c r="BE248"/>
  <c r="T248"/>
  <c r="R248"/>
  <c r="P248"/>
  <c r="BI246"/>
  <c r="BH246"/>
  <c r="BG246"/>
  <c r="BE246"/>
  <c r="T246"/>
  <c r="R246"/>
  <c r="P246"/>
  <c r="BI244"/>
  <c r="BH244"/>
  <c r="BG244"/>
  <c r="BE244"/>
  <c r="T244"/>
  <c r="R244"/>
  <c r="P244"/>
  <c r="BI241"/>
  <c r="BH241"/>
  <c r="BG241"/>
  <c r="BE241"/>
  <c r="T241"/>
  <c r="R241"/>
  <c r="P241"/>
  <c r="BI238"/>
  <c r="BH238"/>
  <c r="BG238"/>
  <c r="BE238"/>
  <c r="T238"/>
  <c r="T237"/>
  <c r="R238"/>
  <c r="R237"/>
  <c r="P238"/>
  <c r="P237"/>
  <c r="BI235"/>
  <c r="BH235"/>
  <c r="BG235"/>
  <c r="BE235"/>
  <c r="T235"/>
  <c r="R235"/>
  <c r="P235"/>
  <c r="BI233"/>
  <c r="BH233"/>
  <c r="BG233"/>
  <c r="BE233"/>
  <c r="T233"/>
  <c r="R233"/>
  <c r="P233"/>
  <c r="BI231"/>
  <c r="BH231"/>
  <c r="BG231"/>
  <c r="BE231"/>
  <c r="T231"/>
  <c r="R231"/>
  <c r="P231"/>
  <c r="BI226"/>
  <c r="BH226"/>
  <c r="BG226"/>
  <c r="BE226"/>
  <c r="T226"/>
  <c r="R226"/>
  <c r="P226"/>
  <c r="BI224"/>
  <c r="BH224"/>
  <c r="BG224"/>
  <c r="BE224"/>
  <c r="T224"/>
  <c r="R224"/>
  <c r="P224"/>
  <c r="BI222"/>
  <c r="BH222"/>
  <c r="BG222"/>
  <c r="BE222"/>
  <c r="T222"/>
  <c r="R222"/>
  <c r="P222"/>
  <c r="BI219"/>
  <c r="BH219"/>
  <c r="BG219"/>
  <c r="BE219"/>
  <c r="T219"/>
  <c r="R219"/>
  <c r="P219"/>
  <c r="BI216"/>
  <c r="BH216"/>
  <c r="BG216"/>
  <c r="BE216"/>
  <c r="T216"/>
  <c r="R216"/>
  <c r="P216"/>
  <c r="BI212"/>
  <c r="BH212"/>
  <c r="BG212"/>
  <c r="BE212"/>
  <c r="T212"/>
  <c r="R212"/>
  <c r="P212"/>
  <c r="BI210"/>
  <c r="BH210"/>
  <c r="BG210"/>
  <c r="BE210"/>
  <c r="T210"/>
  <c r="R210"/>
  <c r="P210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1"/>
  <c r="BH201"/>
  <c r="BG201"/>
  <c r="BE201"/>
  <c r="T201"/>
  <c r="R201"/>
  <c r="P201"/>
  <c r="BI200"/>
  <c r="BH200"/>
  <c r="BG200"/>
  <c r="BE200"/>
  <c r="T200"/>
  <c r="R200"/>
  <c r="P200"/>
  <c r="BI198"/>
  <c r="BH198"/>
  <c r="BG198"/>
  <c r="BE198"/>
  <c r="T198"/>
  <c r="R198"/>
  <c r="P198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1"/>
  <c r="BH191"/>
  <c r="BG191"/>
  <c r="BE191"/>
  <c r="T191"/>
  <c r="R191"/>
  <c r="P191"/>
  <c r="BI187"/>
  <c r="BH187"/>
  <c r="BG187"/>
  <c r="BE187"/>
  <c r="T187"/>
  <c r="R187"/>
  <c r="P187"/>
  <c r="BI185"/>
  <c r="BH185"/>
  <c r="BG185"/>
  <c r="BE185"/>
  <c r="T185"/>
  <c r="R185"/>
  <c r="P185"/>
  <c r="BI183"/>
  <c r="BH183"/>
  <c r="BG183"/>
  <c r="BE183"/>
  <c r="T183"/>
  <c r="R183"/>
  <c r="P183"/>
  <c r="BI181"/>
  <c r="BH181"/>
  <c r="BG181"/>
  <c r="BE181"/>
  <c r="T181"/>
  <c r="R181"/>
  <c r="P181"/>
  <c r="BI178"/>
  <c r="BH178"/>
  <c r="BG178"/>
  <c r="BE178"/>
  <c r="T178"/>
  <c r="R178"/>
  <c r="P178"/>
  <c r="BI176"/>
  <c r="BH176"/>
  <c r="BG176"/>
  <c r="BE176"/>
  <c r="T176"/>
  <c r="R176"/>
  <c r="P176"/>
  <c r="BI173"/>
  <c r="BH173"/>
  <c r="BG173"/>
  <c r="BE173"/>
  <c r="T173"/>
  <c r="R173"/>
  <c r="P173"/>
  <c r="BI170"/>
  <c r="BH170"/>
  <c r="BG170"/>
  <c r="BE170"/>
  <c r="T170"/>
  <c r="R170"/>
  <c r="P170"/>
  <c r="BI168"/>
  <c r="BH168"/>
  <c r="BG168"/>
  <c r="BE168"/>
  <c r="T168"/>
  <c r="R168"/>
  <c r="P168"/>
  <c r="BI165"/>
  <c r="BH165"/>
  <c r="BG165"/>
  <c r="BE165"/>
  <c r="T165"/>
  <c r="R165"/>
  <c r="P165"/>
  <c r="BI160"/>
  <c r="BH160"/>
  <c r="BG160"/>
  <c r="BE160"/>
  <c r="T160"/>
  <c r="R160"/>
  <c r="P160"/>
  <c r="BI159"/>
  <c r="BH159"/>
  <c r="BG159"/>
  <c r="BE159"/>
  <c r="T159"/>
  <c r="R159"/>
  <c r="P159"/>
  <c r="BI157"/>
  <c r="BH157"/>
  <c r="BG157"/>
  <c r="BE157"/>
  <c r="T157"/>
  <c r="R157"/>
  <c r="P157"/>
  <c r="BI155"/>
  <c r="BH155"/>
  <c r="BG155"/>
  <c r="BE155"/>
  <c r="T155"/>
  <c r="R155"/>
  <c r="P155"/>
  <c r="BI152"/>
  <c r="BH152"/>
  <c r="BG152"/>
  <c r="BE152"/>
  <c r="T152"/>
  <c r="R152"/>
  <c r="P152"/>
  <c r="BI147"/>
  <c r="BH147"/>
  <c r="BG147"/>
  <c r="BE147"/>
  <c r="T147"/>
  <c r="R147"/>
  <c r="P147"/>
  <c r="BI144"/>
  <c r="BH144"/>
  <c r="BG144"/>
  <c r="BE144"/>
  <c r="T144"/>
  <c r="R144"/>
  <c r="P144"/>
  <c r="BI142"/>
  <c r="BH142"/>
  <c r="BG142"/>
  <c r="BE142"/>
  <c r="T142"/>
  <c r="R142"/>
  <c r="P142"/>
  <c r="BI140"/>
  <c r="BH140"/>
  <c r="BG140"/>
  <c r="BE140"/>
  <c r="T140"/>
  <c r="R140"/>
  <c r="P140"/>
  <c r="BI138"/>
  <c r="BH138"/>
  <c r="BG138"/>
  <c r="BE138"/>
  <c r="T138"/>
  <c r="R138"/>
  <c r="P138"/>
  <c r="BI136"/>
  <c r="BH136"/>
  <c r="BG136"/>
  <c r="BE136"/>
  <c r="T136"/>
  <c r="R136"/>
  <c r="P136"/>
  <c r="J130"/>
  <c r="J129"/>
  <c r="F129"/>
  <c r="F127"/>
  <c r="E125"/>
  <c r="J96"/>
  <c r="J95"/>
  <c r="F95"/>
  <c r="F93"/>
  <c r="E91"/>
  <c r="J22"/>
  <c r="E22"/>
  <c r="F130"/>
  <c r="J21"/>
  <c r="J16"/>
  <c r="J93"/>
  <c r="E7"/>
  <c r="E119"/>
  <c i="13" r="J41"/>
  <c r="J40"/>
  <c i="1" r="AY110"/>
  <c i="13" r="J39"/>
  <c i="1" r="AX110"/>
  <c i="13" r="BI233"/>
  <c r="BH233"/>
  <c r="BG233"/>
  <c r="BE233"/>
  <c r="T233"/>
  <c r="R233"/>
  <c r="P233"/>
  <c r="BI231"/>
  <c r="BH231"/>
  <c r="BG231"/>
  <c r="BE231"/>
  <c r="T231"/>
  <c r="R231"/>
  <c r="P231"/>
  <c r="BI229"/>
  <c r="BH229"/>
  <c r="BG229"/>
  <c r="BE229"/>
  <c r="T229"/>
  <c r="R229"/>
  <c r="P229"/>
  <c r="BI227"/>
  <c r="BH227"/>
  <c r="BG227"/>
  <c r="BE227"/>
  <c r="T227"/>
  <c r="R227"/>
  <c r="P227"/>
  <c r="BI224"/>
  <c r="BH224"/>
  <c r="BG224"/>
  <c r="BE224"/>
  <c r="T224"/>
  <c r="R224"/>
  <c r="P224"/>
  <c r="BI221"/>
  <c r="BH221"/>
  <c r="BG221"/>
  <c r="BE221"/>
  <c r="T221"/>
  <c r="T220"/>
  <c r="R221"/>
  <c r="R220"/>
  <c r="P221"/>
  <c r="P220"/>
  <c r="BI218"/>
  <c r="BH218"/>
  <c r="BG218"/>
  <c r="BE218"/>
  <c r="T218"/>
  <c r="R218"/>
  <c r="P218"/>
  <c r="BI214"/>
  <c r="BH214"/>
  <c r="BG214"/>
  <c r="BE214"/>
  <c r="T214"/>
  <c r="R214"/>
  <c r="P214"/>
  <c r="BI211"/>
  <c r="BH211"/>
  <c r="BG211"/>
  <c r="BE211"/>
  <c r="T211"/>
  <c r="R211"/>
  <c r="P211"/>
  <c r="BI210"/>
  <c r="BH210"/>
  <c r="BG210"/>
  <c r="BE210"/>
  <c r="T210"/>
  <c r="R210"/>
  <c r="P210"/>
  <c r="BI208"/>
  <c r="BH208"/>
  <c r="BG208"/>
  <c r="BE208"/>
  <c r="T208"/>
  <c r="R208"/>
  <c r="P208"/>
  <c r="BI205"/>
  <c r="BH205"/>
  <c r="BG205"/>
  <c r="BE205"/>
  <c r="T205"/>
  <c r="R205"/>
  <c r="P205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198"/>
  <c r="BH198"/>
  <c r="BG198"/>
  <c r="BE198"/>
  <c r="T198"/>
  <c r="T197"/>
  <c r="R198"/>
  <c r="R197"/>
  <c r="P198"/>
  <c r="P197"/>
  <c r="BI196"/>
  <c r="BH196"/>
  <c r="BG196"/>
  <c r="BE196"/>
  <c r="T196"/>
  <c r="R196"/>
  <c r="P196"/>
  <c r="BI192"/>
  <c r="BH192"/>
  <c r="BG192"/>
  <c r="BE192"/>
  <c r="T192"/>
  <c r="R192"/>
  <c r="P192"/>
  <c r="BI188"/>
  <c r="BH188"/>
  <c r="BG188"/>
  <c r="BE188"/>
  <c r="T188"/>
  <c r="R188"/>
  <c r="P188"/>
  <c r="BI184"/>
  <c r="BH184"/>
  <c r="BG184"/>
  <c r="BE184"/>
  <c r="T184"/>
  <c r="R184"/>
  <c r="P184"/>
  <c r="BI182"/>
  <c r="BH182"/>
  <c r="BG182"/>
  <c r="BE182"/>
  <c r="T182"/>
  <c r="R182"/>
  <c r="P182"/>
  <c r="BI180"/>
  <c r="BH180"/>
  <c r="BG180"/>
  <c r="BE180"/>
  <c r="T180"/>
  <c r="R180"/>
  <c r="P180"/>
  <c r="BI178"/>
  <c r="BH178"/>
  <c r="BG178"/>
  <c r="BE178"/>
  <c r="T178"/>
  <c r="R178"/>
  <c r="P178"/>
  <c r="BI175"/>
  <c r="BH175"/>
  <c r="BG175"/>
  <c r="BE175"/>
  <c r="T175"/>
  <c r="R175"/>
  <c r="P175"/>
  <c r="BI173"/>
  <c r="BH173"/>
  <c r="BG173"/>
  <c r="BE173"/>
  <c r="T173"/>
  <c r="R173"/>
  <c r="P173"/>
  <c r="BI170"/>
  <c r="BH170"/>
  <c r="BG170"/>
  <c r="BE170"/>
  <c r="T170"/>
  <c r="R170"/>
  <c r="P170"/>
  <c r="BI167"/>
  <c r="BH167"/>
  <c r="BG167"/>
  <c r="BE167"/>
  <c r="T167"/>
  <c r="R167"/>
  <c r="P167"/>
  <c r="BI166"/>
  <c r="BH166"/>
  <c r="BG166"/>
  <c r="BE166"/>
  <c r="T166"/>
  <c r="R166"/>
  <c r="P166"/>
  <c r="BI162"/>
  <c r="BH162"/>
  <c r="BG162"/>
  <c r="BE162"/>
  <c r="T162"/>
  <c r="R162"/>
  <c r="P162"/>
  <c r="BI156"/>
  <c r="BH156"/>
  <c r="BG156"/>
  <c r="BE156"/>
  <c r="T156"/>
  <c r="R156"/>
  <c r="P156"/>
  <c r="BI155"/>
  <c r="BH155"/>
  <c r="BG155"/>
  <c r="BE155"/>
  <c r="T155"/>
  <c r="R155"/>
  <c r="P155"/>
  <c r="BI153"/>
  <c r="BH153"/>
  <c r="BG153"/>
  <c r="BE153"/>
  <c r="T153"/>
  <c r="R153"/>
  <c r="P153"/>
  <c r="BI151"/>
  <c r="BH151"/>
  <c r="BG151"/>
  <c r="BE151"/>
  <c r="T151"/>
  <c r="R151"/>
  <c r="P151"/>
  <c r="BI148"/>
  <c r="BH148"/>
  <c r="BG148"/>
  <c r="BE148"/>
  <c r="T148"/>
  <c r="R148"/>
  <c r="P148"/>
  <c r="BI144"/>
  <c r="BH144"/>
  <c r="BG144"/>
  <c r="BE144"/>
  <c r="T144"/>
  <c r="R144"/>
  <c r="P144"/>
  <c r="BI141"/>
  <c r="BH141"/>
  <c r="BG141"/>
  <c r="BE141"/>
  <c r="T141"/>
  <c r="R141"/>
  <c r="P141"/>
  <c r="BI139"/>
  <c r="BH139"/>
  <c r="BG139"/>
  <c r="BE139"/>
  <c r="T139"/>
  <c r="R139"/>
  <c r="P139"/>
  <c r="BI137"/>
  <c r="BH137"/>
  <c r="BG137"/>
  <c r="BE137"/>
  <c r="T137"/>
  <c r="R137"/>
  <c r="P137"/>
  <c r="J131"/>
  <c r="J130"/>
  <c r="F130"/>
  <c r="F128"/>
  <c r="E126"/>
  <c r="J96"/>
  <c r="J95"/>
  <c r="F95"/>
  <c r="F93"/>
  <c r="E91"/>
  <c r="J22"/>
  <c r="E22"/>
  <c r="F96"/>
  <c r="J21"/>
  <c r="J16"/>
  <c r="J128"/>
  <c r="E7"/>
  <c r="E120"/>
  <c i="12" r="J41"/>
  <c r="J40"/>
  <c i="1" r="AY109"/>
  <c i="12" r="J39"/>
  <c i="1" r="AX109"/>
  <c i="12" r="BI237"/>
  <c r="BH237"/>
  <c r="BG237"/>
  <c r="BE237"/>
  <c r="T237"/>
  <c r="R237"/>
  <c r="P237"/>
  <c r="BI235"/>
  <c r="BH235"/>
  <c r="BG235"/>
  <c r="BE235"/>
  <c r="T235"/>
  <c r="R235"/>
  <c r="P235"/>
  <c r="BI233"/>
  <c r="BH233"/>
  <c r="BG233"/>
  <c r="BE233"/>
  <c r="T233"/>
  <c r="R233"/>
  <c r="P233"/>
  <c r="BI231"/>
  <c r="BH231"/>
  <c r="BG231"/>
  <c r="BE231"/>
  <c r="T231"/>
  <c r="R231"/>
  <c r="P231"/>
  <c r="BI228"/>
  <c r="BH228"/>
  <c r="BG228"/>
  <c r="BE228"/>
  <c r="T228"/>
  <c r="R228"/>
  <c r="P228"/>
  <c r="BI225"/>
  <c r="BH225"/>
  <c r="BG225"/>
  <c r="BE225"/>
  <c r="T225"/>
  <c r="T224"/>
  <c r="R225"/>
  <c r="R224"/>
  <c r="P225"/>
  <c r="P224"/>
  <c r="BI222"/>
  <c r="BH222"/>
  <c r="BG222"/>
  <c r="BE222"/>
  <c r="T222"/>
  <c r="R222"/>
  <c r="P222"/>
  <c r="BI220"/>
  <c r="BH220"/>
  <c r="BG220"/>
  <c r="BE220"/>
  <c r="T220"/>
  <c r="R220"/>
  <c r="P220"/>
  <c r="BI215"/>
  <c r="BH215"/>
  <c r="BG215"/>
  <c r="BE215"/>
  <c r="T215"/>
  <c r="R215"/>
  <c r="P215"/>
  <c r="BI212"/>
  <c r="BH212"/>
  <c r="BG212"/>
  <c r="BE212"/>
  <c r="T212"/>
  <c r="R212"/>
  <c r="P212"/>
  <c r="BI211"/>
  <c r="BH211"/>
  <c r="BG211"/>
  <c r="BE211"/>
  <c r="T211"/>
  <c r="R211"/>
  <c r="P211"/>
  <c r="BI209"/>
  <c r="BH209"/>
  <c r="BG209"/>
  <c r="BE209"/>
  <c r="T209"/>
  <c r="R209"/>
  <c r="P209"/>
  <c r="BI206"/>
  <c r="BH206"/>
  <c r="BG206"/>
  <c r="BE206"/>
  <c r="T206"/>
  <c r="R206"/>
  <c r="P206"/>
  <c r="BI204"/>
  <c r="BH204"/>
  <c r="BG204"/>
  <c r="BE204"/>
  <c r="T204"/>
  <c r="R204"/>
  <c r="P204"/>
  <c r="BI203"/>
  <c r="BH203"/>
  <c r="BG203"/>
  <c r="BE203"/>
  <c r="T203"/>
  <c r="R203"/>
  <c r="P203"/>
  <c r="BI202"/>
  <c r="BH202"/>
  <c r="BG202"/>
  <c r="BE202"/>
  <c r="T202"/>
  <c r="R202"/>
  <c r="P202"/>
  <c r="BI199"/>
  <c r="BH199"/>
  <c r="BG199"/>
  <c r="BE199"/>
  <c r="T199"/>
  <c r="T198"/>
  <c r="R199"/>
  <c r="R198"/>
  <c r="P199"/>
  <c r="P198"/>
  <c r="BI197"/>
  <c r="BH197"/>
  <c r="BG197"/>
  <c r="BE197"/>
  <c r="T197"/>
  <c r="R197"/>
  <c r="P197"/>
  <c r="BI193"/>
  <c r="BH193"/>
  <c r="BG193"/>
  <c r="BE193"/>
  <c r="T193"/>
  <c r="R193"/>
  <c r="P193"/>
  <c r="BI189"/>
  <c r="BH189"/>
  <c r="BG189"/>
  <c r="BE189"/>
  <c r="T189"/>
  <c r="R189"/>
  <c r="P189"/>
  <c r="BI185"/>
  <c r="BH185"/>
  <c r="BG185"/>
  <c r="BE185"/>
  <c r="T185"/>
  <c r="R185"/>
  <c r="P185"/>
  <c r="BI183"/>
  <c r="BH183"/>
  <c r="BG183"/>
  <c r="BE183"/>
  <c r="T183"/>
  <c r="R183"/>
  <c r="P183"/>
  <c r="BI181"/>
  <c r="BH181"/>
  <c r="BG181"/>
  <c r="BE181"/>
  <c r="T181"/>
  <c r="R181"/>
  <c r="P181"/>
  <c r="BI179"/>
  <c r="BH179"/>
  <c r="BG179"/>
  <c r="BE179"/>
  <c r="T179"/>
  <c r="R179"/>
  <c r="P179"/>
  <c r="BI176"/>
  <c r="BH176"/>
  <c r="BG176"/>
  <c r="BE176"/>
  <c r="T176"/>
  <c r="R176"/>
  <c r="P176"/>
  <c r="BI174"/>
  <c r="BH174"/>
  <c r="BG174"/>
  <c r="BE174"/>
  <c r="T174"/>
  <c r="R174"/>
  <c r="P174"/>
  <c r="BI171"/>
  <c r="BH171"/>
  <c r="BG171"/>
  <c r="BE171"/>
  <c r="T171"/>
  <c r="R171"/>
  <c r="P171"/>
  <c r="BI168"/>
  <c r="BH168"/>
  <c r="BG168"/>
  <c r="BE168"/>
  <c r="T168"/>
  <c r="R168"/>
  <c r="P168"/>
  <c r="BI167"/>
  <c r="BH167"/>
  <c r="BG167"/>
  <c r="BE167"/>
  <c r="T167"/>
  <c r="R167"/>
  <c r="P167"/>
  <c r="BI163"/>
  <c r="BH163"/>
  <c r="BG163"/>
  <c r="BE163"/>
  <c r="T163"/>
  <c r="R163"/>
  <c r="P163"/>
  <c r="BI157"/>
  <c r="BH157"/>
  <c r="BG157"/>
  <c r="BE157"/>
  <c r="T157"/>
  <c r="R157"/>
  <c r="P157"/>
  <c r="BI156"/>
  <c r="BH156"/>
  <c r="BG156"/>
  <c r="BE156"/>
  <c r="T156"/>
  <c r="R156"/>
  <c r="P156"/>
  <c r="BI154"/>
  <c r="BH154"/>
  <c r="BG154"/>
  <c r="BE154"/>
  <c r="T154"/>
  <c r="R154"/>
  <c r="P154"/>
  <c r="BI152"/>
  <c r="BH152"/>
  <c r="BG152"/>
  <c r="BE152"/>
  <c r="T152"/>
  <c r="R152"/>
  <c r="P152"/>
  <c r="BI149"/>
  <c r="BH149"/>
  <c r="BG149"/>
  <c r="BE149"/>
  <c r="T149"/>
  <c r="R149"/>
  <c r="P149"/>
  <c r="BI145"/>
  <c r="BH145"/>
  <c r="BG145"/>
  <c r="BE145"/>
  <c r="T145"/>
  <c r="R145"/>
  <c r="P145"/>
  <c r="BI142"/>
  <c r="BH142"/>
  <c r="BG142"/>
  <c r="BE142"/>
  <c r="T142"/>
  <c r="R142"/>
  <c r="P142"/>
  <c r="BI140"/>
  <c r="BH140"/>
  <c r="BG140"/>
  <c r="BE140"/>
  <c r="T140"/>
  <c r="R140"/>
  <c r="P140"/>
  <c r="BI138"/>
  <c r="BH138"/>
  <c r="BG138"/>
  <c r="BE138"/>
  <c r="T138"/>
  <c r="R138"/>
  <c r="P138"/>
  <c r="BI137"/>
  <c r="BH137"/>
  <c r="BG137"/>
  <c r="BE137"/>
  <c r="T137"/>
  <c r="R137"/>
  <c r="P137"/>
  <c r="J131"/>
  <c r="J130"/>
  <c r="F130"/>
  <c r="F128"/>
  <c r="E126"/>
  <c r="J96"/>
  <c r="J95"/>
  <c r="F95"/>
  <c r="F93"/>
  <c r="E91"/>
  <c r="J22"/>
  <c r="E22"/>
  <c r="F131"/>
  <c r="J21"/>
  <c r="J16"/>
  <c r="J128"/>
  <c r="E7"/>
  <c r="E85"/>
  <c i="11" r="J41"/>
  <c r="J40"/>
  <c i="1" r="AY108"/>
  <c i="11" r="J39"/>
  <c i="1" r="AX108"/>
  <c i="11" r="BI205"/>
  <c r="BH205"/>
  <c r="BG205"/>
  <c r="BE205"/>
  <c r="T205"/>
  <c r="T204"/>
  <c r="R205"/>
  <c r="R204"/>
  <c r="P205"/>
  <c r="P204"/>
  <c r="BI202"/>
  <c r="BH202"/>
  <c r="BG202"/>
  <c r="BE202"/>
  <c r="T202"/>
  <c r="R202"/>
  <c r="P202"/>
  <c r="BI198"/>
  <c r="BH198"/>
  <c r="BG198"/>
  <c r="BE198"/>
  <c r="T198"/>
  <c r="R198"/>
  <c r="P198"/>
  <c r="BI195"/>
  <c r="BH195"/>
  <c r="BG195"/>
  <c r="BE195"/>
  <c r="T195"/>
  <c r="R195"/>
  <c r="P195"/>
  <c r="BI193"/>
  <c r="BH193"/>
  <c r="BG193"/>
  <c r="BE193"/>
  <c r="T193"/>
  <c r="R193"/>
  <c r="P193"/>
  <c r="BI190"/>
  <c r="BH190"/>
  <c r="BG190"/>
  <c r="BE190"/>
  <c r="T190"/>
  <c r="R190"/>
  <c r="P190"/>
  <c r="BI188"/>
  <c r="BH188"/>
  <c r="BG188"/>
  <c r="BE188"/>
  <c r="T188"/>
  <c r="R188"/>
  <c r="P188"/>
  <c r="BI187"/>
  <c r="BH187"/>
  <c r="BG187"/>
  <c r="BE187"/>
  <c r="T187"/>
  <c r="R187"/>
  <c r="P187"/>
  <c r="BI185"/>
  <c r="BH185"/>
  <c r="BG185"/>
  <c r="BE185"/>
  <c r="T185"/>
  <c r="R185"/>
  <c r="P185"/>
  <c r="BI181"/>
  <c r="BH181"/>
  <c r="BG181"/>
  <c r="BE181"/>
  <c r="T181"/>
  <c r="R181"/>
  <c r="P181"/>
  <c r="BI177"/>
  <c r="BH177"/>
  <c r="BG177"/>
  <c r="BE177"/>
  <c r="T177"/>
  <c r="R177"/>
  <c r="P177"/>
  <c r="BI173"/>
  <c r="BH173"/>
  <c r="BG173"/>
  <c r="BE173"/>
  <c r="T173"/>
  <c r="R173"/>
  <c r="P173"/>
  <c r="BI171"/>
  <c r="BH171"/>
  <c r="BG171"/>
  <c r="BE171"/>
  <c r="T171"/>
  <c r="R171"/>
  <c r="P171"/>
  <c r="BI169"/>
  <c r="BH169"/>
  <c r="BG169"/>
  <c r="BE169"/>
  <c r="T169"/>
  <c r="R169"/>
  <c r="P169"/>
  <c r="BI168"/>
  <c r="BH168"/>
  <c r="BG168"/>
  <c r="BE168"/>
  <c r="T168"/>
  <c r="R168"/>
  <c r="P168"/>
  <c r="BI166"/>
  <c r="BH166"/>
  <c r="BG166"/>
  <c r="BE166"/>
  <c r="T166"/>
  <c r="R166"/>
  <c r="P166"/>
  <c r="BI163"/>
  <c r="BH163"/>
  <c r="BG163"/>
  <c r="BE163"/>
  <c r="T163"/>
  <c r="R163"/>
  <c r="P163"/>
  <c r="BI160"/>
  <c r="BH160"/>
  <c r="BG160"/>
  <c r="BE160"/>
  <c r="T160"/>
  <c r="R160"/>
  <c r="P160"/>
  <c r="BI159"/>
  <c r="BH159"/>
  <c r="BG159"/>
  <c r="BE159"/>
  <c r="T159"/>
  <c r="R159"/>
  <c r="P159"/>
  <c r="BI157"/>
  <c r="BH157"/>
  <c r="BG157"/>
  <c r="BE157"/>
  <c r="T157"/>
  <c r="R157"/>
  <c r="P157"/>
  <c r="BI152"/>
  <c r="BH152"/>
  <c r="BG152"/>
  <c r="BE152"/>
  <c r="T152"/>
  <c r="R152"/>
  <c r="P152"/>
  <c r="BI151"/>
  <c r="BH151"/>
  <c r="BG151"/>
  <c r="BE151"/>
  <c r="T151"/>
  <c r="R151"/>
  <c r="P151"/>
  <c r="BI149"/>
  <c r="BH149"/>
  <c r="BG149"/>
  <c r="BE149"/>
  <c r="T149"/>
  <c r="R149"/>
  <c r="P149"/>
  <c r="BI147"/>
  <c r="BH147"/>
  <c r="BG147"/>
  <c r="BE147"/>
  <c r="T147"/>
  <c r="R147"/>
  <c r="P147"/>
  <c r="BI144"/>
  <c r="BH144"/>
  <c r="BG144"/>
  <c r="BE144"/>
  <c r="T144"/>
  <c r="R144"/>
  <c r="P144"/>
  <c r="BI140"/>
  <c r="BH140"/>
  <c r="BG140"/>
  <c r="BE140"/>
  <c r="T140"/>
  <c r="R140"/>
  <c r="P140"/>
  <c r="BI137"/>
  <c r="BH137"/>
  <c r="BG137"/>
  <c r="BE137"/>
  <c r="T137"/>
  <c r="R137"/>
  <c r="P137"/>
  <c r="BI135"/>
  <c r="BH135"/>
  <c r="BG135"/>
  <c r="BE135"/>
  <c r="T135"/>
  <c r="R135"/>
  <c r="P135"/>
  <c r="BI134"/>
  <c r="BH134"/>
  <c r="BG134"/>
  <c r="BE134"/>
  <c r="T134"/>
  <c r="R134"/>
  <c r="P134"/>
  <c r="J128"/>
  <c r="J127"/>
  <c r="F127"/>
  <c r="F125"/>
  <c r="E123"/>
  <c r="J96"/>
  <c r="J95"/>
  <c r="F95"/>
  <c r="F93"/>
  <c r="E91"/>
  <c r="J22"/>
  <c r="E22"/>
  <c r="F128"/>
  <c r="J21"/>
  <c r="J16"/>
  <c r="J93"/>
  <c r="E7"/>
  <c r="E117"/>
  <c i="10" r="J41"/>
  <c r="J40"/>
  <c i="1" r="AY107"/>
  <c i="10" r="J39"/>
  <c i="1" r="AX107"/>
  <c i="10" r="BI208"/>
  <c r="BH208"/>
  <c r="BG208"/>
  <c r="BE208"/>
  <c r="T208"/>
  <c r="T207"/>
  <c r="R208"/>
  <c r="R207"/>
  <c r="P208"/>
  <c r="P207"/>
  <c r="BI205"/>
  <c r="BH205"/>
  <c r="BG205"/>
  <c r="BE205"/>
  <c r="T205"/>
  <c r="R205"/>
  <c r="P205"/>
  <c r="BI200"/>
  <c r="BH200"/>
  <c r="BG200"/>
  <c r="BE200"/>
  <c r="T200"/>
  <c r="R200"/>
  <c r="P200"/>
  <c r="BI197"/>
  <c r="BH197"/>
  <c r="BG197"/>
  <c r="BE197"/>
  <c r="T197"/>
  <c r="R197"/>
  <c r="P197"/>
  <c r="BI196"/>
  <c r="BH196"/>
  <c r="BG196"/>
  <c r="BE196"/>
  <c r="T196"/>
  <c r="R196"/>
  <c r="P196"/>
  <c r="BI194"/>
  <c r="BH194"/>
  <c r="BG194"/>
  <c r="BE194"/>
  <c r="T194"/>
  <c r="R194"/>
  <c r="P194"/>
  <c r="BI191"/>
  <c r="BH191"/>
  <c r="BG191"/>
  <c r="BE191"/>
  <c r="T191"/>
  <c r="R191"/>
  <c r="P191"/>
  <c r="BI189"/>
  <c r="BH189"/>
  <c r="BG189"/>
  <c r="BE189"/>
  <c r="T189"/>
  <c r="R189"/>
  <c r="P189"/>
  <c r="BI188"/>
  <c r="BH188"/>
  <c r="BG188"/>
  <c r="BE188"/>
  <c r="T188"/>
  <c r="R188"/>
  <c r="P188"/>
  <c r="BI186"/>
  <c r="BH186"/>
  <c r="BG186"/>
  <c r="BE186"/>
  <c r="T186"/>
  <c r="R186"/>
  <c r="P186"/>
  <c r="BI182"/>
  <c r="BH182"/>
  <c r="BG182"/>
  <c r="BE182"/>
  <c r="T182"/>
  <c r="R182"/>
  <c r="P182"/>
  <c r="BI178"/>
  <c r="BH178"/>
  <c r="BG178"/>
  <c r="BE178"/>
  <c r="T178"/>
  <c r="R178"/>
  <c r="P178"/>
  <c r="BI174"/>
  <c r="BH174"/>
  <c r="BG174"/>
  <c r="BE174"/>
  <c r="T174"/>
  <c r="R174"/>
  <c r="P174"/>
  <c r="BI172"/>
  <c r="BH172"/>
  <c r="BG172"/>
  <c r="BE172"/>
  <c r="T172"/>
  <c r="R172"/>
  <c r="P172"/>
  <c r="BI170"/>
  <c r="BH170"/>
  <c r="BG170"/>
  <c r="BE170"/>
  <c r="T170"/>
  <c r="R170"/>
  <c r="P170"/>
  <c r="BI169"/>
  <c r="BH169"/>
  <c r="BG169"/>
  <c r="BE169"/>
  <c r="T169"/>
  <c r="R169"/>
  <c r="P169"/>
  <c r="BI167"/>
  <c r="BH167"/>
  <c r="BG167"/>
  <c r="BE167"/>
  <c r="T167"/>
  <c r="R167"/>
  <c r="P167"/>
  <c r="BI164"/>
  <c r="BH164"/>
  <c r="BG164"/>
  <c r="BE164"/>
  <c r="T164"/>
  <c r="R164"/>
  <c r="P164"/>
  <c r="BI161"/>
  <c r="BH161"/>
  <c r="BG161"/>
  <c r="BE161"/>
  <c r="T161"/>
  <c r="R161"/>
  <c r="P161"/>
  <c r="BI160"/>
  <c r="BH160"/>
  <c r="BG160"/>
  <c r="BE160"/>
  <c r="T160"/>
  <c r="R160"/>
  <c r="P160"/>
  <c r="BI158"/>
  <c r="BH158"/>
  <c r="BG158"/>
  <c r="BE158"/>
  <c r="T158"/>
  <c r="R158"/>
  <c r="P158"/>
  <c r="BI152"/>
  <c r="BH152"/>
  <c r="BG152"/>
  <c r="BE152"/>
  <c r="T152"/>
  <c r="R152"/>
  <c r="P152"/>
  <c r="BI151"/>
  <c r="BH151"/>
  <c r="BG151"/>
  <c r="BE151"/>
  <c r="T151"/>
  <c r="R151"/>
  <c r="P151"/>
  <c r="BI149"/>
  <c r="BH149"/>
  <c r="BG149"/>
  <c r="BE149"/>
  <c r="T149"/>
  <c r="R149"/>
  <c r="P149"/>
  <c r="BI147"/>
  <c r="BH147"/>
  <c r="BG147"/>
  <c r="BE147"/>
  <c r="T147"/>
  <c r="R147"/>
  <c r="P147"/>
  <c r="BI144"/>
  <c r="BH144"/>
  <c r="BG144"/>
  <c r="BE144"/>
  <c r="T144"/>
  <c r="R144"/>
  <c r="P144"/>
  <c r="BI140"/>
  <c r="BH140"/>
  <c r="BG140"/>
  <c r="BE140"/>
  <c r="T140"/>
  <c r="R140"/>
  <c r="P140"/>
  <c r="BI137"/>
  <c r="BH137"/>
  <c r="BG137"/>
  <c r="BE137"/>
  <c r="T137"/>
  <c r="R137"/>
  <c r="P137"/>
  <c r="BI135"/>
  <c r="BH135"/>
  <c r="BG135"/>
  <c r="BE135"/>
  <c r="T135"/>
  <c r="R135"/>
  <c r="P135"/>
  <c r="BI134"/>
  <c r="BH134"/>
  <c r="BG134"/>
  <c r="BE134"/>
  <c r="T134"/>
  <c r="R134"/>
  <c r="P134"/>
  <c r="J128"/>
  <c r="J127"/>
  <c r="F127"/>
  <c r="F125"/>
  <c r="E123"/>
  <c r="J96"/>
  <c r="J95"/>
  <c r="F95"/>
  <c r="F93"/>
  <c r="E91"/>
  <c r="J22"/>
  <c r="E22"/>
  <c r="F128"/>
  <c r="J21"/>
  <c r="J16"/>
  <c r="J125"/>
  <c r="E7"/>
  <c r="E85"/>
  <c i="9" r="J41"/>
  <c r="J40"/>
  <c i="1" r="AY106"/>
  <c i="9" r="J39"/>
  <c i="1" r="AX106"/>
  <c i="9" r="BI199"/>
  <c r="BH199"/>
  <c r="BG199"/>
  <c r="BE199"/>
  <c r="T199"/>
  <c r="T198"/>
  <c r="R199"/>
  <c r="R198"/>
  <c r="P199"/>
  <c r="P198"/>
  <c r="BI196"/>
  <c r="BH196"/>
  <c r="BG196"/>
  <c r="BE196"/>
  <c r="T196"/>
  <c r="R196"/>
  <c r="P196"/>
  <c r="BI192"/>
  <c r="BH192"/>
  <c r="BG192"/>
  <c r="BE192"/>
  <c r="T192"/>
  <c r="R192"/>
  <c r="P192"/>
  <c r="BI189"/>
  <c r="BH189"/>
  <c r="BG189"/>
  <c r="BE189"/>
  <c r="T189"/>
  <c r="R189"/>
  <c r="P189"/>
  <c r="BI188"/>
  <c r="BH188"/>
  <c r="BG188"/>
  <c r="BE188"/>
  <c r="T188"/>
  <c r="R188"/>
  <c r="P188"/>
  <c r="BI186"/>
  <c r="BH186"/>
  <c r="BG186"/>
  <c r="BE186"/>
  <c r="T186"/>
  <c r="R186"/>
  <c r="P186"/>
  <c r="BI183"/>
  <c r="BH183"/>
  <c r="BG183"/>
  <c r="BE183"/>
  <c r="T183"/>
  <c r="R183"/>
  <c r="P183"/>
  <c r="BI182"/>
  <c r="BH182"/>
  <c r="BG182"/>
  <c r="BE182"/>
  <c r="T182"/>
  <c r="R182"/>
  <c r="P182"/>
  <c r="BI178"/>
  <c r="BH178"/>
  <c r="BG178"/>
  <c r="BE178"/>
  <c r="T178"/>
  <c r="T177"/>
  <c r="R178"/>
  <c r="R177"/>
  <c r="P178"/>
  <c r="P177"/>
  <c r="BI174"/>
  <c r="BH174"/>
  <c r="BG174"/>
  <c r="BE174"/>
  <c r="T174"/>
  <c r="R174"/>
  <c r="P174"/>
  <c r="BI172"/>
  <c r="BH172"/>
  <c r="BG172"/>
  <c r="BE172"/>
  <c r="T172"/>
  <c r="R172"/>
  <c r="P172"/>
  <c r="BI170"/>
  <c r="BH170"/>
  <c r="BG170"/>
  <c r="BE170"/>
  <c r="T170"/>
  <c r="R170"/>
  <c r="P170"/>
  <c r="BI169"/>
  <c r="BH169"/>
  <c r="BG169"/>
  <c r="BE169"/>
  <c r="T169"/>
  <c r="R169"/>
  <c r="P169"/>
  <c r="BI167"/>
  <c r="BH167"/>
  <c r="BG167"/>
  <c r="BE167"/>
  <c r="T167"/>
  <c r="R167"/>
  <c r="P167"/>
  <c r="BI164"/>
  <c r="BH164"/>
  <c r="BG164"/>
  <c r="BE164"/>
  <c r="T164"/>
  <c r="R164"/>
  <c r="P164"/>
  <c r="BI161"/>
  <c r="BH161"/>
  <c r="BG161"/>
  <c r="BE161"/>
  <c r="T161"/>
  <c r="R161"/>
  <c r="P161"/>
  <c r="BI160"/>
  <c r="BH160"/>
  <c r="BG160"/>
  <c r="BE160"/>
  <c r="T160"/>
  <c r="R160"/>
  <c r="P160"/>
  <c r="BI158"/>
  <c r="BH158"/>
  <c r="BG158"/>
  <c r="BE158"/>
  <c r="T158"/>
  <c r="R158"/>
  <c r="P158"/>
  <c r="BI152"/>
  <c r="BH152"/>
  <c r="BG152"/>
  <c r="BE152"/>
  <c r="T152"/>
  <c r="R152"/>
  <c r="P152"/>
  <c r="BI151"/>
  <c r="BH151"/>
  <c r="BG151"/>
  <c r="BE151"/>
  <c r="T151"/>
  <c r="R151"/>
  <c r="P151"/>
  <c r="BI149"/>
  <c r="BH149"/>
  <c r="BG149"/>
  <c r="BE149"/>
  <c r="T149"/>
  <c r="R149"/>
  <c r="P149"/>
  <c r="BI147"/>
  <c r="BH147"/>
  <c r="BG147"/>
  <c r="BE147"/>
  <c r="T147"/>
  <c r="R147"/>
  <c r="P147"/>
  <c r="BI144"/>
  <c r="BH144"/>
  <c r="BG144"/>
  <c r="BE144"/>
  <c r="T144"/>
  <c r="R144"/>
  <c r="P144"/>
  <c r="BI140"/>
  <c r="BH140"/>
  <c r="BG140"/>
  <c r="BE140"/>
  <c r="T140"/>
  <c r="R140"/>
  <c r="P140"/>
  <c r="BI137"/>
  <c r="BH137"/>
  <c r="BG137"/>
  <c r="BE137"/>
  <c r="T137"/>
  <c r="R137"/>
  <c r="P137"/>
  <c r="BI135"/>
  <c r="BH135"/>
  <c r="BG135"/>
  <c r="BE135"/>
  <c r="T135"/>
  <c r="R135"/>
  <c r="P135"/>
  <c r="BI134"/>
  <c r="BH134"/>
  <c r="BG134"/>
  <c r="BE134"/>
  <c r="T134"/>
  <c r="R134"/>
  <c r="P134"/>
  <c r="J128"/>
  <c r="J127"/>
  <c r="F127"/>
  <c r="F125"/>
  <c r="E123"/>
  <c r="J96"/>
  <c r="J95"/>
  <c r="F95"/>
  <c r="F93"/>
  <c r="E91"/>
  <c r="J22"/>
  <c r="E22"/>
  <c r="F96"/>
  <c r="J21"/>
  <c r="J16"/>
  <c r="J125"/>
  <c r="E7"/>
  <c r="E117"/>
  <c i="8" r="J41"/>
  <c r="J40"/>
  <c i="1" r="AY105"/>
  <c i="8" r="J39"/>
  <c i="1" r="AX105"/>
  <c i="8" r="BI208"/>
  <c r="BH208"/>
  <c r="BG208"/>
  <c r="BE208"/>
  <c r="T208"/>
  <c r="T207"/>
  <c r="R208"/>
  <c r="R207"/>
  <c r="P208"/>
  <c r="P207"/>
  <c r="BI205"/>
  <c r="BH205"/>
  <c r="BG205"/>
  <c r="BE205"/>
  <c r="T205"/>
  <c r="R205"/>
  <c r="P205"/>
  <c r="BI200"/>
  <c r="BH200"/>
  <c r="BG200"/>
  <c r="BE200"/>
  <c r="T200"/>
  <c r="R200"/>
  <c r="P200"/>
  <c r="BI197"/>
  <c r="BH197"/>
  <c r="BG197"/>
  <c r="BE197"/>
  <c r="T197"/>
  <c r="R197"/>
  <c r="P197"/>
  <c r="BI196"/>
  <c r="BH196"/>
  <c r="BG196"/>
  <c r="BE196"/>
  <c r="T196"/>
  <c r="R196"/>
  <c r="P196"/>
  <c r="BI194"/>
  <c r="BH194"/>
  <c r="BG194"/>
  <c r="BE194"/>
  <c r="T194"/>
  <c r="R194"/>
  <c r="P194"/>
  <c r="BI191"/>
  <c r="BH191"/>
  <c r="BG191"/>
  <c r="BE191"/>
  <c r="T191"/>
  <c r="R191"/>
  <c r="P191"/>
  <c r="BI189"/>
  <c r="BH189"/>
  <c r="BG189"/>
  <c r="BE189"/>
  <c r="T189"/>
  <c r="R189"/>
  <c r="P189"/>
  <c r="BI188"/>
  <c r="BH188"/>
  <c r="BG188"/>
  <c r="BE188"/>
  <c r="T188"/>
  <c r="R188"/>
  <c r="P188"/>
  <c r="BI186"/>
  <c r="BH186"/>
  <c r="BG186"/>
  <c r="BE186"/>
  <c r="T186"/>
  <c r="R186"/>
  <c r="P186"/>
  <c r="BI182"/>
  <c r="BH182"/>
  <c r="BG182"/>
  <c r="BE182"/>
  <c r="T182"/>
  <c r="R182"/>
  <c r="P182"/>
  <c r="BI178"/>
  <c r="BH178"/>
  <c r="BG178"/>
  <c r="BE178"/>
  <c r="T178"/>
  <c r="R178"/>
  <c r="P178"/>
  <c r="BI174"/>
  <c r="BH174"/>
  <c r="BG174"/>
  <c r="BE174"/>
  <c r="T174"/>
  <c r="R174"/>
  <c r="P174"/>
  <c r="BI172"/>
  <c r="BH172"/>
  <c r="BG172"/>
  <c r="BE172"/>
  <c r="T172"/>
  <c r="R172"/>
  <c r="P172"/>
  <c r="BI170"/>
  <c r="BH170"/>
  <c r="BG170"/>
  <c r="BE170"/>
  <c r="T170"/>
  <c r="R170"/>
  <c r="P170"/>
  <c r="BI169"/>
  <c r="BH169"/>
  <c r="BG169"/>
  <c r="BE169"/>
  <c r="T169"/>
  <c r="R169"/>
  <c r="P169"/>
  <c r="BI167"/>
  <c r="BH167"/>
  <c r="BG167"/>
  <c r="BE167"/>
  <c r="T167"/>
  <c r="R167"/>
  <c r="P167"/>
  <c r="BI164"/>
  <c r="BH164"/>
  <c r="BG164"/>
  <c r="BE164"/>
  <c r="T164"/>
  <c r="R164"/>
  <c r="P164"/>
  <c r="BI161"/>
  <c r="BH161"/>
  <c r="BG161"/>
  <c r="BE161"/>
  <c r="T161"/>
  <c r="R161"/>
  <c r="P161"/>
  <c r="BI160"/>
  <c r="BH160"/>
  <c r="BG160"/>
  <c r="BE160"/>
  <c r="T160"/>
  <c r="R160"/>
  <c r="P160"/>
  <c r="BI158"/>
  <c r="BH158"/>
  <c r="BG158"/>
  <c r="BE158"/>
  <c r="T158"/>
  <c r="R158"/>
  <c r="P158"/>
  <c r="BI152"/>
  <c r="BH152"/>
  <c r="BG152"/>
  <c r="BE152"/>
  <c r="T152"/>
  <c r="R152"/>
  <c r="P152"/>
  <c r="BI151"/>
  <c r="BH151"/>
  <c r="BG151"/>
  <c r="BE151"/>
  <c r="T151"/>
  <c r="R151"/>
  <c r="P151"/>
  <c r="BI149"/>
  <c r="BH149"/>
  <c r="BG149"/>
  <c r="BE149"/>
  <c r="T149"/>
  <c r="R149"/>
  <c r="P149"/>
  <c r="BI147"/>
  <c r="BH147"/>
  <c r="BG147"/>
  <c r="BE147"/>
  <c r="T147"/>
  <c r="R147"/>
  <c r="P147"/>
  <c r="BI144"/>
  <c r="BH144"/>
  <c r="BG144"/>
  <c r="BE144"/>
  <c r="T144"/>
  <c r="R144"/>
  <c r="P144"/>
  <c r="BI140"/>
  <c r="BH140"/>
  <c r="BG140"/>
  <c r="BE140"/>
  <c r="T140"/>
  <c r="R140"/>
  <c r="P140"/>
  <c r="BI137"/>
  <c r="BH137"/>
  <c r="BG137"/>
  <c r="BE137"/>
  <c r="T137"/>
  <c r="R137"/>
  <c r="P137"/>
  <c r="BI135"/>
  <c r="BH135"/>
  <c r="BG135"/>
  <c r="BE135"/>
  <c r="T135"/>
  <c r="R135"/>
  <c r="P135"/>
  <c r="BI134"/>
  <c r="BH134"/>
  <c r="BG134"/>
  <c r="BE134"/>
  <c r="T134"/>
  <c r="R134"/>
  <c r="P134"/>
  <c r="J128"/>
  <c r="J127"/>
  <c r="F127"/>
  <c r="F125"/>
  <c r="E123"/>
  <c r="J96"/>
  <c r="J95"/>
  <c r="F95"/>
  <c r="F93"/>
  <c r="E91"/>
  <c r="J22"/>
  <c r="E22"/>
  <c r="F96"/>
  <c r="J21"/>
  <c r="J16"/>
  <c r="J125"/>
  <c r="E7"/>
  <c r="E85"/>
  <c i="7" r="J39"/>
  <c r="J38"/>
  <c i="1" r="AY103"/>
  <c i="7" r="J37"/>
  <c i="1" r="AX103"/>
  <c i="7" r="BI296"/>
  <c r="BH296"/>
  <c r="BG296"/>
  <c r="BE296"/>
  <c r="T296"/>
  <c r="T295"/>
  <c r="R296"/>
  <c r="R295"/>
  <c r="P296"/>
  <c r="P295"/>
  <c r="BI288"/>
  <c r="BH288"/>
  <c r="BG288"/>
  <c r="BE288"/>
  <c r="T288"/>
  <c r="R288"/>
  <c r="P288"/>
  <c r="BI281"/>
  <c r="BH281"/>
  <c r="BG281"/>
  <c r="BE281"/>
  <c r="T281"/>
  <c r="R281"/>
  <c r="P281"/>
  <c r="BI280"/>
  <c r="BH280"/>
  <c r="BG280"/>
  <c r="BE280"/>
  <c r="T280"/>
  <c r="R280"/>
  <c r="P280"/>
  <c r="BI279"/>
  <c r="BH279"/>
  <c r="BG279"/>
  <c r="BE279"/>
  <c r="T279"/>
  <c r="R279"/>
  <c r="P279"/>
  <c r="BI278"/>
  <c r="BH278"/>
  <c r="BG278"/>
  <c r="BE278"/>
  <c r="T278"/>
  <c r="R278"/>
  <c r="P278"/>
  <c r="BI277"/>
  <c r="BH277"/>
  <c r="BG277"/>
  <c r="BE277"/>
  <c r="T277"/>
  <c r="R277"/>
  <c r="P277"/>
  <c r="BI275"/>
  <c r="BH275"/>
  <c r="BG275"/>
  <c r="BE275"/>
  <c r="T275"/>
  <c r="R275"/>
  <c r="P275"/>
  <c r="BI273"/>
  <c r="BH273"/>
  <c r="BG273"/>
  <c r="BE273"/>
  <c r="T273"/>
  <c r="R273"/>
  <c r="P273"/>
  <c r="BI271"/>
  <c r="BH271"/>
  <c r="BG271"/>
  <c r="BE271"/>
  <c r="T271"/>
  <c r="R271"/>
  <c r="P271"/>
  <c r="BI269"/>
  <c r="BH269"/>
  <c r="BG269"/>
  <c r="BE269"/>
  <c r="T269"/>
  <c r="R269"/>
  <c r="P269"/>
  <c r="BI267"/>
  <c r="BH267"/>
  <c r="BG267"/>
  <c r="BE267"/>
  <c r="T267"/>
  <c r="R267"/>
  <c r="P267"/>
  <c r="BI265"/>
  <c r="BH265"/>
  <c r="BG265"/>
  <c r="BE265"/>
  <c r="T265"/>
  <c r="R265"/>
  <c r="P265"/>
  <c r="BI262"/>
  <c r="BH262"/>
  <c r="BG262"/>
  <c r="BE262"/>
  <c r="T262"/>
  <c r="R262"/>
  <c r="P262"/>
  <c r="BI259"/>
  <c r="BH259"/>
  <c r="BG259"/>
  <c r="BE259"/>
  <c r="T259"/>
  <c r="R259"/>
  <c r="P259"/>
  <c r="BI258"/>
  <c r="BH258"/>
  <c r="BG258"/>
  <c r="BE258"/>
  <c r="T258"/>
  <c r="R258"/>
  <c r="P258"/>
  <c r="BI256"/>
  <c r="BH256"/>
  <c r="BG256"/>
  <c r="BE256"/>
  <c r="T256"/>
  <c r="R256"/>
  <c r="P256"/>
  <c r="BI255"/>
  <c r="BH255"/>
  <c r="BG255"/>
  <c r="BE255"/>
  <c r="T255"/>
  <c r="R255"/>
  <c r="P255"/>
  <c r="BI253"/>
  <c r="BH253"/>
  <c r="BG253"/>
  <c r="BE253"/>
  <c r="T253"/>
  <c r="R253"/>
  <c r="P253"/>
  <c r="BI252"/>
  <c r="BH252"/>
  <c r="BG252"/>
  <c r="BE252"/>
  <c r="T252"/>
  <c r="R252"/>
  <c r="P252"/>
  <c r="BI250"/>
  <c r="BH250"/>
  <c r="BG250"/>
  <c r="BE250"/>
  <c r="T250"/>
  <c r="R250"/>
  <c r="P250"/>
  <c r="BI249"/>
  <c r="BH249"/>
  <c r="BG249"/>
  <c r="BE249"/>
  <c r="T249"/>
  <c r="R249"/>
  <c r="P249"/>
  <c r="BI247"/>
  <c r="BH247"/>
  <c r="BG247"/>
  <c r="BE247"/>
  <c r="T247"/>
  <c r="R247"/>
  <c r="P247"/>
  <c r="BI245"/>
  <c r="BH245"/>
  <c r="BG245"/>
  <c r="BE245"/>
  <c r="T245"/>
  <c r="R245"/>
  <c r="P245"/>
  <c r="BI243"/>
  <c r="BH243"/>
  <c r="BG243"/>
  <c r="BE243"/>
  <c r="T243"/>
  <c r="R243"/>
  <c r="P243"/>
  <c r="BI241"/>
  <c r="BH241"/>
  <c r="BG241"/>
  <c r="BE241"/>
  <c r="T241"/>
  <c r="R241"/>
  <c r="P241"/>
  <c r="BI239"/>
  <c r="BH239"/>
  <c r="BG239"/>
  <c r="BE239"/>
  <c r="T239"/>
  <c r="R239"/>
  <c r="P239"/>
  <c r="BI237"/>
  <c r="BH237"/>
  <c r="BG237"/>
  <c r="BE237"/>
  <c r="T237"/>
  <c r="R237"/>
  <c r="P237"/>
  <c r="BI236"/>
  <c r="BH236"/>
  <c r="BG236"/>
  <c r="BE236"/>
  <c r="T236"/>
  <c r="R236"/>
  <c r="P236"/>
  <c r="BI235"/>
  <c r="BH235"/>
  <c r="BG235"/>
  <c r="BE235"/>
  <c r="T235"/>
  <c r="R235"/>
  <c r="P235"/>
  <c r="BI233"/>
  <c r="BH233"/>
  <c r="BG233"/>
  <c r="BE233"/>
  <c r="T233"/>
  <c r="R233"/>
  <c r="P233"/>
  <c r="BI232"/>
  <c r="BH232"/>
  <c r="BG232"/>
  <c r="BE232"/>
  <c r="T232"/>
  <c r="R232"/>
  <c r="P232"/>
  <c r="BI231"/>
  <c r="BH231"/>
  <c r="BG231"/>
  <c r="BE231"/>
  <c r="T231"/>
  <c r="R231"/>
  <c r="P231"/>
  <c r="BI230"/>
  <c r="BH230"/>
  <c r="BG230"/>
  <c r="BE230"/>
  <c r="T230"/>
  <c r="R230"/>
  <c r="P230"/>
  <c r="BI229"/>
  <c r="BH229"/>
  <c r="BG229"/>
  <c r="BE229"/>
  <c r="T229"/>
  <c r="R229"/>
  <c r="P229"/>
  <c r="BI228"/>
  <c r="BH228"/>
  <c r="BG228"/>
  <c r="BE228"/>
  <c r="T228"/>
  <c r="R228"/>
  <c r="P228"/>
  <c r="BI227"/>
  <c r="BH227"/>
  <c r="BG227"/>
  <c r="BE227"/>
  <c r="T227"/>
  <c r="R227"/>
  <c r="P227"/>
  <c r="BI226"/>
  <c r="BH226"/>
  <c r="BG226"/>
  <c r="BE226"/>
  <c r="T226"/>
  <c r="R226"/>
  <c r="P226"/>
  <c r="BI225"/>
  <c r="BH225"/>
  <c r="BG225"/>
  <c r="BE225"/>
  <c r="T225"/>
  <c r="R225"/>
  <c r="P225"/>
  <c r="BI224"/>
  <c r="BH224"/>
  <c r="BG224"/>
  <c r="BE224"/>
  <c r="T224"/>
  <c r="R224"/>
  <c r="P224"/>
  <c r="BI223"/>
  <c r="BH223"/>
  <c r="BG223"/>
  <c r="BE223"/>
  <c r="T223"/>
  <c r="R223"/>
  <c r="P223"/>
  <c r="BI222"/>
  <c r="BH222"/>
  <c r="BG222"/>
  <c r="BE222"/>
  <c r="T222"/>
  <c r="R222"/>
  <c r="P222"/>
  <c r="BI221"/>
  <c r="BH221"/>
  <c r="BG221"/>
  <c r="BE221"/>
  <c r="T221"/>
  <c r="R221"/>
  <c r="P221"/>
  <c r="BI220"/>
  <c r="BH220"/>
  <c r="BG220"/>
  <c r="BE220"/>
  <c r="T220"/>
  <c r="R220"/>
  <c r="P220"/>
  <c r="BI218"/>
  <c r="BH218"/>
  <c r="BG218"/>
  <c r="BE218"/>
  <c r="T218"/>
  <c r="R218"/>
  <c r="P218"/>
  <c r="BI216"/>
  <c r="BH216"/>
  <c r="BG216"/>
  <c r="BE216"/>
  <c r="T216"/>
  <c r="R216"/>
  <c r="P216"/>
  <c r="BI215"/>
  <c r="BH215"/>
  <c r="BG215"/>
  <c r="BE215"/>
  <c r="T215"/>
  <c r="R215"/>
  <c r="P215"/>
  <c r="BI214"/>
  <c r="BH214"/>
  <c r="BG214"/>
  <c r="BE214"/>
  <c r="T214"/>
  <c r="R214"/>
  <c r="P214"/>
  <c r="BI213"/>
  <c r="BH213"/>
  <c r="BG213"/>
  <c r="BE213"/>
  <c r="T213"/>
  <c r="R213"/>
  <c r="P213"/>
  <c r="BI211"/>
  <c r="BH211"/>
  <c r="BG211"/>
  <c r="BE211"/>
  <c r="T211"/>
  <c r="R211"/>
  <c r="P211"/>
  <c r="BI210"/>
  <c r="BH210"/>
  <c r="BG210"/>
  <c r="BE210"/>
  <c r="T210"/>
  <c r="R210"/>
  <c r="P210"/>
  <c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4"/>
  <c r="BH204"/>
  <c r="BG204"/>
  <c r="BE204"/>
  <c r="T204"/>
  <c r="R204"/>
  <c r="P204"/>
  <c r="BI201"/>
  <c r="BH201"/>
  <c r="BG201"/>
  <c r="BE201"/>
  <c r="T201"/>
  <c r="R201"/>
  <c r="P201"/>
  <c r="BI199"/>
  <c r="BH199"/>
  <c r="BG199"/>
  <c r="BE199"/>
  <c r="T199"/>
  <c r="R199"/>
  <c r="P199"/>
  <c r="BI197"/>
  <c r="BH197"/>
  <c r="BG197"/>
  <c r="BE197"/>
  <c r="T197"/>
  <c r="R197"/>
  <c r="P197"/>
  <c r="BI195"/>
  <c r="BH195"/>
  <c r="BG195"/>
  <c r="BE195"/>
  <c r="T195"/>
  <c r="R195"/>
  <c r="P195"/>
  <c r="BI193"/>
  <c r="BH193"/>
  <c r="BG193"/>
  <c r="BE193"/>
  <c r="T193"/>
  <c r="R193"/>
  <c r="P193"/>
  <c r="BI191"/>
  <c r="BH191"/>
  <c r="BG191"/>
  <c r="BE191"/>
  <c r="T191"/>
  <c r="R191"/>
  <c r="P191"/>
  <c r="BI189"/>
  <c r="BH189"/>
  <c r="BG189"/>
  <c r="BE189"/>
  <c r="T189"/>
  <c r="R189"/>
  <c r="P189"/>
  <c r="BI187"/>
  <c r="BH187"/>
  <c r="BG187"/>
  <c r="BE187"/>
  <c r="T187"/>
  <c r="R187"/>
  <c r="P187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0"/>
  <c r="BH180"/>
  <c r="BG180"/>
  <c r="BE180"/>
  <c r="T180"/>
  <c r="R180"/>
  <c r="P180"/>
  <c r="BI177"/>
  <c r="BH177"/>
  <c r="BG177"/>
  <c r="BE177"/>
  <c r="T177"/>
  <c r="T176"/>
  <c r="R177"/>
  <c r="R176"/>
  <c r="P177"/>
  <c r="P176"/>
  <c r="BI173"/>
  <c r="BH173"/>
  <c r="BG173"/>
  <c r="BE173"/>
  <c r="T173"/>
  <c r="R173"/>
  <c r="P173"/>
  <c r="BI171"/>
  <c r="BH171"/>
  <c r="BG171"/>
  <c r="BE171"/>
  <c r="T171"/>
  <c r="R171"/>
  <c r="P171"/>
  <c r="BI169"/>
  <c r="BH169"/>
  <c r="BG169"/>
  <c r="BE169"/>
  <c r="T169"/>
  <c r="R169"/>
  <c r="P169"/>
  <c r="BI167"/>
  <c r="BH167"/>
  <c r="BG167"/>
  <c r="BE167"/>
  <c r="T167"/>
  <c r="R167"/>
  <c r="P167"/>
  <c r="BI165"/>
  <c r="BH165"/>
  <c r="BG165"/>
  <c r="BE165"/>
  <c r="T165"/>
  <c r="R165"/>
  <c r="P165"/>
  <c r="BI162"/>
  <c r="BH162"/>
  <c r="BG162"/>
  <c r="BE162"/>
  <c r="T162"/>
  <c r="R162"/>
  <c r="P162"/>
  <c r="BI159"/>
  <c r="BH159"/>
  <c r="BG159"/>
  <c r="BE159"/>
  <c r="T159"/>
  <c r="R159"/>
  <c r="P159"/>
  <c r="BI154"/>
  <c r="BH154"/>
  <c r="BG154"/>
  <c r="BE154"/>
  <c r="T154"/>
  <c r="R154"/>
  <c r="P154"/>
  <c r="BI153"/>
  <c r="BH153"/>
  <c r="BG153"/>
  <c r="BE153"/>
  <c r="T153"/>
  <c r="R153"/>
  <c r="P153"/>
  <c r="BI151"/>
  <c r="BH151"/>
  <c r="BG151"/>
  <c r="BE151"/>
  <c r="T151"/>
  <c r="R151"/>
  <c r="P151"/>
  <c r="BI149"/>
  <c r="BH149"/>
  <c r="BG149"/>
  <c r="BE149"/>
  <c r="T149"/>
  <c r="R149"/>
  <c r="P149"/>
  <c r="BI147"/>
  <c r="BH147"/>
  <c r="BG147"/>
  <c r="BE147"/>
  <c r="T147"/>
  <c r="R147"/>
  <c r="P147"/>
  <c r="BI145"/>
  <c r="BH145"/>
  <c r="BG145"/>
  <c r="BE145"/>
  <c r="T145"/>
  <c r="R145"/>
  <c r="P145"/>
  <c r="BI142"/>
  <c r="BH142"/>
  <c r="BG142"/>
  <c r="BE142"/>
  <c r="T142"/>
  <c r="R142"/>
  <c r="P142"/>
  <c r="BI138"/>
  <c r="BH138"/>
  <c r="BG138"/>
  <c r="BE138"/>
  <c r="T138"/>
  <c r="R138"/>
  <c r="P138"/>
  <c r="BI136"/>
  <c r="BH136"/>
  <c r="BG136"/>
  <c r="BE136"/>
  <c r="T136"/>
  <c r="R136"/>
  <c r="P136"/>
  <c r="BI134"/>
  <c r="BH134"/>
  <c r="BG134"/>
  <c r="BE134"/>
  <c r="T134"/>
  <c r="R134"/>
  <c r="P134"/>
  <c r="BI132"/>
  <c r="BH132"/>
  <c r="BG132"/>
  <c r="BE132"/>
  <c r="T132"/>
  <c r="R132"/>
  <c r="P132"/>
  <c r="BI130"/>
  <c r="BH130"/>
  <c r="BG130"/>
  <c r="BE130"/>
  <c r="T130"/>
  <c r="R130"/>
  <c r="P130"/>
  <c r="J124"/>
  <c r="J123"/>
  <c r="F123"/>
  <c r="F121"/>
  <c r="E119"/>
  <c r="J94"/>
  <c r="J93"/>
  <c r="F93"/>
  <c r="F91"/>
  <c r="E89"/>
  <c r="J20"/>
  <c r="E20"/>
  <c r="F94"/>
  <c r="J19"/>
  <c r="J14"/>
  <c r="J121"/>
  <c r="E7"/>
  <c r="E85"/>
  <c i="6" r="J41"/>
  <c r="J40"/>
  <c i="1" r="AY101"/>
  <c i="6" r="J39"/>
  <c i="1" r="AX101"/>
  <c i="6" r="BI282"/>
  <c r="BH282"/>
  <c r="BG282"/>
  <c r="BE282"/>
  <c r="T282"/>
  <c r="R282"/>
  <c r="P282"/>
  <c r="BI280"/>
  <c r="BH280"/>
  <c r="BG280"/>
  <c r="BE280"/>
  <c r="T280"/>
  <c r="R280"/>
  <c r="P280"/>
  <c r="BI278"/>
  <c r="BH278"/>
  <c r="BG278"/>
  <c r="BE278"/>
  <c r="T278"/>
  <c r="R278"/>
  <c r="P278"/>
  <c r="BI276"/>
  <c r="BH276"/>
  <c r="BG276"/>
  <c r="BE276"/>
  <c r="T276"/>
  <c r="R276"/>
  <c r="P276"/>
  <c r="BI273"/>
  <c r="BH273"/>
  <c r="BG273"/>
  <c r="BE273"/>
  <c r="T273"/>
  <c r="R273"/>
  <c r="P273"/>
  <c r="BI271"/>
  <c r="BH271"/>
  <c r="BG271"/>
  <c r="BE271"/>
  <c r="T271"/>
  <c r="R271"/>
  <c r="P271"/>
  <c r="BI269"/>
  <c r="BH269"/>
  <c r="BG269"/>
  <c r="BE269"/>
  <c r="T269"/>
  <c r="R269"/>
  <c r="P269"/>
  <c r="BI266"/>
  <c r="BH266"/>
  <c r="BG266"/>
  <c r="BE266"/>
  <c r="T266"/>
  <c r="T265"/>
  <c r="R266"/>
  <c r="R265"/>
  <c r="P266"/>
  <c r="P265"/>
  <c r="BI263"/>
  <c r="BH263"/>
  <c r="BG263"/>
  <c r="BE263"/>
  <c r="T263"/>
  <c r="R263"/>
  <c r="P263"/>
  <c r="BI261"/>
  <c r="BH261"/>
  <c r="BG261"/>
  <c r="BE261"/>
  <c r="T261"/>
  <c r="R261"/>
  <c r="P261"/>
  <c r="BI255"/>
  <c r="BH255"/>
  <c r="BG255"/>
  <c r="BE255"/>
  <c r="T255"/>
  <c r="R255"/>
  <c r="P255"/>
  <c r="BI249"/>
  <c r="BH249"/>
  <c r="BG249"/>
  <c r="BE249"/>
  <c r="T249"/>
  <c r="R249"/>
  <c r="P249"/>
  <c r="BI247"/>
  <c r="BH247"/>
  <c r="BG247"/>
  <c r="BE247"/>
  <c r="T247"/>
  <c r="R247"/>
  <c r="P247"/>
  <c r="BI245"/>
  <c r="BH245"/>
  <c r="BG245"/>
  <c r="BE245"/>
  <c r="T245"/>
  <c r="R245"/>
  <c r="P245"/>
  <c r="BI242"/>
  <c r="BH242"/>
  <c r="BG242"/>
  <c r="BE242"/>
  <c r="T242"/>
  <c r="R242"/>
  <c r="P242"/>
  <c r="BI239"/>
  <c r="BH239"/>
  <c r="BG239"/>
  <c r="BE239"/>
  <c r="T239"/>
  <c r="R239"/>
  <c r="P239"/>
  <c r="BI235"/>
  <c r="BH235"/>
  <c r="BG235"/>
  <c r="BE235"/>
  <c r="T235"/>
  <c r="R235"/>
  <c r="P235"/>
  <c r="BI232"/>
  <c r="BH232"/>
  <c r="BG232"/>
  <c r="BE232"/>
  <c r="T232"/>
  <c r="R232"/>
  <c r="P232"/>
  <c r="BI231"/>
  <c r="BH231"/>
  <c r="BG231"/>
  <c r="BE231"/>
  <c r="T231"/>
  <c r="R231"/>
  <c r="P231"/>
  <c r="BI229"/>
  <c r="BH229"/>
  <c r="BG229"/>
  <c r="BE229"/>
  <c r="T229"/>
  <c r="R229"/>
  <c r="P229"/>
  <c r="BI227"/>
  <c r="BH227"/>
  <c r="BG227"/>
  <c r="BE227"/>
  <c r="T227"/>
  <c r="R227"/>
  <c r="P227"/>
  <c r="BI225"/>
  <c r="BH225"/>
  <c r="BG225"/>
  <c r="BE225"/>
  <c r="T225"/>
  <c r="R225"/>
  <c r="P225"/>
  <c r="BI224"/>
  <c r="BH224"/>
  <c r="BG224"/>
  <c r="BE224"/>
  <c r="T224"/>
  <c r="R224"/>
  <c r="P224"/>
  <c r="BI219"/>
  <c r="BH219"/>
  <c r="BG219"/>
  <c r="BE219"/>
  <c r="T219"/>
  <c r="R219"/>
  <c r="P219"/>
  <c r="BI217"/>
  <c r="BH217"/>
  <c r="BG217"/>
  <c r="BE217"/>
  <c r="T217"/>
  <c r="R217"/>
  <c r="P217"/>
  <c r="BI214"/>
  <c r="BH214"/>
  <c r="BG214"/>
  <c r="BE214"/>
  <c r="T214"/>
  <c r="R214"/>
  <c r="P214"/>
  <c r="BI213"/>
  <c r="BH213"/>
  <c r="BG213"/>
  <c r="BE213"/>
  <c r="T213"/>
  <c r="R213"/>
  <c r="P213"/>
  <c r="BI212"/>
  <c r="BH212"/>
  <c r="BG212"/>
  <c r="BE212"/>
  <c r="T212"/>
  <c r="R212"/>
  <c r="P212"/>
  <c r="BI210"/>
  <c r="BH210"/>
  <c r="BG210"/>
  <c r="BE210"/>
  <c r="T210"/>
  <c r="R210"/>
  <c r="P210"/>
  <c r="BI207"/>
  <c r="BH207"/>
  <c r="BG207"/>
  <c r="BE207"/>
  <c r="T207"/>
  <c r="R207"/>
  <c r="P207"/>
  <c r="BI205"/>
  <c r="BH205"/>
  <c r="BG205"/>
  <c r="BE205"/>
  <c r="T205"/>
  <c r="R205"/>
  <c r="P205"/>
  <c r="BI202"/>
  <c r="BH202"/>
  <c r="BG202"/>
  <c r="BE202"/>
  <c r="T202"/>
  <c r="R202"/>
  <c r="P202"/>
  <c r="BI200"/>
  <c r="BH200"/>
  <c r="BG200"/>
  <c r="BE200"/>
  <c r="T200"/>
  <c r="R200"/>
  <c r="P200"/>
  <c r="BI198"/>
  <c r="BH198"/>
  <c r="BG198"/>
  <c r="BE198"/>
  <c r="T198"/>
  <c r="R198"/>
  <c r="P198"/>
  <c r="BI196"/>
  <c r="BH196"/>
  <c r="BG196"/>
  <c r="BE196"/>
  <c r="T196"/>
  <c r="R196"/>
  <c r="P196"/>
  <c r="BI195"/>
  <c r="BH195"/>
  <c r="BG195"/>
  <c r="BE195"/>
  <c r="T195"/>
  <c r="R195"/>
  <c r="P195"/>
  <c r="BI193"/>
  <c r="BH193"/>
  <c r="BG193"/>
  <c r="BE193"/>
  <c r="T193"/>
  <c r="R193"/>
  <c r="P193"/>
  <c r="BI191"/>
  <c r="BH191"/>
  <c r="BG191"/>
  <c r="BE191"/>
  <c r="T191"/>
  <c r="R191"/>
  <c r="P191"/>
  <c r="BI188"/>
  <c r="BH188"/>
  <c r="BG188"/>
  <c r="BE188"/>
  <c r="T188"/>
  <c r="R188"/>
  <c r="P188"/>
  <c r="BI187"/>
  <c r="BH187"/>
  <c r="BG187"/>
  <c r="BE187"/>
  <c r="T187"/>
  <c r="R187"/>
  <c r="P187"/>
  <c r="BI184"/>
  <c r="BH184"/>
  <c r="BG184"/>
  <c r="BE184"/>
  <c r="T184"/>
  <c r="R184"/>
  <c r="P184"/>
  <c r="BI180"/>
  <c r="BH180"/>
  <c r="BG180"/>
  <c r="BE180"/>
  <c r="T180"/>
  <c r="R180"/>
  <c r="P180"/>
  <c r="BI178"/>
  <c r="BH178"/>
  <c r="BG178"/>
  <c r="BE178"/>
  <c r="T178"/>
  <c r="R178"/>
  <c r="P178"/>
  <c r="BI175"/>
  <c r="BH175"/>
  <c r="BG175"/>
  <c r="BE175"/>
  <c r="T175"/>
  <c r="R175"/>
  <c r="P175"/>
  <c r="BI172"/>
  <c r="BH172"/>
  <c r="BG172"/>
  <c r="BE172"/>
  <c r="T172"/>
  <c r="R172"/>
  <c r="P172"/>
  <c r="BI171"/>
  <c r="BH171"/>
  <c r="BG171"/>
  <c r="BE171"/>
  <c r="T171"/>
  <c r="R171"/>
  <c r="P171"/>
  <c r="BI168"/>
  <c r="BH168"/>
  <c r="BG168"/>
  <c r="BE168"/>
  <c r="T168"/>
  <c r="R168"/>
  <c r="P168"/>
  <c r="BI165"/>
  <c r="BH165"/>
  <c r="BG165"/>
  <c r="BE165"/>
  <c r="T165"/>
  <c r="R165"/>
  <c r="P165"/>
  <c r="BI158"/>
  <c r="BH158"/>
  <c r="BG158"/>
  <c r="BE158"/>
  <c r="T158"/>
  <c r="R158"/>
  <c r="P158"/>
  <c r="BI157"/>
  <c r="BH157"/>
  <c r="BG157"/>
  <c r="BE157"/>
  <c r="T157"/>
  <c r="R157"/>
  <c r="P157"/>
  <c r="BI155"/>
  <c r="BH155"/>
  <c r="BG155"/>
  <c r="BE155"/>
  <c r="T155"/>
  <c r="R155"/>
  <c r="P155"/>
  <c r="BI153"/>
  <c r="BH153"/>
  <c r="BG153"/>
  <c r="BE153"/>
  <c r="T153"/>
  <c r="R153"/>
  <c r="P153"/>
  <c r="BI150"/>
  <c r="BH150"/>
  <c r="BG150"/>
  <c r="BE150"/>
  <c r="T150"/>
  <c r="R150"/>
  <c r="P150"/>
  <c r="BI147"/>
  <c r="BH147"/>
  <c r="BG147"/>
  <c r="BE147"/>
  <c r="T147"/>
  <c r="R147"/>
  <c r="P147"/>
  <c r="BI145"/>
  <c r="BH145"/>
  <c r="BG145"/>
  <c r="BE145"/>
  <c r="T145"/>
  <c r="R145"/>
  <c r="P145"/>
  <c r="BI141"/>
  <c r="BH141"/>
  <c r="BG141"/>
  <c r="BE141"/>
  <c r="T141"/>
  <c r="R141"/>
  <c r="P141"/>
  <c r="BI139"/>
  <c r="BH139"/>
  <c r="BG139"/>
  <c r="BE139"/>
  <c r="T139"/>
  <c r="R139"/>
  <c r="P139"/>
  <c r="BI137"/>
  <c r="BH137"/>
  <c r="BG137"/>
  <c r="BE137"/>
  <c r="T137"/>
  <c r="R137"/>
  <c r="P137"/>
  <c r="J131"/>
  <c r="J130"/>
  <c r="F130"/>
  <c r="F128"/>
  <c r="E126"/>
  <c r="J96"/>
  <c r="J95"/>
  <c r="F95"/>
  <c r="F93"/>
  <c r="E91"/>
  <c r="J22"/>
  <c r="E22"/>
  <c r="F96"/>
  <c r="J21"/>
  <c r="J16"/>
  <c r="J128"/>
  <c r="E7"/>
  <c r="E120"/>
  <c i="5" r="J41"/>
  <c r="J40"/>
  <c i="1" r="AY100"/>
  <c i="5" r="J39"/>
  <c i="1" r="AX100"/>
  <c i="5" r="BI303"/>
  <c r="BH303"/>
  <c r="BG303"/>
  <c r="BE303"/>
  <c r="T303"/>
  <c r="R303"/>
  <c r="P303"/>
  <c r="BI301"/>
  <c r="BH301"/>
  <c r="BG301"/>
  <c r="BE301"/>
  <c r="T301"/>
  <c r="R301"/>
  <c r="P301"/>
  <c r="BI299"/>
  <c r="BH299"/>
  <c r="BG299"/>
  <c r="BE299"/>
  <c r="T299"/>
  <c r="R299"/>
  <c r="P299"/>
  <c r="BI297"/>
  <c r="BH297"/>
  <c r="BG297"/>
  <c r="BE297"/>
  <c r="T297"/>
  <c r="R297"/>
  <c r="P297"/>
  <c r="BI292"/>
  <c r="BH292"/>
  <c r="BG292"/>
  <c r="BE292"/>
  <c r="T292"/>
  <c r="R292"/>
  <c r="P292"/>
  <c r="BI290"/>
  <c r="BH290"/>
  <c r="BG290"/>
  <c r="BE290"/>
  <c r="T290"/>
  <c r="R290"/>
  <c r="P290"/>
  <c r="BI287"/>
  <c r="BH287"/>
  <c r="BG287"/>
  <c r="BE287"/>
  <c r="T287"/>
  <c r="R287"/>
  <c r="P287"/>
  <c r="BI285"/>
  <c r="BH285"/>
  <c r="BG285"/>
  <c r="BE285"/>
  <c r="T285"/>
  <c r="R285"/>
  <c r="P285"/>
  <c r="BI282"/>
  <c r="BH282"/>
  <c r="BG282"/>
  <c r="BE282"/>
  <c r="T282"/>
  <c r="T281"/>
  <c r="R282"/>
  <c r="R281"/>
  <c r="P282"/>
  <c r="P281"/>
  <c r="BI279"/>
  <c r="BH279"/>
  <c r="BG279"/>
  <c r="BE279"/>
  <c r="T279"/>
  <c r="R279"/>
  <c r="P279"/>
  <c r="BI277"/>
  <c r="BH277"/>
  <c r="BG277"/>
  <c r="BE277"/>
  <c r="T277"/>
  <c r="R277"/>
  <c r="P277"/>
  <c r="BI272"/>
  <c r="BH272"/>
  <c r="BG272"/>
  <c r="BE272"/>
  <c r="T272"/>
  <c r="R272"/>
  <c r="P272"/>
  <c r="BI267"/>
  <c r="BH267"/>
  <c r="BG267"/>
  <c r="BE267"/>
  <c r="T267"/>
  <c r="R267"/>
  <c r="P267"/>
  <c r="BI265"/>
  <c r="BH265"/>
  <c r="BG265"/>
  <c r="BE265"/>
  <c r="T265"/>
  <c r="R265"/>
  <c r="P265"/>
  <c r="BI263"/>
  <c r="BH263"/>
  <c r="BG263"/>
  <c r="BE263"/>
  <c r="T263"/>
  <c r="R263"/>
  <c r="P263"/>
  <c r="BI260"/>
  <c r="BH260"/>
  <c r="BG260"/>
  <c r="BE260"/>
  <c r="T260"/>
  <c r="R260"/>
  <c r="P260"/>
  <c r="BI257"/>
  <c r="BH257"/>
  <c r="BG257"/>
  <c r="BE257"/>
  <c r="T257"/>
  <c r="R257"/>
  <c r="P257"/>
  <c r="BI253"/>
  <c r="BH253"/>
  <c r="BG253"/>
  <c r="BE253"/>
  <c r="T253"/>
  <c r="R253"/>
  <c r="P253"/>
  <c r="BI250"/>
  <c r="BH250"/>
  <c r="BG250"/>
  <c r="BE250"/>
  <c r="T250"/>
  <c r="R250"/>
  <c r="P250"/>
  <c r="BI247"/>
  <c r="BH247"/>
  <c r="BG247"/>
  <c r="BE247"/>
  <c r="T247"/>
  <c r="R247"/>
  <c r="P247"/>
  <c r="BI245"/>
  <c r="BH245"/>
  <c r="BG245"/>
  <c r="BE245"/>
  <c r="T245"/>
  <c r="R245"/>
  <c r="P245"/>
  <c r="BI243"/>
  <c r="BH243"/>
  <c r="BG243"/>
  <c r="BE243"/>
  <c r="T243"/>
  <c r="R243"/>
  <c r="P243"/>
  <c r="BI241"/>
  <c r="BH241"/>
  <c r="BG241"/>
  <c r="BE241"/>
  <c r="T241"/>
  <c r="R241"/>
  <c r="P241"/>
  <c r="BI240"/>
  <c r="BH240"/>
  <c r="BG240"/>
  <c r="BE240"/>
  <c r="T240"/>
  <c r="R240"/>
  <c r="P240"/>
  <c r="BI239"/>
  <c r="BH239"/>
  <c r="BG239"/>
  <c r="BE239"/>
  <c r="T239"/>
  <c r="R239"/>
  <c r="P239"/>
  <c r="BI236"/>
  <c r="BH236"/>
  <c r="BG236"/>
  <c r="BE236"/>
  <c r="T236"/>
  <c r="R236"/>
  <c r="P236"/>
  <c r="BI235"/>
  <c r="BH235"/>
  <c r="BG235"/>
  <c r="BE235"/>
  <c r="T235"/>
  <c r="R235"/>
  <c r="P235"/>
  <c r="BI233"/>
  <c r="BH233"/>
  <c r="BG233"/>
  <c r="BE233"/>
  <c r="T233"/>
  <c r="R233"/>
  <c r="P233"/>
  <c r="BI228"/>
  <c r="BH228"/>
  <c r="BG228"/>
  <c r="BE228"/>
  <c r="T228"/>
  <c r="R228"/>
  <c r="P228"/>
  <c r="BI226"/>
  <c r="BH226"/>
  <c r="BG226"/>
  <c r="BE226"/>
  <c r="T226"/>
  <c r="R226"/>
  <c r="P226"/>
  <c r="BI223"/>
  <c r="BH223"/>
  <c r="BG223"/>
  <c r="BE223"/>
  <c r="T223"/>
  <c r="R223"/>
  <c r="P223"/>
  <c r="BI222"/>
  <c r="BH222"/>
  <c r="BG222"/>
  <c r="BE222"/>
  <c r="T222"/>
  <c r="R222"/>
  <c r="P222"/>
  <c r="BI221"/>
  <c r="BH221"/>
  <c r="BG221"/>
  <c r="BE221"/>
  <c r="T221"/>
  <c r="R221"/>
  <c r="P221"/>
  <c r="BI219"/>
  <c r="BH219"/>
  <c r="BG219"/>
  <c r="BE219"/>
  <c r="T219"/>
  <c r="R219"/>
  <c r="P219"/>
  <c r="BI214"/>
  <c r="BH214"/>
  <c r="BG214"/>
  <c r="BE214"/>
  <c r="T214"/>
  <c r="R214"/>
  <c r="P214"/>
  <c r="BI212"/>
  <c r="BH212"/>
  <c r="BG212"/>
  <c r="BE212"/>
  <c r="T212"/>
  <c r="R212"/>
  <c r="P212"/>
  <c r="BI210"/>
  <c r="BH210"/>
  <c r="BG210"/>
  <c r="BE210"/>
  <c r="T210"/>
  <c r="R210"/>
  <c r="P210"/>
  <c r="BI207"/>
  <c r="BH207"/>
  <c r="BG207"/>
  <c r="BE207"/>
  <c r="T207"/>
  <c r="R207"/>
  <c r="P207"/>
  <c r="BI203"/>
  <c r="BH203"/>
  <c r="BG203"/>
  <c r="BE203"/>
  <c r="T203"/>
  <c r="R203"/>
  <c r="P203"/>
  <c r="BI199"/>
  <c r="BH199"/>
  <c r="BG199"/>
  <c r="BE199"/>
  <c r="T199"/>
  <c r="R199"/>
  <c r="P199"/>
  <c r="BI198"/>
  <c r="BH198"/>
  <c r="BG198"/>
  <c r="BE198"/>
  <c r="T198"/>
  <c r="R198"/>
  <c r="P198"/>
  <c r="BI196"/>
  <c r="BH196"/>
  <c r="BG196"/>
  <c r="BE196"/>
  <c r="T196"/>
  <c r="R196"/>
  <c r="P196"/>
  <c r="BI194"/>
  <c r="BH194"/>
  <c r="BG194"/>
  <c r="BE194"/>
  <c r="T194"/>
  <c r="R194"/>
  <c r="P194"/>
  <c r="BI191"/>
  <c r="BH191"/>
  <c r="BG191"/>
  <c r="BE191"/>
  <c r="T191"/>
  <c r="R191"/>
  <c r="P191"/>
  <c r="BI190"/>
  <c r="BH190"/>
  <c r="BG190"/>
  <c r="BE190"/>
  <c r="T190"/>
  <c r="R190"/>
  <c r="P190"/>
  <c r="BI186"/>
  <c r="BH186"/>
  <c r="BG186"/>
  <c r="BE186"/>
  <c r="T186"/>
  <c r="R186"/>
  <c r="P186"/>
  <c r="BI184"/>
  <c r="BH184"/>
  <c r="BG184"/>
  <c r="BE184"/>
  <c r="T184"/>
  <c r="R184"/>
  <c r="P184"/>
  <c r="BI183"/>
  <c r="BH183"/>
  <c r="BG183"/>
  <c r="BE183"/>
  <c r="T183"/>
  <c r="R183"/>
  <c r="P183"/>
  <c r="BI180"/>
  <c r="BH180"/>
  <c r="BG180"/>
  <c r="BE180"/>
  <c r="T180"/>
  <c r="R180"/>
  <c r="P180"/>
  <c r="BI178"/>
  <c r="BH178"/>
  <c r="BG178"/>
  <c r="BE178"/>
  <c r="T178"/>
  <c r="R178"/>
  <c r="P178"/>
  <c r="BI175"/>
  <c r="BH175"/>
  <c r="BG175"/>
  <c r="BE175"/>
  <c r="T175"/>
  <c r="R175"/>
  <c r="P175"/>
  <c r="BI172"/>
  <c r="BH172"/>
  <c r="BG172"/>
  <c r="BE172"/>
  <c r="T172"/>
  <c r="R172"/>
  <c r="P172"/>
  <c r="BI171"/>
  <c r="BH171"/>
  <c r="BG171"/>
  <c r="BE171"/>
  <c r="T171"/>
  <c r="R171"/>
  <c r="P171"/>
  <c r="BI168"/>
  <c r="BH168"/>
  <c r="BG168"/>
  <c r="BE168"/>
  <c r="T168"/>
  <c r="R168"/>
  <c r="P168"/>
  <c r="BI165"/>
  <c r="BH165"/>
  <c r="BG165"/>
  <c r="BE165"/>
  <c r="T165"/>
  <c r="R165"/>
  <c r="P165"/>
  <c r="BI161"/>
  <c r="BH161"/>
  <c r="BG161"/>
  <c r="BE161"/>
  <c r="T161"/>
  <c r="R161"/>
  <c r="P161"/>
  <c r="BI156"/>
  <c r="BH156"/>
  <c r="BG156"/>
  <c r="BE156"/>
  <c r="T156"/>
  <c r="R156"/>
  <c r="P156"/>
  <c r="BI155"/>
  <c r="BH155"/>
  <c r="BG155"/>
  <c r="BE155"/>
  <c r="T155"/>
  <c r="R155"/>
  <c r="P155"/>
  <c r="BI153"/>
  <c r="BH153"/>
  <c r="BG153"/>
  <c r="BE153"/>
  <c r="T153"/>
  <c r="R153"/>
  <c r="P153"/>
  <c r="BI151"/>
  <c r="BH151"/>
  <c r="BG151"/>
  <c r="BE151"/>
  <c r="T151"/>
  <c r="R151"/>
  <c r="P151"/>
  <c r="BI148"/>
  <c r="BH148"/>
  <c r="BG148"/>
  <c r="BE148"/>
  <c r="T148"/>
  <c r="R148"/>
  <c r="P148"/>
  <c r="BI144"/>
  <c r="BH144"/>
  <c r="BG144"/>
  <c r="BE144"/>
  <c r="T144"/>
  <c r="R144"/>
  <c r="P144"/>
  <c r="BI142"/>
  <c r="BH142"/>
  <c r="BG142"/>
  <c r="BE142"/>
  <c r="T142"/>
  <c r="R142"/>
  <c r="P142"/>
  <c r="BI140"/>
  <c r="BH140"/>
  <c r="BG140"/>
  <c r="BE140"/>
  <c r="T140"/>
  <c r="R140"/>
  <c r="P140"/>
  <c r="BI138"/>
  <c r="BH138"/>
  <c r="BG138"/>
  <c r="BE138"/>
  <c r="T138"/>
  <c r="R138"/>
  <c r="P138"/>
  <c r="J132"/>
  <c r="J131"/>
  <c r="F131"/>
  <c r="F129"/>
  <c r="E127"/>
  <c r="J96"/>
  <c r="J95"/>
  <c r="F95"/>
  <c r="F93"/>
  <c r="E91"/>
  <c r="J22"/>
  <c r="E22"/>
  <c r="F132"/>
  <c r="J21"/>
  <c r="J16"/>
  <c r="J93"/>
  <c r="E7"/>
  <c r="E121"/>
  <c i="4" r="J39"/>
  <c r="J38"/>
  <c i="1" r="AY98"/>
  <c i="4" r="J37"/>
  <c i="1" r="AX98"/>
  <c i="4" r="BI274"/>
  <c r="BH274"/>
  <c r="BG274"/>
  <c r="BE274"/>
  <c r="T274"/>
  <c r="T273"/>
  <c r="R274"/>
  <c r="R273"/>
  <c r="P274"/>
  <c r="P273"/>
  <c r="BI270"/>
  <c r="BH270"/>
  <c r="BG270"/>
  <c r="BE270"/>
  <c r="T270"/>
  <c r="R270"/>
  <c r="P270"/>
  <c r="BI266"/>
  <c r="BH266"/>
  <c r="BG266"/>
  <c r="BE266"/>
  <c r="T266"/>
  <c r="R266"/>
  <c r="P266"/>
  <c r="BI264"/>
  <c r="BH264"/>
  <c r="BG264"/>
  <c r="BE264"/>
  <c r="T264"/>
  <c r="R264"/>
  <c r="P264"/>
  <c r="BI260"/>
  <c r="BH260"/>
  <c r="BG260"/>
  <c r="BE260"/>
  <c r="T260"/>
  <c r="R260"/>
  <c r="P260"/>
  <c r="BI258"/>
  <c r="BH258"/>
  <c r="BG258"/>
  <c r="BE258"/>
  <c r="T258"/>
  <c r="R258"/>
  <c r="P258"/>
  <c r="BI256"/>
  <c r="BH256"/>
  <c r="BG256"/>
  <c r="BE256"/>
  <c r="T256"/>
  <c r="R256"/>
  <c r="P256"/>
  <c r="BI254"/>
  <c r="BH254"/>
  <c r="BG254"/>
  <c r="BE254"/>
  <c r="T254"/>
  <c r="R254"/>
  <c r="P254"/>
  <c r="BI252"/>
  <c r="BH252"/>
  <c r="BG252"/>
  <c r="BE252"/>
  <c r="T252"/>
  <c r="R252"/>
  <c r="P252"/>
  <c r="BI249"/>
  <c r="BH249"/>
  <c r="BG249"/>
  <c r="BE249"/>
  <c r="T249"/>
  <c r="T248"/>
  <c r="R249"/>
  <c r="R248"/>
  <c r="P249"/>
  <c r="P248"/>
  <c r="BI246"/>
  <c r="BH246"/>
  <c r="BG246"/>
  <c r="BE246"/>
  <c r="T246"/>
  <c r="R246"/>
  <c r="P246"/>
  <c r="BI244"/>
  <c r="BH244"/>
  <c r="BG244"/>
  <c r="BE244"/>
  <c r="T244"/>
  <c r="R244"/>
  <c r="P244"/>
  <c r="BI240"/>
  <c r="BH240"/>
  <c r="BG240"/>
  <c r="BE240"/>
  <c r="T240"/>
  <c r="R240"/>
  <c r="P240"/>
  <c r="BI237"/>
  <c r="BH237"/>
  <c r="BG237"/>
  <c r="BE237"/>
  <c r="T237"/>
  <c r="R237"/>
  <c r="P237"/>
  <c r="BI233"/>
  <c r="BH233"/>
  <c r="BG233"/>
  <c r="BE233"/>
  <c r="T233"/>
  <c r="R233"/>
  <c r="P233"/>
  <c r="BI229"/>
  <c r="BH229"/>
  <c r="BG229"/>
  <c r="BE229"/>
  <c r="T229"/>
  <c r="R229"/>
  <c r="P229"/>
  <c r="BI225"/>
  <c r="BH225"/>
  <c r="BG225"/>
  <c r="BE225"/>
  <c r="T225"/>
  <c r="R225"/>
  <c r="P225"/>
  <c r="BI221"/>
  <c r="BH221"/>
  <c r="BG221"/>
  <c r="BE221"/>
  <c r="T221"/>
  <c r="T220"/>
  <c r="R221"/>
  <c r="R220"/>
  <c r="P221"/>
  <c r="P220"/>
  <c r="BI218"/>
  <c r="BH218"/>
  <c r="BG218"/>
  <c r="BE218"/>
  <c r="T218"/>
  <c r="R218"/>
  <c r="P218"/>
  <c r="BI216"/>
  <c r="BH216"/>
  <c r="BG216"/>
  <c r="BE216"/>
  <c r="T216"/>
  <c r="R216"/>
  <c r="P216"/>
  <c r="BI214"/>
  <c r="BH214"/>
  <c r="BG214"/>
  <c r="BE214"/>
  <c r="T214"/>
  <c r="R214"/>
  <c r="P214"/>
  <c r="BI210"/>
  <c r="BH210"/>
  <c r="BG210"/>
  <c r="BE210"/>
  <c r="T210"/>
  <c r="R210"/>
  <c r="P210"/>
  <c r="BI208"/>
  <c r="BH208"/>
  <c r="BG208"/>
  <c r="BE208"/>
  <c r="T208"/>
  <c r="R208"/>
  <c r="P208"/>
  <c r="BI207"/>
  <c r="BH207"/>
  <c r="BG207"/>
  <c r="BE207"/>
  <c r="T207"/>
  <c r="R207"/>
  <c r="P207"/>
  <c r="BI205"/>
  <c r="BH205"/>
  <c r="BG205"/>
  <c r="BE205"/>
  <c r="T205"/>
  <c r="R205"/>
  <c r="P205"/>
  <c r="BI202"/>
  <c r="BH202"/>
  <c r="BG202"/>
  <c r="BE202"/>
  <c r="T202"/>
  <c r="R202"/>
  <c r="P202"/>
  <c r="BI200"/>
  <c r="BH200"/>
  <c r="BG200"/>
  <c r="BE200"/>
  <c r="T200"/>
  <c r="R200"/>
  <c r="P200"/>
  <c r="BI199"/>
  <c r="BH199"/>
  <c r="BG199"/>
  <c r="BE199"/>
  <c r="T199"/>
  <c r="R199"/>
  <c r="P199"/>
  <c r="BI197"/>
  <c r="BH197"/>
  <c r="BG197"/>
  <c r="BE197"/>
  <c r="T197"/>
  <c r="R197"/>
  <c r="P197"/>
  <c r="BI193"/>
  <c r="BH193"/>
  <c r="BG193"/>
  <c r="BE193"/>
  <c r="T193"/>
  <c r="R193"/>
  <c r="P193"/>
  <c r="BI192"/>
  <c r="BH192"/>
  <c r="BG192"/>
  <c r="BE192"/>
  <c r="T192"/>
  <c r="R192"/>
  <c r="P192"/>
  <c r="BI188"/>
  <c r="BH188"/>
  <c r="BG188"/>
  <c r="BE188"/>
  <c r="T188"/>
  <c r="R188"/>
  <c r="P188"/>
  <c r="BI185"/>
  <c r="BH185"/>
  <c r="BG185"/>
  <c r="BE185"/>
  <c r="T185"/>
  <c r="R185"/>
  <c r="P185"/>
  <c r="BI182"/>
  <c r="BH182"/>
  <c r="BG182"/>
  <c r="BE182"/>
  <c r="T182"/>
  <c r="R182"/>
  <c r="P182"/>
  <c r="BI180"/>
  <c r="BH180"/>
  <c r="BG180"/>
  <c r="BE180"/>
  <c r="T180"/>
  <c r="R180"/>
  <c r="P180"/>
  <c r="BI178"/>
  <c r="BH178"/>
  <c r="BG178"/>
  <c r="BE178"/>
  <c r="T178"/>
  <c r="R178"/>
  <c r="P178"/>
  <c r="BI176"/>
  <c r="BH176"/>
  <c r="BG176"/>
  <c r="BE176"/>
  <c r="T176"/>
  <c r="R176"/>
  <c r="P176"/>
  <c r="BI172"/>
  <c r="BH172"/>
  <c r="BG172"/>
  <c r="BE172"/>
  <c r="T172"/>
  <c r="R172"/>
  <c r="P172"/>
  <c r="BI168"/>
  <c r="BH168"/>
  <c r="BG168"/>
  <c r="BE168"/>
  <c r="T168"/>
  <c r="R168"/>
  <c r="P168"/>
  <c r="BI166"/>
  <c r="BH166"/>
  <c r="BG166"/>
  <c r="BE166"/>
  <c r="T166"/>
  <c r="R166"/>
  <c r="P166"/>
  <c r="BI162"/>
  <c r="BH162"/>
  <c r="BG162"/>
  <c r="BE162"/>
  <c r="T162"/>
  <c r="R162"/>
  <c r="P162"/>
  <c r="BI159"/>
  <c r="BH159"/>
  <c r="BG159"/>
  <c r="BE159"/>
  <c r="T159"/>
  <c r="R159"/>
  <c r="P159"/>
  <c r="BI157"/>
  <c r="BH157"/>
  <c r="BG157"/>
  <c r="BE157"/>
  <c r="T157"/>
  <c r="R157"/>
  <c r="P157"/>
  <c r="BI155"/>
  <c r="BH155"/>
  <c r="BG155"/>
  <c r="BE155"/>
  <c r="T155"/>
  <c r="R155"/>
  <c r="P155"/>
  <c r="BI153"/>
  <c r="BH153"/>
  <c r="BG153"/>
  <c r="BE153"/>
  <c r="T153"/>
  <c r="R153"/>
  <c r="P153"/>
  <c r="BI150"/>
  <c r="BH150"/>
  <c r="BG150"/>
  <c r="BE150"/>
  <c r="T150"/>
  <c r="R150"/>
  <c r="P150"/>
  <c r="BI148"/>
  <c r="BH148"/>
  <c r="BG148"/>
  <c r="BE148"/>
  <c r="T148"/>
  <c r="R148"/>
  <c r="P148"/>
  <c r="BI145"/>
  <c r="BH145"/>
  <c r="BG145"/>
  <c r="BE145"/>
  <c r="T145"/>
  <c r="R145"/>
  <c r="P145"/>
  <c r="BI144"/>
  <c r="BH144"/>
  <c r="BG144"/>
  <c r="BE144"/>
  <c r="T144"/>
  <c r="R144"/>
  <c r="P144"/>
  <c r="BI142"/>
  <c r="BH142"/>
  <c r="BG142"/>
  <c r="BE142"/>
  <c r="T142"/>
  <c r="R142"/>
  <c r="P142"/>
  <c r="BI140"/>
  <c r="BH140"/>
  <c r="BG140"/>
  <c r="BE140"/>
  <c r="T140"/>
  <c r="R140"/>
  <c r="P140"/>
  <c r="BI138"/>
  <c r="BH138"/>
  <c r="BG138"/>
  <c r="BE138"/>
  <c r="T138"/>
  <c r="R138"/>
  <c r="P138"/>
  <c r="BI135"/>
  <c r="BH135"/>
  <c r="BG135"/>
  <c r="BE135"/>
  <c r="T135"/>
  <c r="R135"/>
  <c r="P135"/>
  <c r="J129"/>
  <c r="J128"/>
  <c r="F128"/>
  <c r="F126"/>
  <c r="E124"/>
  <c r="J94"/>
  <c r="J93"/>
  <c r="F93"/>
  <c r="F91"/>
  <c r="E89"/>
  <c r="J20"/>
  <c r="E20"/>
  <c r="F129"/>
  <c r="J19"/>
  <c r="J14"/>
  <c r="J126"/>
  <c r="E7"/>
  <c r="E120"/>
  <c i="3" r="J39"/>
  <c r="J38"/>
  <c i="1" r="AY97"/>
  <c i="3" r="J37"/>
  <c i="1" r="AX97"/>
  <c i="3" r="BI390"/>
  <c r="BH390"/>
  <c r="BG390"/>
  <c r="BE390"/>
  <c r="T390"/>
  <c r="R390"/>
  <c r="P390"/>
  <c r="BI388"/>
  <c r="BH388"/>
  <c r="BG388"/>
  <c r="BE388"/>
  <c r="T388"/>
  <c r="R388"/>
  <c r="P388"/>
  <c r="BI386"/>
  <c r="BH386"/>
  <c r="BG386"/>
  <c r="BE386"/>
  <c r="T386"/>
  <c r="R386"/>
  <c r="P386"/>
  <c r="BI384"/>
  <c r="BH384"/>
  <c r="BG384"/>
  <c r="BE384"/>
  <c r="T384"/>
  <c r="R384"/>
  <c r="P384"/>
  <c r="BI382"/>
  <c r="BH382"/>
  <c r="BG382"/>
  <c r="BE382"/>
  <c r="T382"/>
  <c r="R382"/>
  <c r="P382"/>
  <c r="BI379"/>
  <c r="BH379"/>
  <c r="BG379"/>
  <c r="BE379"/>
  <c r="T379"/>
  <c r="T378"/>
  <c r="R379"/>
  <c r="R378"/>
  <c r="P379"/>
  <c r="P378"/>
  <c r="BI372"/>
  <c r="BH372"/>
  <c r="BG372"/>
  <c r="BE372"/>
  <c r="T372"/>
  <c r="R372"/>
  <c r="P372"/>
  <c r="BI367"/>
  <c r="BH367"/>
  <c r="BG367"/>
  <c r="BE367"/>
  <c r="T367"/>
  <c r="R367"/>
  <c r="P367"/>
  <c r="BI366"/>
  <c r="BH366"/>
  <c r="BG366"/>
  <c r="BE366"/>
  <c r="T366"/>
  <c r="R366"/>
  <c r="P366"/>
  <c r="BI365"/>
  <c r="BH365"/>
  <c r="BG365"/>
  <c r="BE365"/>
  <c r="T365"/>
  <c r="R365"/>
  <c r="P365"/>
  <c r="BI364"/>
  <c r="BH364"/>
  <c r="BG364"/>
  <c r="BE364"/>
  <c r="T364"/>
  <c r="R364"/>
  <c r="P364"/>
  <c r="BI362"/>
  <c r="BH362"/>
  <c r="BG362"/>
  <c r="BE362"/>
  <c r="T362"/>
  <c r="R362"/>
  <c r="P362"/>
  <c r="BI360"/>
  <c r="BH360"/>
  <c r="BG360"/>
  <c r="BE360"/>
  <c r="T360"/>
  <c r="R360"/>
  <c r="P360"/>
  <c r="BI355"/>
  <c r="BH355"/>
  <c r="BG355"/>
  <c r="BE355"/>
  <c r="T355"/>
  <c r="R355"/>
  <c r="P355"/>
  <c r="BI352"/>
  <c r="BH352"/>
  <c r="BG352"/>
  <c r="BE352"/>
  <c r="T352"/>
  <c r="R352"/>
  <c r="P352"/>
  <c r="BI350"/>
  <c r="BH350"/>
  <c r="BG350"/>
  <c r="BE350"/>
  <c r="T350"/>
  <c r="R350"/>
  <c r="P350"/>
  <c r="BI348"/>
  <c r="BH348"/>
  <c r="BG348"/>
  <c r="BE348"/>
  <c r="T348"/>
  <c r="R348"/>
  <c r="P348"/>
  <c r="BI346"/>
  <c r="BH346"/>
  <c r="BG346"/>
  <c r="BE346"/>
  <c r="T346"/>
  <c r="R346"/>
  <c r="P346"/>
  <c r="BI344"/>
  <c r="BH344"/>
  <c r="BG344"/>
  <c r="BE344"/>
  <c r="T344"/>
  <c r="R344"/>
  <c r="P344"/>
  <c r="BI341"/>
  <c r="BH341"/>
  <c r="BG341"/>
  <c r="BE341"/>
  <c r="T341"/>
  <c r="R341"/>
  <c r="P341"/>
  <c r="BI338"/>
  <c r="BH338"/>
  <c r="BG338"/>
  <c r="BE338"/>
  <c r="T338"/>
  <c r="R338"/>
  <c r="P338"/>
  <c r="BI337"/>
  <c r="BH337"/>
  <c r="BG337"/>
  <c r="BE337"/>
  <c r="T337"/>
  <c r="R337"/>
  <c r="P337"/>
  <c r="BI335"/>
  <c r="BH335"/>
  <c r="BG335"/>
  <c r="BE335"/>
  <c r="T335"/>
  <c r="R335"/>
  <c r="P335"/>
  <c r="BI334"/>
  <c r="BH334"/>
  <c r="BG334"/>
  <c r="BE334"/>
  <c r="T334"/>
  <c r="R334"/>
  <c r="P334"/>
  <c r="BI332"/>
  <c r="BH332"/>
  <c r="BG332"/>
  <c r="BE332"/>
  <c r="T332"/>
  <c r="R332"/>
  <c r="P332"/>
  <c r="BI331"/>
  <c r="BH331"/>
  <c r="BG331"/>
  <c r="BE331"/>
  <c r="T331"/>
  <c r="R331"/>
  <c r="P331"/>
  <c r="BI329"/>
  <c r="BH329"/>
  <c r="BG329"/>
  <c r="BE329"/>
  <c r="T329"/>
  <c r="R329"/>
  <c r="P329"/>
  <c r="BI327"/>
  <c r="BH327"/>
  <c r="BG327"/>
  <c r="BE327"/>
  <c r="T327"/>
  <c r="R327"/>
  <c r="P327"/>
  <c r="BI325"/>
  <c r="BH325"/>
  <c r="BG325"/>
  <c r="BE325"/>
  <c r="T325"/>
  <c r="R325"/>
  <c r="P325"/>
  <c r="BI323"/>
  <c r="BH323"/>
  <c r="BG323"/>
  <c r="BE323"/>
  <c r="T323"/>
  <c r="R323"/>
  <c r="P323"/>
  <c r="BI321"/>
  <c r="BH321"/>
  <c r="BG321"/>
  <c r="BE321"/>
  <c r="T321"/>
  <c r="R321"/>
  <c r="P321"/>
  <c r="BI320"/>
  <c r="BH320"/>
  <c r="BG320"/>
  <c r="BE320"/>
  <c r="T320"/>
  <c r="R320"/>
  <c r="P320"/>
  <c r="BI319"/>
  <c r="BH319"/>
  <c r="BG319"/>
  <c r="BE319"/>
  <c r="T319"/>
  <c r="R319"/>
  <c r="P319"/>
  <c r="BI317"/>
  <c r="BH317"/>
  <c r="BG317"/>
  <c r="BE317"/>
  <c r="T317"/>
  <c r="R317"/>
  <c r="P317"/>
  <c r="BI316"/>
  <c r="BH316"/>
  <c r="BG316"/>
  <c r="BE316"/>
  <c r="T316"/>
  <c r="R316"/>
  <c r="P316"/>
  <c r="BI315"/>
  <c r="BH315"/>
  <c r="BG315"/>
  <c r="BE315"/>
  <c r="T315"/>
  <c r="R315"/>
  <c r="P315"/>
  <c r="BI314"/>
  <c r="BH314"/>
  <c r="BG314"/>
  <c r="BE314"/>
  <c r="T314"/>
  <c r="R314"/>
  <c r="P314"/>
  <c r="BI313"/>
  <c r="BH313"/>
  <c r="BG313"/>
  <c r="BE313"/>
  <c r="T313"/>
  <c r="R313"/>
  <c r="P313"/>
  <c r="BI312"/>
  <c r="BH312"/>
  <c r="BG312"/>
  <c r="BE312"/>
  <c r="T312"/>
  <c r="R312"/>
  <c r="P312"/>
  <c r="BI310"/>
  <c r="BH310"/>
  <c r="BG310"/>
  <c r="BE310"/>
  <c r="T310"/>
  <c r="R310"/>
  <c r="P310"/>
  <c r="BI308"/>
  <c r="BH308"/>
  <c r="BG308"/>
  <c r="BE308"/>
  <c r="T308"/>
  <c r="R308"/>
  <c r="P308"/>
  <c r="BI307"/>
  <c r="BH307"/>
  <c r="BG307"/>
  <c r="BE307"/>
  <c r="T307"/>
  <c r="R307"/>
  <c r="P307"/>
  <c r="BI306"/>
  <c r="BH306"/>
  <c r="BG306"/>
  <c r="BE306"/>
  <c r="T306"/>
  <c r="R306"/>
  <c r="P306"/>
  <c r="BI305"/>
  <c r="BH305"/>
  <c r="BG305"/>
  <c r="BE305"/>
  <c r="T305"/>
  <c r="R305"/>
  <c r="P305"/>
  <c r="BI303"/>
  <c r="BH303"/>
  <c r="BG303"/>
  <c r="BE303"/>
  <c r="T303"/>
  <c r="R303"/>
  <c r="P303"/>
  <c r="BI302"/>
  <c r="BH302"/>
  <c r="BG302"/>
  <c r="BE302"/>
  <c r="T302"/>
  <c r="R302"/>
  <c r="P302"/>
  <c r="BI301"/>
  <c r="BH301"/>
  <c r="BG301"/>
  <c r="BE301"/>
  <c r="T301"/>
  <c r="R301"/>
  <c r="P301"/>
  <c r="BI300"/>
  <c r="BH300"/>
  <c r="BG300"/>
  <c r="BE300"/>
  <c r="T300"/>
  <c r="R300"/>
  <c r="P300"/>
  <c r="BI299"/>
  <c r="BH299"/>
  <c r="BG299"/>
  <c r="BE299"/>
  <c r="T299"/>
  <c r="R299"/>
  <c r="P299"/>
  <c r="BI297"/>
  <c r="BH297"/>
  <c r="BG297"/>
  <c r="BE297"/>
  <c r="T297"/>
  <c r="R297"/>
  <c r="P297"/>
  <c r="BI296"/>
  <c r="BH296"/>
  <c r="BG296"/>
  <c r="BE296"/>
  <c r="T296"/>
  <c r="R296"/>
  <c r="P296"/>
  <c r="BI294"/>
  <c r="BH294"/>
  <c r="BG294"/>
  <c r="BE294"/>
  <c r="T294"/>
  <c r="R294"/>
  <c r="P294"/>
  <c r="BI291"/>
  <c r="BH291"/>
  <c r="BG291"/>
  <c r="BE291"/>
  <c r="T291"/>
  <c r="R291"/>
  <c r="P291"/>
  <c r="BI288"/>
  <c r="BH288"/>
  <c r="BG288"/>
  <c r="BE288"/>
  <c r="T288"/>
  <c r="R288"/>
  <c r="P288"/>
  <c r="BI287"/>
  <c r="BH287"/>
  <c r="BG287"/>
  <c r="BE287"/>
  <c r="T287"/>
  <c r="R287"/>
  <c r="P287"/>
  <c r="BI285"/>
  <c r="BH285"/>
  <c r="BG285"/>
  <c r="BE285"/>
  <c r="T285"/>
  <c r="R285"/>
  <c r="P285"/>
  <c r="BI284"/>
  <c r="BH284"/>
  <c r="BG284"/>
  <c r="BE284"/>
  <c r="T284"/>
  <c r="R284"/>
  <c r="P284"/>
  <c r="BI283"/>
  <c r="BH283"/>
  <c r="BG283"/>
  <c r="BE283"/>
  <c r="T283"/>
  <c r="R283"/>
  <c r="P283"/>
  <c r="BI281"/>
  <c r="BH281"/>
  <c r="BG281"/>
  <c r="BE281"/>
  <c r="T281"/>
  <c r="R281"/>
  <c r="P281"/>
  <c r="BI277"/>
  <c r="BH277"/>
  <c r="BG277"/>
  <c r="BE277"/>
  <c r="T277"/>
  <c r="R277"/>
  <c r="P277"/>
  <c r="BI276"/>
  <c r="BH276"/>
  <c r="BG276"/>
  <c r="BE276"/>
  <c r="T276"/>
  <c r="R276"/>
  <c r="P276"/>
  <c r="BI272"/>
  <c r="BH272"/>
  <c r="BG272"/>
  <c r="BE272"/>
  <c r="T272"/>
  <c r="R272"/>
  <c r="P272"/>
  <c r="BI269"/>
  <c r="BH269"/>
  <c r="BG269"/>
  <c r="BE269"/>
  <c r="T269"/>
  <c r="R269"/>
  <c r="P269"/>
  <c r="BI267"/>
  <c r="BH267"/>
  <c r="BG267"/>
  <c r="BE267"/>
  <c r="T267"/>
  <c r="R267"/>
  <c r="P267"/>
  <c r="BI265"/>
  <c r="BH265"/>
  <c r="BG265"/>
  <c r="BE265"/>
  <c r="T265"/>
  <c r="R265"/>
  <c r="P265"/>
  <c r="BI263"/>
  <c r="BH263"/>
  <c r="BG263"/>
  <c r="BE263"/>
  <c r="T263"/>
  <c r="R263"/>
  <c r="P263"/>
  <c r="BI261"/>
  <c r="BH261"/>
  <c r="BG261"/>
  <c r="BE261"/>
  <c r="T261"/>
  <c r="R261"/>
  <c r="P261"/>
  <c r="BI259"/>
  <c r="BH259"/>
  <c r="BG259"/>
  <c r="BE259"/>
  <c r="T259"/>
  <c r="R259"/>
  <c r="P259"/>
  <c r="BI257"/>
  <c r="BH257"/>
  <c r="BG257"/>
  <c r="BE257"/>
  <c r="T257"/>
  <c r="R257"/>
  <c r="P257"/>
  <c r="BI255"/>
  <c r="BH255"/>
  <c r="BG255"/>
  <c r="BE255"/>
  <c r="T255"/>
  <c r="R255"/>
  <c r="P255"/>
  <c r="BI253"/>
  <c r="BH253"/>
  <c r="BG253"/>
  <c r="BE253"/>
  <c r="T253"/>
  <c r="R253"/>
  <c r="P253"/>
  <c r="BI251"/>
  <c r="BH251"/>
  <c r="BG251"/>
  <c r="BE251"/>
  <c r="T251"/>
  <c r="R251"/>
  <c r="P251"/>
  <c r="BI248"/>
  <c r="BH248"/>
  <c r="BG248"/>
  <c r="BE248"/>
  <c r="T248"/>
  <c r="R248"/>
  <c r="P248"/>
  <c r="BI246"/>
  <c r="BH246"/>
  <c r="BG246"/>
  <c r="BE246"/>
  <c r="T246"/>
  <c r="R246"/>
  <c r="P246"/>
  <c r="BI244"/>
  <c r="BH244"/>
  <c r="BG244"/>
  <c r="BE244"/>
  <c r="T244"/>
  <c r="R244"/>
  <c r="P244"/>
  <c r="BI242"/>
  <c r="BH242"/>
  <c r="BG242"/>
  <c r="BE242"/>
  <c r="T242"/>
  <c r="R242"/>
  <c r="P242"/>
  <c r="BI240"/>
  <c r="BH240"/>
  <c r="BG240"/>
  <c r="BE240"/>
  <c r="T240"/>
  <c r="R240"/>
  <c r="P240"/>
  <c r="BI238"/>
  <c r="BH238"/>
  <c r="BG238"/>
  <c r="BE238"/>
  <c r="T238"/>
  <c r="R238"/>
  <c r="P238"/>
  <c r="BI235"/>
  <c r="BH235"/>
  <c r="BG235"/>
  <c r="BE235"/>
  <c r="T235"/>
  <c r="R235"/>
  <c r="P235"/>
  <c r="BI233"/>
  <c r="BH233"/>
  <c r="BG233"/>
  <c r="BE233"/>
  <c r="T233"/>
  <c r="R233"/>
  <c r="P233"/>
  <c r="BI230"/>
  <c r="BH230"/>
  <c r="BG230"/>
  <c r="BE230"/>
  <c r="T230"/>
  <c r="R230"/>
  <c r="P230"/>
  <c r="BI228"/>
  <c r="BH228"/>
  <c r="BG228"/>
  <c r="BE228"/>
  <c r="T228"/>
  <c r="R228"/>
  <c r="P228"/>
  <c r="BI227"/>
  <c r="BH227"/>
  <c r="BG227"/>
  <c r="BE227"/>
  <c r="T227"/>
  <c r="R227"/>
  <c r="P227"/>
  <c r="BI222"/>
  <c r="BH222"/>
  <c r="BG222"/>
  <c r="BE222"/>
  <c r="T222"/>
  <c r="R222"/>
  <c r="P222"/>
  <c r="BI217"/>
  <c r="BH217"/>
  <c r="BG217"/>
  <c r="BE217"/>
  <c r="T217"/>
  <c r="R217"/>
  <c r="P217"/>
  <c r="BI213"/>
  <c r="BH213"/>
  <c r="BG213"/>
  <c r="BE213"/>
  <c r="T213"/>
  <c r="R213"/>
  <c r="P213"/>
  <c r="BI211"/>
  <c r="BH211"/>
  <c r="BG211"/>
  <c r="BE211"/>
  <c r="T211"/>
  <c r="R211"/>
  <c r="P211"/>
  <c r="BI209"/>
  <c r="BH209"/>
  <c r="BG209"/>
  <c r="BE209"/>
  <c r="T209"/>
  <c r="R209"/>
  <c r="P209"/>
  <c r="BI207"/>
  <c r="BH207"/>
  <c r="BG207"/>
  <c r="BE207"/>
  <c r="T207"/>
  <c r="R207"/>
  <c r="P207"/>
  <c r="BI205"/>
  <c r="BH205"/>
  <c r="BG205"/>
  <c r="BE205"/>
  <c r="T205"/>
  <c r="R205"/>
  <c r="P205"/>
  <c r="BI203"/>
  <c r="BH203"/>
  <c r="BG203"/>
  <c r="BE203"/>
  <c r="T203"/>
  <c r="R203"/>
  <c r="P203"/>
  <c r="BI201"/>
  <c r="BH201"/>
  <c r="BG201"/>
  <c r="BE201"/>
  <c r="T201"/>
  <c r="R201"/>
  <c r="P201"/>
  <c r="BI199"/>
  <c r="BH199"/>
  <c r="BG199"/>
  <c r="BE199"/>
  <c r="T199"/>
  <c r="R199"/>
  <c r="P199"/>
  <c r="BI197"/>
  <c r="BH197"/>
  <c r="BG197"/>
  <c r="BE197"/>
  <c r="T197"/>
  <c r="R197"/>
  <c r="P197"/>
  <c r="BI195"/>
  <c r="BH195"/>
  <c r="BG195"/>
  <c r="BE195"/>
  <c r="T195"/>
  <c r="R195"/>
  <c r="P195"/>
  <c r="BI192"/>
  <c r="BH192"/>
  <c r="BG192"/>
  <c r="BE192"/>
  <c r="T192"/>
  <c r="R192"/>
  <c r="P192"/>
  <c r="BI189"/>
  <c r="BH189"/>
  <c r="BG189"/>
  <c r="BE189"/>
  <c r="T189"/>
  <c r="R189"/>
  <c r="P189"/>
  <c r="BI187"/>
  <c r="BH187"/>
  <c r="BG187"/>
  <c r="BE187"/>
  <c r="T187"/>
  <c r="R187"/>
  <c r="P187"/>
  <c r="BI185"/>
  <c r="BH185"/>
  <c r="BG185"/>
  <c r="BE185"/>
  <c r="T185"/>
  <c r="R185"/>
  <c r="P185"/>
  <c r="BI180"/>
  <c r="BH180"/>
  <c r="BG180"/>
  <c r="BE180"/>
  <c r="T180"/>
  <c r="R180"/>
  <c r="P180"/>
  <c r="BI176"/>
  <c r="BH176"/>
  <c r="BG176"/>
  <c r="BE176"/>
  <c r="T176"/>
  <c r="R176"/>
  <c r="P176"/>
  <c r="BI174"/>
  <c r="BH174"/>
  <c r="BG174"/>
  <c r="BE174"/>
  <c r="T174"/>
  <c r="R174"/>
  <c r="P174"/>
  <c r="BI172"/>
  <c r="BH172"/>
  <c r="BG172"/>
  <c r="BE172"/>
  <c r="T172"/>
  <c r="R172"/>
  <c r="P172"/>
  <c r="BI170"/>
  <c r="BH170"/>
  <c r="BG170"/>
  <c r="BE170"/>
  <c r="T170"/>
  <c r="R170"/>
  <c r="P170"/>
  <c r="BI167"/>
  <c r="BH167"/>
  <c r="BG167"/>
  <c r="BE167"/>
  <c r="T167"/>
  <c r="R167"/>
  <c r="P167"/>
  <c r="BI165"/>
  <c r="BH165"/>
  <c r="BG165"/>
  <c r="BE165"/>
  <c r="T165"/>
  <c r="R165"/>
  <c r="P165"/>
  <c r="BI163"/>
  <c r="BH163"/>
  <c r="BG163"/>
  <c r="BE163"/>
  <c r="T163"/>
  <c r="R163"/>
  <c r="P163"/>
  <c r="BI160"/>
  <c r="BH160"/>
  <c r="BG160"/>
  <c r="BE160"/>
  <c r="T160"/>
  <c r="R160"/>
  <c r="P160"/>
  <c r="BI154"/>
  <c r="BH154"/>
  <c r="BG154"/>
  <c r="BE154"/>
  <c r="T154"/>
  <c r="R154"/>
  <c r="P154"/>
  <c r="BI151"/>
  <c r="BH151"/>
  <c r="BG151"/>
  <c r="BE151"/>
  <c r="T151"/>
  <c r="R151"/>
  <c r="P151"/>
  <c r="BI148"/>
  <c r="BH148"/>
  <c r="BG148"/>
  <c r="BE148"/>
  <c r="T148"/>
  <c r="R148"/>
  <c r="P148"/>
  <c r="BI146"/>
  <c r="BH146"/>
  <c r="BG146"/>
  <c r="BE146"/>
  <c r="T146"/>
  <c r="R146"/>
  <c r="P146"/>
  <c r="BI144"/>
  <c r="BH144"/>
  <c r="BG144"/>
  <c r="BE144"/>
  <c r="T144"/>
  <c r="R144"/>
  <c r="P144"/>
  <c r="BI142"/>
  <c r="BH142"/>
  <c r="BG142"/>
  <c r="BE142"/>
  <c r="T142"/>
  <c r="R142"/>
  <c r="P142"/>
  <c r="BI138"/>
  <c r="BH138"/>
  <c r="BG138"/>
  <c r="BE138"/>
  <c r="T138"/>
  <c r="R138"/>
  <c r="P138"/>
  <c r="BI136"/>
  <c r="BH136"/>
  <c r="BG136"/>
  <c r="BE136"/>
  <c r="T136"/>
  <c r="R136"/>
  <c r="P136"/>
  <c r="BI134"/>
  <c r="BH134"/>
  <c r="BG134"/>
  <c r="BE134"/>
  <c r="T134"/>
  <c r="R134"/>
  <c r="P134"/>
  <c r="J128"/>
  <c r="J127"/>
  <c r="F127"/>
  <c r="F125"/>
  <c r="E123"/>
  <c r="J94"/>
  <c r="J93"/>
  <c r="F93"/>
  <c r="F91"/>
  <c r="E89"/>
  <c r="J20"/>
  <c r="E20"/>
  <c r="F128"/>
  <c r="J19"/>
  <c r="J14"/>
  <c r="J91"/>
  <c r="E7"/>
  <c r="E119"/>
  <c i="2" r="J37"/>
  <c r="J36"/>
  <c i="1" r="AY95"/>
  <c i="2" r="J35"/>
  <c i="1" r="AX95"/>
  <c i="2" r="BI127"/>
  <c r="BH127"/>
  <c r="BG127"/>
  <c r="BE127"/>
  <c r="T127"/>
  <c r="R127"/>
  <c r="P127"/>
  <c r="BI126"/>
  <c r="BH126"/>
  <c r="BG126"/>
  <c r="BE126"/>
  <c r="T126"/>
  <c r="R126"/>
  <c r="P126"/>
  <c r="BI124"/>
  <c r="BH124"/>
  <c r="BG124"/>
  <c r="BE124"/>
  <c r="T124"/>
  <c r="R124"/>
  <c r="P124"/>
  <c r="BI123"/>
  <c r="BH123"/>
  <c r="BG123"/>
  <c r="BE123"/>
  <c r="T123"/>
  <c r="R123"/>
  <c r="P123"/>
  <c r="BI122"/>
  <c r="BH122"/>
  <c r="BG122"/>
  <c r="BE122"/>
  <c r="T122"/>
  <c r="R122"/>
  <c r="P122"/>
  <c r="J116"/>
  <c r="J115"/>
  <c r="F115"/>
  <c r="F113"/>
  <c r="E111"/>
  <c r="J92"/>
  <c r="J91"/>
  <c r="F91"/>
  <c r="F89"/>
  <c r="E87"/>
  <c r="J18"/>
  <c r="E18"/>
  <c r="F116"/>
  <c r="J17"/>
  <c r="J12"/>
  <c r="J113"/>
  <c r="E7"/>
  <c r="E109"/>
  <c i="1" r="L90"/>
  <c r="AM90"/>
  <c r="AM89"/>
  <c r="L89"/>
  <c r="AM87"/>
  <c r="L87"/>
  <c r="L85"/>
  <c r="L84"/>
  <c i="2" r="BK123"/>
  <c i="1" r="AS116"/>
  <c i="3" r="BK320"/>
  <c r="J255"/>
  <c r="J205"/>
  <c r="BK163"/>
  <c r="J352"/>
  <c r="J334"/>
  <c r="J310"/>
  <c r="BK285"/>
  <c r="J228"/>
  <c r="BK174"/>
  <c r="J136"/>
  <c r="J355"/>
  <c r="J283"/>
  <c r="BK222"/>
  <c r="BK367"/>
  <c r="BK344"/>
  <c r="BK315"/>
  <c r="J299"/>
  <c r="BK276"/>
  <c r="BK207"/>
  <c r="BK384"/>
  <c r="J338"/>
  <c r="J300"/>
  <c r="J246"/>
  <c r="BK154"/>
  <c r="J362"/>
  <c r="BK142"/>
  <c r="J337"/>
  <c r="BK283"/>
  <c r="J242"/>
  <c r="J199"/>
  <c r="J327"/>
  <c r="J285"/>
  <c r="J259"/>
  <c r="J174"/>
  <c r="BK134"/>
  <c i="4" r="BK240"/>
  <c r="J157"/>
  <c r="BK274"/>
  <c r="BK225"/>
  <c r="BK193"/>
  <c r="BK185"/>
  <c r="J150"/>
  <c r="J244"/>
  <c r="J166"/>
  <c r="J182"/>
  <c r="J218"/>
  <c r="BK176"/>
  <c r="BK237"/>
  <c r="J155"/>
  <c i="5" r="J245"/>
  <c r="BK180"/>
  <c r="BK267"/>
  <c r="BK235"/>
  <c r="BK153"/>
  <c r="BK253"/>
  <c r="J148"/>
  <c r="J272"/>
  <c r="J186"/>
  <c r="BK239"/>
  <c r="J156"/>
  <c r="BK207"/>
  <c r="BK142"/>
  <c r="J235"/>
  <c r="J142"/>
  <c r="J226"/>
  <c i="6" r="J269"/>
  <c r="J200"/>
  <c r="BK280"/>
  <c r="BK213"/>
  <c r="J137"/>
  <c r="BK158"/>
  <c r="J213"/>
  <c r="BK147"/>
  <c r="J225"/>
  <c r="J153"/>
  <c r="BK219"/>
  <c r="J147"/>
  <c r="BK227"/>
  <c r="BK139"/>
  <c r="BK168"/>
  <c i="7" r="BK258"/>
  <c r="BK224"/>
  <c r="BK173"/>
  <c r="J277"/>
  <c r="J243"/>
  <c r="J193"/>
  <c r="BK132"/>
  <c r="BK278"/>
  <c r="J271"/>
  <c r="BK253"/>
  <c r="J220"/>
  <c r="BK171"/>
  <c r="J145"/>
  <c r="J278"/>
  <c r="J229"/>
  <c r="BK207"/>
  <c r="BK183"/>
  <c r="J132"/>
  <c r="J256"/>
  <c r="BK229"/>
  <c r="BK209"/>
  <c r="J191"/>
  <c r="J154"/>
  <c r="J250"/>
  <c r="J218"/>
  <c r="BK213"/>
  <c r="BK185"/>
  <c r="BK255"/>
  <c r="BK221"/>
  <c r="BK187"/>
  <c r="BK250"/>
  <c r="J216"/>
  <c r="J184"/>
  <c r="BK149"/>
  <c i="8" r="J189"/>
  <c r="BK169"/>
  <c r="J151"/>
  <c r="BK174"/>
  <c r="J208"/>
  <c r="BK152"/>
  <c r="J134"/>
  <c r="J169"/>
  <c r="BK182"/>
  <c r="J170"/>
  <c r="J147"/>
  <c i="9" r="BK178"/>
  <c r="J178"/>
  <c r="BK160"/>
  <c r="BK188"/>
  <c r="BK149"/>
  <c r="BK134"/>
  <c r="J144"/>
  <c r="BK196"/>
  <c i="10" r="J200"/>
  <c r="BK160"/>
  <c r="J160"/>
  <c r="J174"/>
  <c r="J182"/>
  <c r="BK158"/>
  <c r="J169"/>
  <c r="J140"/>
  <c r="J134"/>
  <c r="BK182"/>
  <c r="J186"/>
  <c r="BK137"/>
  <c i="11" r="BK147"/>
  <c r="J195"/>
  <c r="BK160"/>
  <c r="BK157"/>
  <c r="BK198"/>
  <c r="J149"/>
  <c r="J152"/>
  <c r="BK177"/>
  <c r="J190"/>
  <c i="12" r="J237"/>
  <c r="BK183"/>
  <c r="BK235"/>
  <c r="BK179"/>
  <c r="BK189"/>
  <c r="BK154"/>
  <c r="J233"/>
  <c r="J189"/>
  <c r="BK138"/>
  <c r="BK185"/>
  <c r="BK233"/>
  <c r="J154"/>
  <c r="J212"/>
  <c r="J157"/>
  <c r="J152"/>
  <c i="13" r="J208"/>
  <c r="J229"/>
  <c r="J198"/>
  <c r="BK141"/>
  <c r="BK221"/>
  <c r="BK137"/>
  <c r="BK224"/>
  <c r="J141"/>
  <c r="J202"/>
  <c r="J167"/>
  <c r="BK156"/>
  <c r="J188"/>
  <c r="BK139"/>
  <c i="14" r="J204"/>
  <c r="BK244"/>
  <c r="BK195"/>
  <c r="J152"/>
  <c r="BK235"/>
  <c r="J193"/>
  <c r="BK176"/>
  <c r="J231"/>
  <c r="BK138"/>
  <c r="BK206"/>
  <c r="J250"/>
  <c r="J233"/>
  <c r="J183"/>
  <c r="J165"/>
  <c r="J226"/>
  <c r="BK159"/>
  <c r="BK136"/>
  <c r="J181"/>
  <c i="15" r="J156"/>
  <c r="BK179"/>
  <c r="BK140"/>
  <c r="BK166"/>
  <c r="BK144"/>
  <c r="BK162"/>
  <c r="BK152"/>
  <c r="J134"/>
  <c i="16" r="BK161"/>
  <c r="BK186"/>
  <c r="BK192"/>
  <c r="J186"/>
  <c r="J172"/>
  <c r="J200"/>
  <c r="J134"/>
  <c r="BK164"/>
  <c i="17" r="J247"/>
  <c r="J182"/>
  <c r="J177"/>
  <c r="BK139"/>
  <c r="BK179"/>
  <c r="J214"/>
  <c r="J187"/>
  <c r="BK229"/>
  <c r="BK180"/>
  <c r="J162"/>
  <c r="J201"/>
  <c r="J229"/>
  <c r="BK192"/>
  <c r="BK168"/>
  <c r="BK131"/>
  <c r="BK207"/>
  <c r="BK191"/>
  <c r="BK223"/>
  <c r="BK181"/>
  <c r="BK159"/>
  <c i="18" r="J199"/>
  <c r="J144"/>
  <c r="BK136"/>
  <c r="BK199"/>
  <c r="J214"/>
  <c r="J155"/>
  <c r="BK205"/>
  <c i="19" r="J189"/>
  <c r="BK182"/>
  <c r="J213"/>
  <c r="J177"/>
  <c r="J210"/>
  <c r="J168"/>
  <c r="BK204"/>
  <c r="BK213"/>
  <c r="J165"/>
  <c r="J206"/>
  <c r="BK165"/>
  <c r="J175"/>
  <c i="20" r="J195"/>
  <c r="J205"/>
  <c r="BK205"/>
  <c r="J159"/>
  <c r="BK155"/>
  <c r="J196"/>
  <c r="BK149"/>
  <c r="J141"/>
  <c r="J189"/>
  <c r="J148"/>
  <c i="21" r="BK133"/>
  <c r="J150"/>
  <c r="BK131"/>
  <c r="BK167"/>
  <c r="BK140"/>
  <c r="J184"/>
  <c r="BK134"/>
  <c r="J129"/>
  <c i="22" r="BK177"/>
  <c r="BK148"/>
  <c r="BK138"/>
  <c r="BK165"/>
  <c r="BK146"/>
  <c r="BK170"/>
  <c r="J172"/>
  <c r="BK134"/>
  <c r="J148"/>
  <c i="23" r="J160"/>
  <c r="J150"/>
  <c r="BK145"/>
  <c r="BK162"/>
  <c r="BK177"/>
  <c r="BK160"/>
  <c r="BK132"/>
  <c r="BK155"/>
  <c i="24" r="BK266"/>
  <c r="BK244"/>
  <c r="J216"/>
  <c r="BK167"/>
  <c r="J131"/>
  <c r="J294"/>
  <c r="J253"/>
  <c r="J179"/>
  <c r="BK150"/>
  <c r="BK309"/>
  <c r="BK267"/>
  <c r="BK176"/>
  <c r="BK128"/>
  <c r="BK269"/>
  <c r="J245"/>
  <c r="J232"/>
  <c r="J182"/>
  <c r="BK305"/>
  <c r="BK297"/>
  <c r="J262"/>
  <c r="BK223"/>
  <c r="BK179"/>
  <c r="J297"/>
  <c r="BK277"/>
  <c r="J267"/>
  <c r="J181"/>
  <c r="BK154"/>
  <c r="BK293"/>
  <c r="BK222"/>
  <c r="J316"/>
  <c r="BK257"/>
  <c r="BK239"/>
  <c r="J184"/>
  <c i="25" r="BK364"/>
  <c r="BK215"/>
  <c r="BK177"/>
  <c r="BK561"/>
  <c r="J446"/>
  <c r="J401"/>
  <c r="J307"/>
  <c r="BK247"/>
  <c r="BK532"/>
  <c r="J418"/>
  <c r="BK318"/>
  <c r="BK212"/>
  <c r="BK190"/>
  <c r="BK548"/>
  <c r="BK450"/>
  <c r="J383"/>
  <c r="BK271"/>
  <c r="BK218"/>
  <c r="BK169"/>
  <c r="J561"/>
  <c r="J475"/>
  <c r="BK401"/>
  <c r="J265"/>
  <c r="BK186"/>
  <c r="BK559"/>
  <c r="J506"/>
  <c r="BK392"/>
  <c r="BK299"/>
  <c r="J238"/>
  <c r="J541"/>
  <c r="J464"/>
  <c r="J388"/>
  <c r="J267"/>
  <c r="J205"/>
  <c r="J149"/>
  <c r="BK473"/>
  <c r="BK381"/>
  <c r="J268"/>
  <c r="J230"/>
  <c r="BK149"/>
  <c i="26" r="BK568"/>
  <c r="J543"/>
  <c r="BK449"/>
  <c r="BK395"/>
  <c r="BK326"/>
  <c r="J249"/>
  <c r="BK199"/>
  <c r="J148"/>
  <c r="BK563"/>
  <c r="BK495"/>
  <c r="BK309"/>
  <c r="J246"/>
  <c r="J183"/>
  <c r="BK139"/>
  <c r="BK551"/>
  <c r="J416"/>
  <c r="BK363"/>
  <c r="BK263"/>
  <c r="BK178"/>
  <c r="J395"/>
  <c r="BK285"/>
  <c r="BK232"/>
  <c r="BK197"/>
  <c r="BK534"/>
  <c r="J387"/>
  <c r="BK265"/>
  <c r="J210"/>
  <c r="BK171"/>
  <c r="J549"/>
  <c r="J480"/>
  <c r="J442"/>
  <c r="BK306"/>
  <c r="BK180"/>
  <c r="J570"/>
  <c r="J476"/>
  <c r="J334"/>
  <c r="BK249"/>
  <c r="BK193"/>
  <c r="BK132"/>
  <c r="BK584"/>
  <c r="BK418"/>
  <c r="J319"/>
  <c r="J259"/>
  <c r="J207"/>
  <c r="BK146"/>
  <c i="27" r="BK506"/>
  <c r="J442"/>
  <c r="J249"/>
  <c r="BK208"/>
  <c r="J159"/>
  <c r="BK548"/>
  <c r="J429"/>
  <c r="BK381"/>
  <c r="J265"/>
  <c r="J214"/>
  <c r="J179"/>
  <c r="BK550"/>
  <c r="J460"/>
  <c r="BK328"/>
  <c r="BK249"/>
  <c r="J154"/>
  <c r="J514"/>
  <c r="J376"/>
  <c r="BK332"/>
  <c r="J258"/>
  <c r="J139"/>
  <c r="J444"/>
  <c r="BK347"/>
  <c r="BK248"/>
  <c r="BK154"/>
  <c r="J522"/>
  <c r="J413"/>
  <c r="BK365"/>
  <c r="J292"/>
  <c r="BK223"/>
  <c r="J197"/>
  <c r="J553"/>
  <c r="J526"/>
  <c r="J365"/>
  <c r="J237"/>
  <c r="BK172"/>
  <c r="J132"/>
  <c r="BK528"/>
  <c r="J420"/>
  <c r="BK269"/>
  <c r="BK241"/>
  <c i="28" r="J546"/>
  <c r="J448"/>
  <c r="BK380"/>
  <c r="BK300"/>
  <c r="BK224"/>
  <c r="BK163"/>
  <c r="J530"/>
  <c r="BK429"/>
  <c r="BK371"/>
  <c r="J314"/>
  <c r="J263"/>
  <c r="BK189"/>
  <c r="J439"/>
  <c r="J383"/>
  <c r="J327"/>
  <c r="J247"/>
  <c r="J218"/>
  <c r="BK169"/>
  <c r="J487"/>
  <c r="J356"/>
  <c r="J323"/>
  <c r="BK203"/>
  <c r="BK516"/>
  <c r="BK439"/>
  <c r="J290"/>
  <c r="J550"/>
  <c r="BK435"/>
  <c r="BK275"/>
  <c r="BK241"/>
  <c r="BK548"/>
  <c r="BK507"/>
  <c r="J389"/>
  <c r="BK342"/>
  <c r="J193"/>
  <c r="J555"/>
  <c r="BK550"/>
  <c r="J535"/>
  <c r="BK406"/>
  <c r="J361"/>
  <c r="BK297"/>
  <c r="BK242"/>
  <c r="BK132"/>
  <c i="2" r="J126"/>
  <c r="BK122"/>
  <c i="3" r="J315"/>
  <c r="J238"/>
  <c r="J346"/>
  <c r="BK382"/>
  <c r="J319"/>
  <c r="J272"/>
  <c r="J207"/>
  <c r="J320"/>
  <c r="J263"/>
  <c r="J176"/>
  <c i="4" r="J266"/>
  <c r="J180"/>
  <c r="J260"/>
  <c r="J233"/>
  <c r="BK180"/>
  <c r="BK256"/>
  <c r="J153"/>
  <c r="BK192"/>
  <c r="J145"/>
  <c r="J159"/>
  <c r="BK202"/>
  <c r="J168"/>
  <c r="J210"/>
  <c r="BK138"/>
  <c i="5" r="J219"/>
  <c r="J140"/>
  <c r="BK241"/>
  <c r="BK175"/>
  <c r="BK257"/>
  <c r="BK186"/>
  <c r="BK285"/>
  <c r="BK196"/>
  <c r="BK297"/>
  <c r="BK228"/>
  <c r="J297"/>
  <c r="BK226"/>
  <c r="J151"/>
  <c r="BK199"/>
  <c r="J257"/>
  <c r="BK184"/>
  <c i="6" r="BK255"/>
  <c r="BK193"/>
  <c r="BK271"/>
  <c r="BK178"/>
  <c r="BK273"/>
  <c r="BK155"/>
  <c r="J219"/>
  <c r="J141"/>
  <c r="BK172"/>
  <c r="J242"/>
  <c r="J193"/>
  <c r="BK266"/>
  <c r="BK157"/>
  <c r="J198"/>
  <c i="7" r="J259"/>
  <c r="J225"/>
  <c r="BK165"/>
  <c r="BK275"/>
  <c r="BK247"/>
  <c i="27" r="BK244"/>
  <c i="28" r="BK487"/>
  <c r="BK387"/>
  <c r="BK252"/>
  <c r="BK136"/>
  <c r="BK383"/>
  <c r="BK232"/>
  <c r="BK535"/>
  <c r="J294"/>
  <c r="J189"/>
  <c r="BK522"/>
  <c r="J297"/>
  <c r="J149"/>
  <c r="J261"/>
  <c r="J406"/>
  <c r="BK194"/>
  <c r="J445"/>
  <c r="BK173"/>
  <c r="BK450"/>
  <c r="BK314"/>
  <c r="BK167"/>
  <c i="2" r="BK124"/>
  <c i="3" r="BK338"/>
  <c r="J316"/>
  <c r="BK310"/>
  <c r="BK296"/>
  <c r="BK251"/>
  <c r="J211"/>
  <c r="BK176"/>
  <c r="BK136"/>
  <c r="BK327"/>
  <c r="J297"/>
  <c r="J248"/>
  <c r="J170"/>
  <c r="J384"/>
  <c r="J287"/>
  <c r="BK246"/>
  <c r="J390"/>
  <c r="BK350"/>
  <c r="BK332"/>
  <c r="BK305"/>
  <c r="J281"/>
  <c r="BK197"/>
  <c r="J366"/>
  <c r="BK307"/>
  <c r="BK242"/>
  <c r="J386"/>
  <c r="BK360"/>
  <c r="J146"/>
  <c r="BK325"/>
  <c r="J301"/>
  <c r="J251"/>
  <c r="BK203"/>
  <c r="J331"/>
  <c r="BK277"/>
  <c r="BK189"/>
  <c r="BK165"/>
  <c i="4" r="J249"/>
  <c r="BK218"/>
  <c r="BK140"/>
  <c r="BK260"/>
  <c r="J221"/>
  <c r="BK182"/>
  <c r="BK264"/>
  <c r="BK168"/>
  <c r="J135"/>
  <c r="BK216"/>
  <c r="BK208"/>
  <c r="BK254"/>
  <c r="J193"/>
  <c r="J274"/>
  <c i="5" r="BK303"/>
  <c r="BK203"/>
  <c r="J299"/>
  <c r="BK243"/>
  <c r="BK191"/>
  <c r="J240"/>
  <c r="J214"/>
  <c r="BK301"/>
  <c r="BK245"/>
  <c r="BK292"/>
  <c r="BK222"/>
  <c r="J287"/>
  <c r="J212"/>
  <c r="J161"/>
  <c r="BK219"/>
  <c r="BK140"/>
  <c r="J228"/>
  <c r="J155"/>
  <c i="6" r="BK210"/>
  <c r="BK278"/>
  <c r="BK202"/>
  <c r="J165"/>
  <c r="BK214"/>
  <c r="J212"/>
  <c r="J266"/>
  <c r="J191"/>
  <c r="BK231"/>
  <c r="BK188"/>
  <c r="J278"/>
  <c r="BK205"/>
  <c r="J273"/>
  <c r="J158"/>
  <c i="7" r="BK256"/>
  <c r="BK220"/>
  <c r="BK130"/>
  <c r="J258"/>
  <c r="BK136"/>
  <c r="J280"/>
  <c r="J262"/>
  <c r="BK228"/>
  <c r="J182"/>
  <c r="J147"/>
  <c r="BK280"/>
  <c r="J221"/>
  <c r="BK206"/>
  <c r="J142"/>
  <c r="J265"/>
  <c r="BK232"/>
  <c r="J206"/>
  <c r="J169"/>
  <c r="J253"/>
  <c r="J228"/>
  <c r="BK216"/>
  <c r="BK193"/>
  <c r="BK245"/>
  <c r="BK191"/>
  <c r="BK138"/>
  <c r="BK227"/>
  <c r="J208"/>
  <c r="J171"/>
  <c r="BK145"/>
  <c i="8" r="J188"/>
  <c r="J160"/>
  <c r="J137"/>
  <c r="BK151"/>
  <c r="J174"/>
  <c r="BK172"/>
  <c r="J205"/>
  <c r="BK160"/>
  <c r="J158"/>
  <c r="J161"/>
  <c i="9" r="J161"/>
  <c r="BK135"/>
  <c r="J172"/>
  <c r="J151"/>
  <c r="J186"/>
  <c r="J196"/>
  <c r="J158"/>
  <c r="BK147"/>
  <c r="BK151"/>
  <c i="10" r="BK196"/>
  <c r="J144"/>
  <c r="J137"/>
  <c r="J170"/>
  <c r="BK174"/>
  <c r="BK140"/>
  <c r="BK164"/>
  <c r="J194"/>
  <c r="BK208"/>
  <c r="J164"/>
  <c i="11" r="J205"/>
  <c r="J144"/>
  <c r="BK173"/>
  <c r="BK187"/>
  <c r="J137"/>
  <c r="BK181"/>
  <c r="BK135"/>
  <c r="BK140"/>
  <c r="J171"/>
  <c r="J159"/>
  <c i="12" r="BK202"/>
  <c r="BK140"/>
  <c r="J203"/>
  <c r="BK222"/>
  <c r="BK152"/>
  <c r="J206"/>
  <c r="J142"/>
  <c r="BK209"/>
  <c r="J235"/>
  <c r="J176"/>
  <c r="J202"/>
  <c r="J156"/>
  <c r="BK204"/>
  <c i="13" r="J233"/>
  <c r="BK162"/>
  <c r="J184"/>
  <c r="J155"/>
  <c r="J224"/>
  <c r="BK202"/>
  <c r="BK153"/>
  <c r="J178"/>
  <c r="J214"/>
  <c r="J170"/>
  <c r="BK192"/>
  <c r="BK196"/>
  <c r="BK180"/>
  <c i="14" r="J210"/>
  <c r="J170"/>
  <c r="BK248"/>
  <c r="BK204"/>
  <c r="J157"/>
  <c r="BK241"/>
  <c r="BK205"/>
  <c r="J178"/>
  <c r="BK250"/>
  <c r="BK157"/>
  <c r="J212"/>
  <c r="BK191"/>
  <c r="J246"/>
  <c r="BK207"/>
  <c r="J176"/>
  <c r="J155"/>
  <c r="J207"/>
  <c r="J185"/>
  <c r="J222"/>
  <c r="BK187"/>
  <c i="15" r="BK137"/>
  <c r="J167"/>
  <c r="BK135"/>
  <c r="J152"/>
  <c r="J169"/>
  <c r="J179"/>
  <c r="BK159"/>
  <c r="J149"/>
  <c i="16" r="BK152"/>
  <c r="BK200"/>
  <c r="J183"/>
  <c r="J170"/>
  <c r="BK169"/>
  <c r="J147"/>
  <c r="BK170"/>
  <c r="J149"/>
  <c i="17" r="J203"/>
  <c r="BK172"/>
  <c r="J209"/>
  <c r="BK137"/>
  <c r="BK201"/>
  <c r="BK134"/>
  <c r="J181"/>
  <c r="J232"/>
  <c r="BK209"/>
  <c r="J131"/>
  <c r="BK195"/>
  <c r="BK164"/>
  <c r="BK247"/>
  <c r="J217"/>
  <c r="J196"/>
  <c r="BK162"/>
  <c r="BK203"/>
  <c r="BK166"/>
  <c i="18" r="BK209"/>
  <c r="J179"/>
  <c r="BK134"/>
  <c r="BK183"/>
  <c r="BK188"/>
  <c r="BK201"/>
  <c r="BK148"/>
  <c r="BK165"/>
  <c r="BK141"/>
  <c r="J172"/>
  <c r="J184"/>
  <c r="BK229"/>
  <c r="J201"/>
  <c i="19" r="BK161"/>
  <c r="J161"/>
  <c r="BK199"/>
  <c r="J215"/>
  <c r="BK177"/>
  <c r="J202"/>
  <c r="BK136"/>
  <c r="J184"/>
  <c r="J136"/>
  <c r="J171"/>
  <c r="J199"/>
  <c r="BK155"/>
  <c i="20" r="BK176"/>
  <c r="BK201"/>
  <c r="J169"/>
  <c r="J193"/>
  <c r="BK136"/>
  <c r="BK174"/>
  <c r="J176"/>
  <c r="BK134"/>
  <c r="BK159"/>
  <c r="J134"/>
  <c i="21" r="J171"/>
  <c r="J173"/>
  <c r="J140"/>
  <c r="BK173"/>
  <c r="BK143"/>
  <c r="J133"/>
  <c r="J162"/>
  <c r="J130"/>
  <c r="J128"/>
  <c i="22" r="BK157"/>
  <c r="J142"/>
  <c r="J145"/>
  <c r="J153"/>
  <c r="J140"/>
  <c i="23" r="BK165"/>
  <c r="BK170"/>
  <c r="BK130"/>
  <c r="J130"/>
  <c r="BK138"/>
  <c r="J128"/>
  <c r="J177"/>
  <c r="BK150"/>
  <c i="24" r="BK283"/>
  <c r="J247"/>
  <c r="J218"/>
  <c r="BK185"/>
  <c r="BK135"/>
  <c r="J266"/>
  <c r="J255"/>
  <c r="BK186"/>
  <c r="J154"/>
  <c r="BK131"/>
  <c r="J265"/>
  <c r="J213"/>
  <c r="BK133"/>
  <c r="BK295"/>
  <c r="BK238"/>
  <c r="J228"/>
  <c r="BK174"/>
  <c r="J303"/>
  <c r="BK274"/>
  <c r="J252"/>
  <c r="BK200"/>
  <c r="BK178"/>
  <c r="BK287"/>
  <c r="J268"/>
  <c r="BK230"/>
  <c r="J149"/>
  <c r="BK264"/>
  <c r="BK232"/>
  <c r="BK149"/>
  <c r="BK265"/>
  <c r="BK241"/>
  <c r="J186"/>
  <c r="J145"/>
  <c i="25" r="BK554"/>
  <c r="J473"/>
  <c r="BK326"/>
  <c r="BK219"/>
  <c r="J186"/>
  <c r="BK139"/>
  <c r="J468"/>
  <c r="BK423"/>
  <c r="BK386"/>
  <c r="BK261"/>
  <c r="J156"/>
  <c r="J521"/>
  <c r="BK403"/>
  <c r="J310"/>
  <c r="BK252"/>
  <c r="J177"/>
  <c r="J485"/>
  <c r="BK427"/>
  <c r="J318"/>
  <c r="BK275"/>
  <c r="J219"/>
  <c r="J190"/>
  <c r="J151"/>
  <c r="BK506"/>
  <c r="BK414"/>
  <c r="BK310"/>
  <c r="J215"/>
  <c r="J132"/>
  <c r="BK526"/>
  <c r="BK462"/>
  <c r="J354"/>
  <c r="BK257"/>
  <c r="BK165"/>
  <c r="J555"/>
  <c r="BK528"/>
  <c r="J405"/>
  <c r="BK295"/>
  <c r="J247"/>
  <c r="BK158"/>
  <c r="BK475"/>
  <c r="J384"/>
  <c r="J326"/>
  <c r="BK267"/>
  <c r="BK195"/>
  <c r="J141"/>
  <c i="26" r="J559"/>
  <c r="BK531"/>
  <c r="BK476"/>
  <c r="J400"/>
  <c r="J377"/>
  <c r="BK313"/>
  <c r="BK246"/>
  <c r="BK192"/>
  <c r="J141"/>
  <c r="J568"/>
  <c r="BK484"/>
  <c r="J348"/>
  <c r="BK267"/>
  <c r="BK185"/>
  <c r="BK169"/>
  <c r="J536"/>
  <c r="BK397"/>
  <c r="J282"/>
  <c r="J238"/>
  <c r="J583"/>
  <c r="J363"/>
  <c r="BK238"/>
  <c r="BK165"/>
  <c r="BK575"/>
  <c r="BK491"/>
  <c r="BK393"/>
  <c r="BK270"/>
  <c r="J197"/>
  <c r="BK148"/>
  <c r="BK545"/>
  <c r="BK471"/>
  <c r="J435"/>
  <c r="J309"/>
  <c r="BK240"/>
  <c r="BK555"/>
  <c r="BK473"/>
  <c r="J412"/>
  <c r="J285"/>
  <c r="J205"/>
  <c r="BK162"/>
  <c r="BK586"/>
  <c r="BK528"/>
  <c r="BK400"/>
  <c r="BK316"/>
  <c r="BK271"/>
  <c r="J188"/>
  <c r="J143"/>
  <c i="27" r="J493"/>
  <c r="J391"/>
  <c r="BK258"/>
  <c r="J217"/>
  <c r="BK552"/>
  <c r="J458"/>
  <c r="BK413"/>
  <c r="BK310"/>
  <c r="BK237"/>
  <c r="J194"/>
  <c r="J555"/>
  <c r="J397"/>
  <c r="J295"/>
  <c r="J210"/>
  <c r="J172"/>
  <c r="J528"/>
  <c r="J462"/>
  <c r="J363"/>
  <c r="BK300"/>
  <c r="BK179"/>
  <c r="J490"/>
  <c r="BK391"/>
  <c r="BK298"/>
  <c r="J241"/>
  <c r="BK139"/>
  <c r="BK514"/>
  <c r="J403"/>
  <c r="BK376"/>
  <c r="J303"/>
  <c r="J274"/>
  <c r="BK221"/>
  <c r="BK151"/>
  <c r="J548"/>
  <c r="BK493"/>
  <c r="J374"/>
  <c r="J262"/>
  <c r="BK212"/>
  <c r="J149"/>
  <c r="BK520"/>
  <c r="BK403"/>
  <c r="J163"/>
  <c i="28" r="J518"/>
  <c r="BK462"/>
  <c r="BK395"/>
  <c r="J371"/>
  <c r="J242"/>
  <c r="J190"/>
  <c r="BK544"/>
  <c r="BK505"/>
  <c r="BK423"/>
  <c r="J363"/>
  <c r="BK336"/>
  <c r="J267"/>
  <c r="BK205"/>
  <c r="BK547"/>
  <c r="J429"/>
  <c r="BK373"/>
  <c r="BK303"/>
  <c r="BK235"/>
  <c r="J175"/>
  <c r="J136"/>
  <c r="BK427"/>
  <c r="J350"/>
  <c r="BK287"/>
  <c r="J180"/>
  <c r="J524"/>
  <c r="J443"/>
  <c r="BK361"/>
  <c r="J216"/>
  <c r="J169"/>
  <c r="J549"/>
  <c r="BK397"/>
  <c r="J252"/>
  <c r="J182"/>
  <c r="J146"/>
  <c r="J512"/>
  <c r="J435"/>
  <c r="BK306"/>
  <c r="J554"/>
  <c r="BK549"/>
  <c r="J464"/>
  <c r="J369"/>
  <c r="J345"/>
  <c r="J287"/>
  <c r="BK193"/>
  <c i="2" r="J122"/>
  <c i="3" r="BK388"/>
  <c r="J317"/>
  <c r="J302"/>
  <c r="BK288"/>
  <c r="J235"/>
  <c r="BK209"/>
  <c r="J167"/>
  <c r="BK346"/>
  <c r="BK331"/>
  <c r="J314"/>
  <c r="BK294"/>
  <c r="J253"/>
  <c r="BK195"/>
  <c r="J134"/>
  <c r="BK312"/>
  <c r="BK263"/>
  <c r="J227"/>
  <c r="BK366"/>
  <c r="J323"/>
  <c r="BK301"/>
  <c r="BK244"/>
  <c r="J203"/>
  <c r="J144"/>
  <c r="J350"/>
  <c r="J321"/>
  <c r="BK281"/>
  <c r="BK192"/>
  <c r="J367"/>
  <c r="BK187"/>
  <c r="BK386"/>
  <c r="BK316"/>
  <c r="J276"/>
  <c r="BK217"/>
  <c r="J189"/>
  <c r="BK306"/>
  <c r="BK272"/>
  <c r="J185"/>
  <c i="4" r="BK270"/>
  <c r="BK210"/>
  <c r="BK145"/>
  <c r="J256"/>
  <c r="J216"/>
  <c r="J176"/>
  <c r="BK214"/>
  <c r="BK166"/>
  <c r="J246"/>
  <c r="J188"/>
  <c r="BK142"/>
  <c r="J264"/>
  <c r="BK200"/>
  <c r="BK159"/>
  <c r="J162"/>
  <c i="5" r="BK287"/>
  <c r="J144"/>
  <c r="BK236"/>
  <c r="J178"/>
  <c r="BK223"/>
  <c r="J138"/>
  <c r="J250"/>
  <c r="J168"/>
  <c r="BK247"/>
  <c r="BK198"/>
  <c r="BK277"/>
  <c r="J183"/>
  <c r="J253"/>
  <c r="BK183"/>
  <c r="BK240"/>
  <c r="BK161"/>
  <c i="6" r="J247"/>
  <c r="J188"/>
  <c r="J255"/>
  <c r="BK191"/>
  <c r="J282"/>
  <c r="J178"/>
  <c r="J239"/>
  <c r="BK184"/>
  <c r="J227"/>
  <c r="J280"/>
  <c r="BK224"/>
  <c r="BK153"/>
  <c r="J249"/>
  <c r="J168"/>
  <c r="BK249"/>
  <c i="7" r="BK277"/>
  <c r="J230"/>
  <c r="BK201"/>
  <c r="J281"/>
  <c r="J249"/>
  <c r="BK243"/>
  <c r="BK162"/>
  <c i="15" r="BK167"/>
  <c r="J162"/>
  <c r="J183"/>
  <c r="BK183"/>
  <c r="BK151"/>
  <c r="J187"/>
  <c r="J144"/>
  <c i="16" r="BK172"/>
  <c r="BK134"/>
  <c r="BK197"/>
  <c r="J188"/>
  <c r="BK137"/>
  <c r="J135"/>
  <c r="J137"/>
  <c r="BK183"/>
  <c r="J158"/>
  <c i="17" r="J211"/>
  <c r="J179"/>
  <c r="J137"/>
  <c r="J186"/>
  <c r="J205"/>
  <c r="BK185"/>
  <c r="J216"/>
  <c r="J168"/>
  <c r="BK220"/>
  <c r="J134"/>
  <c r="J199"/>
  <c r="BK182"/>
  <c r="J139"/>
  <c r="J222"/>
  <c r="J197"/>
  <c r="BK129"/>
  <c r="BK197"/>
  <c r="J175"/>
  <c r="J141"/>
  <c i="18" r="J206"/>
  <c r="BK172"/>
  <c r="J229"/>
  <c r="J168"/>
  <c r="J149"/>
  <c r="BK191"/>
  <c r="J183"/>
  <c r="J146"/>
  <c r="J205"/>
  <c r="BK218"/>
  <c r="BK161"/>
  <c r="BK211"/>
  <c r="J141"/>
  <c i="19" r="BK206"/>
  <c r="J138"/>
  <c r="J158"/>
  <c r="BK200"/>
  <c r="J144"/>
  <c r="J197"/>
  <c r="BK187"/>
  <c r="BK141"/>
  <c r="BK179"/>
  <c r="BK202"/>
  <c i="20" r="J185"/>
  <c r="BK162"/>
  <c r="J188"/>
  <c r="J210"/>
  <c r="J138"/>
  <c r="J180"/>
  <c r="BK189"/>
  <c r="BK199"/>
  <c r="BK158"/>
  <c i="21" r="J136"/>
  <c r="BK166"/>
  <c r="BK157"/>
  <c r="J186"/>
  <c r="J147"/>
  <c r="J138"/>
  <c r="BK138"/>
  <c r="J159"/>
  <c r="J157"/>
  <c i="22" r="BK169"/>
  <c r="BK144"/>
  <c r="J130"/>
  <c r="J177"/>
  <c r="BK136"/>
  <c r="J136"/>
  <c r="J169"/>
  <c r="J146"/>
  <c i="23" r="J134"/>
  <c r="BK140"/>
  <c r="BK153"/>
  <c r="BK157"/>
  <c r="J140"/>
  <c r="BK128"/>
  <c r="BK144"/>
  <c i="24" r="BK255"/>
  <c r="BK228"/>
  <c r="BK214"/>
  <c r="BK138"/>
  <c r="J301"/>
  <c r="BK258"/>
  <c r="J222"/>
  <c r="BK141"/>
  <c r="BK285"/>
  <c r="BK242"/>
  <c r="J156"/>
  <c r="J287"/>
  <c r="J239"/>
  <c r="J214"/>
  <c r="BK151"/>
  <c r="BK294"/>
  <c r="J226"/>
  <c r="BK183"/>
  <c r="J135"/>
  <c r="J271"/>
  <c r="J248"/>
  <c r="J151"/>
  <c r="J261"/>
  <c r="J215"/>
  <c r="J295"/>
  <c r="BK259"/>
  <c r="BK225"/>
  <c r="BK181"/>
  <c i="25" r="J503"/>
  <c r="BK372"/>
  <c r="J221"/>
  <c r="J197"/>
  <c r="J144"/>
  <c r="J466"/>
  <c r="BK393"/>
  <c r="J287"/>
  <c r="J181"/>
  <c r="J548"/>
  <c r="J427"/>
  <c r="J277"/>
  <c r="J218"/>
  <c r="BK560"/>
  <c r="BK541"/>
  <c r="BK405"/>
  <c r="J291"/>
  <c r="BK224"/>
  <c r="BK199"/>
  <c r="J136"/>
  <c r="BK466"/>
  <c r="J395"/>
  <c r="J271"/>
  <c r="BK205"/>
  <c r="J560"/>
  <c r="J530"/>
  <c r="BK458"/>
  <c r="BK384"/>
  <c r="J275"/>
  <c r="BK172"/>
  <c r="BK553"/>
  <c r="BK524"/>
  <c r="J423"/>
  <c r="BK287"/>
  <c r="BK208"/>
  <c r="J172"/>
  <c r="BK481"/>
  <c r="BK425"/>
  <c r="BK342"/>
  <c r="J254"/>
  <c r="BK167"/>
  <c i="26" r="J582"/>
  <c r="BK536"/>
  <c r="BK460"/>
  <c r="BK391"/>
  <c r="BK304"/>
  <c r="J240"/>
  <c r="BK183"/>
  <c r="J581"/>
  <c r="BK553"/>
  <c r="BK408"/>
  <c r="BK289"/>
  <c r="BK216"/>
  <c r="BK581"/>
  <c r="J453"/>
  <c r="J393"/>
  <c r="J265"/>
  <c r="J225"/>
  <c r="BK410"/>
  <c r="J324"/>
  <c r="J244"/>
  <c r="J180"/>
  <c r="BK580"/>
  <c r="BK480"/>
  <c r="J330"/>
  <c r="BK223"/>
  <c r="J193"/>
  <c r="BK579"/>
  <c r="J484"/>
  <c r="J467"/>
  <c r="BK385"/>
  <c r="BK207"/>
  <c r="J563"/>
  <c r="J478"/>
  <c r="J389"/>
  <c r="J271"/>
  <c r="BK196"/>
  <c r="BK588"/>
  <c r="J584"/>
  <c r="BK431"/>
  <c r="BK370"/>
  <c r="BK295"/>
  <c r="BK205"/>
  <c r="J136"/>
  <c i="27" r="BK472"/>
  <c r="J306"/>
  <c r="J221"/>
  <c r="BK170"/>
  <c r="J512"/>
  <c r="J401"/>
  <c r="BK306"/>
  <c r="BK247"/>
  <c r="J205"/>
  <c r="BK146"/>
  <c r="BK524"/>
  <c r="J381"/>
  <c r="BK285"/>
  <c r="J248"/>
  <c r="BK184"/>
  <c r="BK532"/>
  <c r="BK458"/>
  <c r="BK355"/>
  <c r="J288"/>
  <c r="J177"/>
  <c r="J537"/>
  <c r="BK395"/>
  <c r="BK274"/>
  <c r="BK220"/>
  <c r="BK132"/>
  <c r="BK468"/>
  <c r="J395"/>
  <c r="BK343"/>
  <c r="J229"/>
  <c r="BK203"/>
  <c r="J168"/>
  <c r="BK546"/>
  <c r="BK452"/>
  <c r="J355"/>
  <c r="J244"/>
  <c r="J193"/>
  <c r="J156"/>
  <c r="BK551"/>
  <c r="J438"/>
  <c r="J377"/>
  <c r="BK262"/>
  <c r="BK159"/>
  <c i="28" r="BK520"/>
  <c r="BK466"/>
  <c r="BK410"/>
  <c r="J348"/>
  <c r="BK245"/>
  <c r="J200"/>
  <c r="BK537"/>
  <c r="J452"/>
  <c r="J380"/>
  <c r="J342"/>
  <c r="BK273"/>
  <c r="BK215"/>
  <c r="BK165"/>
  <c r="BK454"/>
  <c r="J387"/>
  <c r="BK323"/>
  <c r="J241"/>
  <c r="BK216"/>
  <c r="BK149"/>
  <c r="J526"/>
  <c r="J395"/>
  <c r="J340"/>
  <c r="J185"/>
  <c r="J153"/>
  <c r="BK456"/>
  <c r="J375"/>
  <c r="J357"/>
  <c r="BK209"/>
  <c r="BK146"/>
  <c r="J505"/>
  <c r="J273"/>
  <c r="BK240"/>
  <c r="J165"/>
  <c r="J547"/>
  <c r="J484"/>
  <c r="J373"/>
  <c r="BK249"/>
  <c r="BK555"/>
  <c r="BK551"/>
  <c r="BK526"/>
  <c r="J419"/>
  <c r="J338"/>
  <c r="BK263"/>
  <c r="BK185"/>
  <c i="2" r="BK126"/>
  <c i="3" r="J329"/>
  <c r="BK297"/>
  <c r="J240"/>
  <c r="J195"/>
  <c r="BK317"/>
  <c r="J382"/>
  <c r="J269"/>
  <c r="J165"/>
  <c r="BK364"/>
  <c r="J148"/>
  <c r="J365"/>
  <c r="J307"/>
  <c r="BK257"/>
  <c r="J209"/>
  <c r="J142"/>
  <c r="BK302"/>
  <c r="BK261"/>
  <c r="BK170"/>
  <c i="4" r="J254"/>
  <c r="BK207"/>
  <c r="J138"/>
  <c r="J258"/>
  <c r="J205"/>
  <c r="BK150"/>
  <c r="BK197"/>
  <c r="BK258"/>
  <c r="J172"/>
  <c r="BK188"/>
  <c r="J199"/>
  <c r="BK153"/>
  <c r="J208"/>
  <c i="5" r="J282"/>
  <c r="BK194"/>
  <c r="J285"/>
  <c r="J203"/>
  <c r="J263"/>
  <c r="J221"/>
  <c r="J292"/>
  <c r="J222"/>
  <c r="BK144"/>
  <c r="J210"/>
  <c r="BK233"/>
  <c r="BK148"/>
  <c r="J247"/>
  <c r="BK165"/>
  <c r="J233"/>
  <c r="BK178"/>
  <c i="6" r="BK239"/>
  <c r="J155"/>
  <c r="BK207"/>
  <c r="BK171"/>
  <c r="J235"/>
  <c r="BK245"/>
  <c r="J207"/>
  <c r="BK282"/>
  <c r="J196"/>
  <c r="J261"/>
  <c r="J171"/>
  <c r="BK276"/>
  <c r="BK196"/>
  <c r="J276"/>
  <c r="BK145"/>
  <c i="7" r="J252"/>
  <c r="BK218"/>
  <c r="BK159"/>
  <c r="BK230"/>
  <c r="J222"/>
  <c r="BK204"/>
  <c r="J296"/>
  <c r="J275"/>
  <c r="BK167"/>
  <c r="J241"/>
  <c r="J211"/>
  <c r="BK236"/>
  <c r="J180"/>
  <c r="J232"/>
  <c r="J187"/>
  <c r="J159"/>
  <c r="J138"/>
  <c i="8" r="BK186"/>
  <c r="J152"/>
  <c r="J135"/>
  <c r="BK149"/>
  <c r="J196"/>
  <c r="J191"/>
  <c r="J194"/>
  <c r="BK137"/>
  <c r="J186"/>
  <c r="J149"/>
  <c i="9" r="J189"/>
  <c r="BK189"/>
  <c r="BK161"/>
  <c r="J192"/>
  <c r="J169"/>
  <c r="BK174"/>
  <c r="J183"/>
  <c r="J135"/>
  <c r="J164"/>
  <c i="10" r="J178"/>
  <c r="BK194"/>
  <c r="J205"/>
  <c r="J152"/>
  <c r="BK167"/>
  <c r="J208"/>
  <c r="J149"/>
  <c r="BK135"/>
  <c r="BK188"/>
  <c r="BK149"/>
  <c r="BK178"/>
  <c i="11" r="J187"/>
  <c r="BK202"/>
  <c r="BK168"/>
  <c r="J173"/>
  <c r="BK152"/>
  <c r="J193"/>
  <c r="BK163"/>
  <c r="J181"/>
  <c r="J168"/>
  <c r="J151"/>
  <c r="J157"/>
  <c i="12" r="BK199"/>
  <c r="J181"/>
  <c r="BK211"/>
  <c r="BK157"/>
  <c r="J168"/>
  <c r="BK142"/>
  <c r="BK212"/>
  <c r="J185"/>
  <c r="J171"/>
  <c r="BK203"/>
  <c r="J231"/>
  <c r="J197"/>
  <c r="BK167"/>
  <c r="BK225"/>
  <c r="J193"/>
  <c i="13" r="BK218"/>
  <c r="BK155"/>
  <c r="J205"/>
  <c r="BK166"/>
  <c r="BK229"/>
  <c r="BK198"/>
  <c r="BK233"/>
  <c r="J151"/>
  <c r="BK144"/>
  <c r="BK188"/>
  <c r="J144"/>
  <c r="BK178"/>
  <c r="J137"/>
  <c r="BK184"/>
  <c i="14" r="J235"/>
  <c r="J198"/>
  <c r="J238"/>
  <c r="BK212"/>
  <c r="BK160"/>
  <c r="J160"/>
  <c r="J136"/>
  <c r="BK208"/>
  <c r="J138"/>
  <c r="BK144"/>
  <c i="15" r="BK187"/>
  <c r="J137"/>
  <c r="J171"/>
  <c i="16" r="J164"/>
  <c r="BK174"/>
  <c r="J167"/>
  <c r="J192"/>
  <c i="17" r="J230"/>
  <c r="BK230"/>
  <c r="BK216"/>
  <c r="BK225"/>
  <c r="J159"/>
  <c r="BK214"/>
  <c r="J147"/>
  <c r="BK187"/>
  <c r="J185"/>
  <c i="18" r="BK216"/>
  <c r="J136"/>
  <c r="J162"/>
  <c r="BK138"/>
  <c r="J218"/>
  <c r="J165"/>
  <c r="BK176"/>
  <c i="19" r="BK158"/>
  <c r="J187"/>
  <c r="BK210"/>
  <c r="J193"/>
  <c i="20" r="BK141"/>
  <c r="BK167"/>
  <c r="BK148"/>
  <c r="J158"/>
  <c r="J191"/>
  <c i="21" r="J174"/>
  <c r="BK150"/>
  <c r="BK142"/>
  <c r="BK128"/>
  <c i="22" r="BK160"/>
  <c r="BK151"/>
  <c r="J162"/>
  <c i="23" r="J136"/>
  <c r="J165"/>
  <c r="J172"/>
  <c r="BK169"/>
  <c i="24" r="BK250"/>
  <c r="BK166"/>
  <c r="J236"/>
  <c r="J305"/>
  <c r="BK175"/>
  <c r="J241"/>
  <c r="J309"/>
  <c r="J254"/>
  <c r="BK145"/>
  <c r="BK247"/>
  <c r="J283"/>
  <c r="J169"/>
  <c r="BK256"/>
  <c r="J175"/>
  <c i="25" r="J414"/>
  <c r="J195"/>
  <c r="J483"/>
  <c r="BK356"/>
  <c r="BK136"/>
  <c r="BK281"/>
  <c r="J185"/>
  <c r="J372"/>
  <c r="BK185"/>
  <c r="J356"/>
  <c r="BK182"/>
  <c r="BK483"/>
  <c r="BK232"/>
  <c r="BK503"/>
  <c r="BK263"/>
  <c r="J524"/>
  <c r="J281"/>
  <c r="BK160"/>
  <c i="26" r="J514"/>
  <c r="J397"/>
  <c r="BK293"/>
  <c r="BK136"/>
  <c r="BK478"/>
  <c r="BK264"/>
  <c r="J545"/>
  <c r="BK324"/>
  <c r="J216"/>
  <c r="J326"/>
  <c r="BK210"/>
  <c r="BK543"/>
  <c r="J219"/>
  <c r="J517"/>
  <c r="BK403"/>
  <c r="BK173"/>
  <c r="BK442"/>
  <c r="J256"/>
  <c r="J150"/>
  <c r="J403"/>
  <c r="J223"/>
  <c i="27" r="J516"/>
  <c r="J285"/>
  <c r="J557"/>
  <c r="BK292"/>
  <c r="BK181"/>
  <c r="BK420"/>
  <c r="J212"/>
  <c r="BK526"/>
  <c r="J345"/>
  <c r="BK143"/>
  <c r="BK442"/>
  <c r="J181"/>
  <c r="BK385"/>
  <c r="J281"/>
  <c r="BK193"/>
  <c r="BK405"/>
  <c r="J189"/>
  <c r="J546"/>
  <c r="J343"/>
  <c i="2" r="J124"/>
  <c i="1" r="AS120"/>
  <c i="3" r="J313"/>
  <c r="BK299"/>
  <c r="J267"/>
  <c r="J222"/>
  <c r="J201"/>
  <c r="BK148"/>
  <c r="J341"/>
  <c r="J325"/>
  <c r="J306"/>
  <c r="BK259"/>
  <c r="J197"/>
  <c r="BK144"/>
  <c r="J360"/>
  <c r="J257"/>
  <c r="BK228"/>
  <c r="BK372"/>
  <c r="J335"/>
  <c r="BK321"/>
  <c r="BK303"/>
  <c r="J288"/>
  <c r="BK240"/>
  <c r="J180"/>
  <c r="BK138"/>
  <c r="BK341"/>
  <c r="J308"/>
  <c r="J277"/>
  <c r="BK233"/>
  <c r="J372"/>
  <c r="J233"/>
  <c r="J348"/>
  <c r="BK291"/>
  <c r="BK238"/>
  <c r="BK201"/>
  <c r="BK308"/>
  <c r="BK227"/>
  <c r="J160"/>
  <c i="4" r="J237"/>
  <c r="J252"/>
  <c r="BK249"/>
  <c r="J207"/>
  <c r="BK178"/>
  <c r="BK199"/>
  <c r="BK157"/>
  <c r="BK233"/>
  <c r="BK155"/>
  <c r="BK205"/>
  <c r="J229"/>
  <c r="J192"/>
  <c r="J225"/>
  <c r="BK148"/>
  <c i="5" r="BK272"/>
  <c r="BK172"/>
  <c r="J265"/>
  <c r="BK212"/>
  <c r="BK265"/>
  <c r="J236"/>
  <c r="J196"/>
  <c r="BK263"/>
  <c r="J175"/>
  <c r="J279"/>
  <c r="J190"/>
  <c r="J223"/>
  <c r="BK171"/>
  <c r="BK279"/>
  <c r="BK155"/>
  <c r="BK190"/>
  <c r="BK138"/>
  <c i="6" r="BK225"/>
  <c r="J150"/>
  <c r="BK200"/>
  <c r="J271"/>
  <c r="BK263"/>
  <c r="J187"/>
  <c r="J231"/>
  <c r="J175"/>
  <c r="BK247"/>
  <c r="J202"/>
  <c r="BK235"/>
  <c r="BK150"/>
  <c r="BK217"/>
  <c r="BK165"/>
  <c i="7" r="J267"/>
  <c r="BK215"/>
  <c r="BK296"/>
  <c r="BK262"/>
  <c r="J239"/>
  <c r="J199"/>
  <c r="BK151"/>
  <c r="J288"/>
  <c r="BK273"/>
  <c r="J255"/>
  <c r="BK222"/>
  <c r="BK184"/>
  <c r="J149"/>
  <c r="BK288"/>
  <c r="J233"/>
  <c r="BK208"/>
  <c r="BK189"/>
  <c r="J136"/>
  <c r="BK259"/>
  <c r="BK241"/>
  <c r="J213"/>
  <c r="J197"/>
  <c r="BK177"/>
  <c r="J134"/>
  <c r="J247"/>
  <c r="J227"/>
  <c r="J209"/>
  <c r="J165"/>
  <c r="BK235"/>
  <c r="BK211"/>
  <c r="J177"/>
  <c r="BK231"/>
  <c r="BK210"/>
  <c r="J173"/>
  <c i="8" r="BK191"/>
  <c r="BK178"/>
  <c r="BK147"/>
  <c r="J172"/>
  <c r="BK205"/>
  <c r="J200"/>
  <c r="BK158"/>
  <c r="J182"/>
  <c r="BK189"/>
  <c r="BK188"/>
  <c r="BK196"/>
  <c i="9" r="J170"/>
  <c r="BK140"/>
  <c r="BK182"/>
  <c r="J147"/>
  <c r="BK170"/>
  <c r="BK183"/>
  <c r="BK172"/>
  <c r="J188"/>
  <c r="BK144"/>
  <c i="10" r="BK170"/>
  <c r="J191"/>
  <c r="BK191"/>
  <c r="J197"/>
  <c r="BK161"/>
  <c r="BK197"/>
  <c r="BK147"/>
  <c r="BK205"/>
  <c r="J158"/>
  <c r="J189"/>
  <c r="BK134"/>
  <c i="11" r="J163"/>
  <c r="J198"/>
  <c r="BK166"/>
  <c r="J166"/>
  <c r="BK144"/>
  <c r="J185"/>
  <c r="BK185"/>
  <c r="J202"/>
  <c r="J147"/>
  <c r="BK134"/>
  <c r="J134"/>
  <c i="12" r="BK237"/>
  <c r="J183"/>
  <c r="J225"/>
  <c r="BK156"/>
  <c r="BK220"/>
  <c r="BK181"/>
  <c r="BK231"/>
  <c r="J137"/>
  <c r="BK145"/>
  <c r="J204"/>
  <c r="J163"/>
  <c r="J220"/>
  <c r="BK149"/>
  <c i="13" r="BK170"/>
  <c r="BK227"/>
  <c r="BK182"/>
  <c r="J231"/>
  <c r="BK203"/>
  <c r="BK205"/>
  <c r="J162"/>
  <c r="J203"/>
  <c r="J221"/>
  <c r="BK173"/>
  <c r="J201"/>
  <c r="BK210"/>
  <c r="J173"/>
  <c i="14" r="BK201"/>
  <c r="BK224"/>
  <c r="J206"/>
  <c r="J173"/>
  <c r="BK246"/>
  <c r="J219"/>
  <c r="BK183"/>
  <c r="BK147"/>
  <c r="BK165"/>
  <c r="J244"/>
  <c r="BK181"/>
  <c r="J241"/>
  <c r="J201"/>
  <c r="J159"/>
  <c r="J216"/>
  <c r="J187"/>
  <c r="BK219"/>
  <c i="15" r="BK171"/>
  <c r="BK158"/>
  <c r="BK147"/>
  <c r="BK169"/>
  <c r="BK180"/>
  <c r="BK134"/>
  <c r="BK164"/>
  <c i="16" r="BK188"/>
  <c r="J140"/>
  <c r="BK158"/>
  <c r="J160"/>
  <c r="J152"/>
  <c r="BK147"/>
  <c r="BK149"/>
  <c r="BK189"/>
  <c r="BK160"/>
  <c i="17" r="J207"/>
  <c r="BK147"/>
  <c r="J223"/>
  <c r="J184"/>
  <c r="BK217"/>
  <c r="BK193"/>
  <c r="J155"/>
  <c r="BK184"/>
  <c r="J164"/>
  <c r="J227"/>
  <c r="BK189"/>
  <c r="J219"/>
  <c r="J193"/>
  <c r="J142"/>
  <c r="BK239"/>
  <c r="BK213"/>
  <c r="BK194"/>
  <c r="BK232"/>
  <c r="J194"/>
  <c r="J129"/>
  <c i="18" r="J203"/>
  <c r="J161"/>
  <c r="BK226"/>
  <c r="BK158"/>
  <c r="J209"/>
  <c r="BK168"/>
  <c r="J176"/>
  <c r="J134"/>
  <c r="J175"/>
  <c r="J198"/>
  <c r="BK144"/>
  <c r="BK193"/>
  <c i="19" r="BK224"/>
  <c r="BK215"/>
  <c r="BK144"/>
  <c r="BK193"/>
  <c r="BK219"/>
  <c r="J141"/>
  <c r="J180"/>
  <c r="BK189"/>
  <c r="J149"/>
  <c r="BK197"/>
  <c r="J162"/>
  <c r="J179"/>
  <c r="J146"/>
  <c i="20" r="BK185"/>
  <c r="J199"/>
  <c r="BK195"/>
  <c r="J149"/>
  <c r="J162"/>
  <c r="BK210"/>
  <c r="J201"/>
  <c r="J136"/>
  <c r="BK169"/>
  <c r="BK138"/>
  <c i="21" r="J131"/>
  <c r="J152"/>
  <c r="BK136"/>
  <c r="BK159"/>
  <c r="BK174"/>
  <c r="BK186"/>
  <c r="J143"/>
  <c r="BK154"/>
  <c r="J134"/>
  <c i="22" r="BK172"/>
  <c r="BK174"/>
  <c r="J128"/>
  <c r="J157"/>
  <c r="BK132"/>
  <c r="BK153"/>
  <c r="J155"/>
  <c r="BK130"/>
  <c r="J132"/>
  <c i="23" r="BK174"/>
  <c r="J132"/>
  <c r="BK134"/>
  <c r="J146"/>
  <c r="BK142"/>
  <c r="BK151"/>
  <c r="J148"/>
  <c i="24" r="BK314"/>
  <c r="J238"/>
  <c r="BK220"/>
  <c r="J180"/>
  <c r="J128"/>
  <c r="J264"/>
  <c r="J230"/>
  <c r="BK169"/>
  <c r="J138"/>
  <c r="J277"/>
  <c r="J225"/>
  <c r="BK162"/>
  <c r="BK303"/>
  <c r="BK261"/>
  <c r="BK229"/>
  <c r="J166"/>
  <c r="BK301"/>
  <c r="BK273"/>
  <c r="J250"/>
  <c r="J185"/>
  <c r="J141"/>
  <c r="J273"/>
  <c r="BK251"/>
  <c r="J183"/>
  <c r="J159"/>
  <c r="BK275"/>
  <c r="J242"/>
  <c r="BK182"/>
  <c r="BK302"/>
  <c r="BK271"/>
  <c r="BK253"/>
  <c r="J219"/>
  <c r="BK180"/>
  <c i="25" r="J557"/>
  <c r="J518"/>
  <c r="BK430"/>
  <c r="BK228"/>
  <c r="J210"/>
  <c r="J182"/>
  <c r="BK555"/>
  <c r="J430"/>
  <c r="J390"/>
  <c r="J299"/>
  <c r="J224"/>
  <c r="BK154"/>
  <c r="BK464"/>
  <c r="BK383"/>
  <c r="BK254"/>
  <c r="J208"/>
  <c r="J139"/>
  <c r="J481"/>
  <c r="BK424"/>
  <c r="J304"/>
  <c r="J261"/>
  <c r="BK210"/>
  <c r="BK156"/>
  <c r="J543"/>
  <c r="BK428"/>
  <c r="BK322"/>
  <c r="J232"/>
  <c r="J162"/>
  <c r="BK556"/>
  <c r="BK485"/>
  <c r="J393"/>
  <c r="J322"/>
  <c r="BK162"/>
  <c r="BK552"/>
  <c r="BK471"/>
  <c r="BK418"/>
  <c r="BK277"/>
  <c r="BK181"/>
  <c r="J550"/>
  <c r="J458"/>
  <c r="BK314"/>
  <c r="J257"/>
  <c r="J169"/>
  <c r="BK132"/>
  <c i="26" r="J555"/>
  <c r="J495"/>
  <c r="BK482"/>
  <c r="J402"/>
  <c r="BK389"/>
  <c r="BK278"/>
  <c r="BK222"/>
  <c r="J162"/>
  <c r="J132"/>
  <c r="J557"/>
  <c r="BK469"/>
  <c r="BK334"/>
  <c r="J270"/>
  <c r="BK188"/>
  <c r="BK143"/>
  <c r="J575"/>
  <c r="J405"/>
  <c r="J321"/>
  <c r="BK256"/>
  <c r="J165"/>
  <c r="BK398"/>
  <c r="J289"/>
  <c r="BK227"/>
  <c r="J169"/>
  <c r="J547"/>
  <c r="BK435"/>
  <c r="J370"/>
  <c r="BK225"/>
  <c r="J153"/>
  <c r="J531"/>
  <c r="J469"/>
  <c r="J391"/>
  <c r="J302"/>
  <c r="J167"/>
  <c r="BK547"/>
  <c r="BK453"/>
  <c r="J385"/>
  <c r="J264"/>
  <c r="J199"/>
  <c r="J176"/>
  <c r="J587"/>
  <c r="BK583"/>
  <c r="J420"/>
  <c r="J352"/>
  <c r="J313"/>
  <c r="J242"/>
  <c r="BK155"/>
  <c i="27" r="BK544"/>
  <c r="BK363"/>
  <c r="J227"/>
  <c r="J184"/>
  <c r="J550"/>
  <c r="J506"/>
  <c r="J388"/>
  <c r="BK276"/>
  <c r="J223"/>
  <c r="BK166"/>
  <c r="J383"/>
  <c r="J298"/>
  <c r="BK252"/>
  <c r="BK197"/>
  <c r="BK557"/>
  <c r="BK509"/>
  <c r="J385"/>
  <c r="BK314"/>
  <c r="J186"/>
  <c r="J539"/>
  <c r="J509"/>
  <c r="J379"/>
  <c r="J252"/>
  <c r="J170"/>
  <c r="J551"/>
  <c r="BK460"/>
  <c r="BK386"/>
  <c r="J310"/>
  <c r="BK288"/>
  <c r="J220"/>
  <c r="BK194"/>
  <c r="BK141"/>
  <c r="BK516"/>
  <c r="BK438"/>
  <c r="BK283"/>
  <c r="J200"/>
  <c r="J166"/>
  <c r="J556"/>
  <c r="J470"/>
  <c r="J416"/>
  <c r="BK281"/>
  <c r="BK168"/>
  <c r="BK136"/>
  <c i="28" r="BK524"/>
  <c r="BK512"/>
  <c r="BK443"/>
  <c r="BK415"/>
  <c r="BK375"/>
  <c r="BK271"/>
  <c r="J212"/>
  <c r="BK546"/>
  <c r="BK502"/>
  <c r="J415"/>
  <c r="BK345"/>
  <c r="J300"/>
  <c r="J240"/>
  <c r="BK175"/>
  <c r="BK518"/>
  <c r="J423"/>
  <c r="BK367"/>
  <c r="J275"/>
  <c r="J232"/>
  <c r="J207"/>
  <c r="BK171"/>
  <c r="J537"/>
  <c r="J466"/>
  <c r="BK354"/>
  <c r="J303"/>
  <c r="BK182"/>
  <c r="J151"/>
  <c r="J514"/>
  <c r="BK441"/>
  <c r="BK359"/>
  <c r="J205"/>
  <c r="J156"/>
  <c r="J544"/>
  <c r="BK389"/>
  <c r="BK257"/>
  <c r="J220"/>
  <c r="J163"/>
  <c r="BK530"/>
  <c r="BK464"/>
  <c r="J354"/>
  <c r="J224"/>
  <c r="J171"/>
  <c r="BK553"/>
  <c r="J542"/>
  <c r="J454"/>
  <c r="J365"/>
  <c r="BK327"/>
  <c r="J257"/>
  <c r="J203"/>
  <c i="2" r="J127"/>
  <c i="1" r="AS99"/>
  <c i="3" r="BK300"/>
  <c r="BK265"/>
  <c r="J213"/>
  <c r="J192"/>
  <c r="J138"/>
  <c r="BK335"/>
  <c r="BK319"/>
  <c r="BK269"/>
  <c r="BK199"/>
  <c r="BK146"/>
  <c r="J388"/>
  <c r="J291"/>
  <c r="J261"/>
  <c r="J230"/>
  <c r="J217"/>
  <c r="BK352"/>
  <c r="BK334"/>
  <c r="J312"/>
  <c r="J284"/>
  <c r="BK211"/>
  <c r="BK167"/>
  <c r="BK362"/>
  <c r="BK337"/>
  <c r="BK253"/>
  <c r="J163"/>
  <c r="BK160"/>
  <c r="J364"/>
  <c r="J303"/>
  <c r="BK255"/>
  <c r="BK205"/>
  <c r="BK329"/>
  <c r="BK287"/>
  <c r="BK213"/>
  <c r="J154"/>
  <c i="4" r="BK246"/>
  <c r="J185"/>
  <c r="J270"/>
  <c r="BK252"/>
  <c r="J202"/>
  <c r="BK266"/>
  <c r="BK172"/>
  <c r="J140"/>
  <c r="J240"/>
  <c r="J148"/>
  <c r="J178"/>
  <c r="J214"/>
  <c r="BK162"/>
  <c r="J200"/>
  <c i="5" r="J301"/>
  <c r="BK214"/>
  <c r="BK290"/>
  <c r="J207"/>
  <c r="BK282"/>
  <c r="J239"/>
  <c r="J191"/>
  <c r="J290"/>
  <c r="J172"/>
  <c r="J241"/>
  <c r="BK168"/>
  <c r="BK221"/>
  <c r="BK156"/>
  <c r="J267"/>
  <c r="J198"/>
  <c r="J277"/>
  <c r="J171"/>
  <c i="6" r="BK229"/>
  <c r="BK187"/>
  <c r="BK261"/>
  <c r="J195"/>
  <c r="J245"/>
  <c r="J232"/>
  <c r="J180"/>
  <c r="BK212"/>
  <c r="J139"/>
  <c r="J229"/>
  <c r="BK180"/>
  <c r="J263"/>
  <c r="J184"/>
  <c r="J205"/>
  <c r="BK141"/>
  <c i="7" r="BK239"/>
  <c r="J204"/>
  <c r="BK271"/>
  <c r="J245"/>
  <c r="J236"/>
  <c r="J210"/>
  <c r="BK169"/>
  <c r="J279"/>
  <c r="BK249"/>
  <c r="J226"/>
  <c r="J201"/>
  <c r="J183"/>
  <c r="BK147"/>
  <c r="J273"/>
  <c r="BK233"/>
  <c r="J214"/>
  <c r="BK265"/>
  <c r="J153"/>
  <c r="BK223"/>
  <c r="J162"/>
  <c i="8" r="BK208"/>
  <c r="BK134"/>
  <c r="BK135"/>
  <c r="J144"/>
  <c r="J178"/>
  <c r="BK194"/>
  <c r="BK170"/>
  <c r="J164"/>
  <c i="9" r="J199"/>
  <c r="J134"/>
  <c r="BK167"/>
  <c r="BK199"/>
  <c r="J182"/>
  <c r="BK137"/>
  <c r="J160"/>
  <c r="J149"/>
  <c r="BK152"/>
  <c r="BK158"/>
  <c i="10" r="BK186"/>
  <c r="BK151"/>
  <c r="J172"/>
  <c r="J188"/>
  <c r="BK189"/>
  <c r="J196"/>
  <c r="BK144"/>
  <c i="11" r="BK137"/>
  <c r="J177"/>
  <c r="BK205"/>
  <c r="BK193"/>
  <c r="BK195"/>
  <c r="BK149"/>
  <c i="12" r="BK193"/>
  <c r="J209"/>
  <c r="J174"/>
  <c r="BK228"/>
  <c r="J167"/>
  <c r="J149"/>
  <c r="J222"/>
  <c r="J140"/>
  <c r="BK137"/>
  <c i="13" r="BK148"/>
  <c r="J156"/>
  <c r="J196"/>
  <c r="BK208"/>
  <c r="J175"/>
  <c r="J211"/>
  <c r="J227"/>
  <c r="J182"/>
  <c r="BK211"/>
  <c r="J139"/>
  <c i="14" r="BK226"/>
  <c r="J147"/>
  <c r="BK210"/>
  <c r="BK238"/>
  <c r="BK140"/>
  <c r="BK194"/>
  <c r="J248"/>
  <c r="J224"/>
  <c r="BK193"/>
  <c r="BK170"/>
  <c r="BK231"/>
  <c r="J194"/>
  <c r="BK152"/>
  <c r="J195"/>
  <c i="15" r="J135"/>
  <c r="BK156"/>
  <c r="J147"/>
  <c r="J166"/>
  <c r="J159"/>
  <c r="J180"/>
  <c i="16" r="J197"/>
  <c r="J151"/>
  <c r="J177"/>
  <c r="BK177"/>
  <c r="BK140"/>
  <c r="J144"/>
  <c r="BK144"/>
  <c r="BK167"/>
  <c i="17" r="BK231"/>
  <c r="J180"/>
  <c r="BK141"/>
  <c r="J220"/>
  <c r="BK142"/>
  <c r="BK200"/>
  <c r="J178"/>
  <c r="J189"/>
  <c r="BK178"/>
  <c r="BK151"/>
  <c r="J157"/>
  <c r="J200"/>
  <c r="J166"/>
  <c r="BK227"/>
  <c r="BK205"/>
  <c r="BK175"/>
  <c r="J213"/>
  <c r="J172"/>
  <c i="18" r="J186"/>
  <c r="J148"/>
  <c r="J188"/>
  <c r="BK214"/>
  <c r="J181"/>
  <c r="J193"/>
  <c r="BK162"/>
  <c r="J216"/>
  <c r="J222"/>
  <c r="BK175"/>
  <c r="BK222"/>
  <c r="BK186"/>
  <c i="19" r="BK162"/>
  <c r="J172"/>
  <c r="J207"/>
  <c r="BK146"/>
  <c r="BK184"/>
  <c r="J224"/>
  <c r="BK134"/>
  <c r="BK175"/>
  <c r="BK180"/>
  <c r="J219"/>
  <c r="BK171"/>
  <c i="20" r="J171"/>
  <c r="J164"/>
  <c r="J155"/>
  <c r="J146"/>
  <c r="J144"/>
  <c r="BK191"/>
  <c r="BK146"/>
  <c r="BK171"/>
  <c r="BK196"/>
  <c r="J167"/>
  <c i="21" r="J169"/>
  <c r="BK169"/>
  <c r="J166"/>
  <c r="BK129"/>
  <c r="J154"/>
  <c r="BK171"/>
  <c r="BK152"/>
  <c r="J167"/>
  <c r="J142"/>
  <c i="22" r="J165"/>
  <c r="BK155"/>
  <c r="J170"/>
  <c r="BK128"/>
  <c r="BK140"/>
  <c r="BK142"/>
  <c r="BK150"/>
  <c i="23" r="BK148"/>
  <c r="J155"/>
  <c r="J138"/>
  <c r="J142"/>
  <c r="BK146"/>
  <c r="J157"/>
  <c r="J151"/>
  <c r="J153"/>
  <c i="24" r="J257"/>
  <c r="BK236"/>
  <c r="BK215"/>
  <c r="BK156"/>
  <c r="BK307"/>
  <c r="BK260"/>
  <c r="BK235"/>
  <c r="BK159"/>
  <c r="BK316"/>
  <c r="J275"/>
  <c r="J220"/>
  <c r="BK143"/>
  <c r="J302"/>
  <c r="J260"/>
  <c r="J235"/>
  <c r="BK184"/>
  <c r="BK147"/>
  <c r="J299"/>
  <c r="J269"/>
  <c r="J229"/>
  <c r="BK188"/>
  <c r="J137"/>
  <c r="J285"/>
  <c r="J258"/>
  <c r="BK226"/>
  <c r="J174"/>
  <c r="J291"/>
  <c r="J233"/>
  <c r="J162"/>
  <c r="J274"/>
  <c r="J251"/>
  <c r="J200"/>
  <c r="J173"/>
  <c i="25" r="J526"/>
  <c r="J450"/>
  <c r="BK238"/>
  <c r="J199"/>
  <c r="BK174"/>
  <c r="BK550"/>
  <c r="J425"/>
  <c r="BK388"/>
  <c r="BK265"/>
  <c r="J174"/>
  <c r="J528"/>
  <c r="BK390"/>
  <c r="BK230"/>
  <c r="J160"/>
  <c r="BK543"/>
  <c r="J429"/>
  <c r="BK307"/>
  <c r="J252"/>
  <c r="J165"/>
  <c r="J556"/>
  <c r="J462"/>
  <c r="J386"/>
  <c r="J283"/>
  <c r="J167"/>
  <c r="J536"/>
  <c r="J397"/>
  <c r="BK304"/>
  <c r="J244"/>
  <c r="J559"/>
  <c r="BK536"/>
  <c r="BK429"/>
  <c r="J342"/>
  <c r="BK197"/>
  <c r="BK144"/>
  <c r="BK397"/>
  <c r="J338"/>
  <c r="J263"/>
  <c r="BK202"/>
  <c r="J158"/>
  <c i="26" r="J580"/>
  <c r="J551"/>
  <c r="J491"/>
  <c r="J418"/>
  <c r="BK352"/>
  <c r="J274"/>
  <c r="J212"/>
  <c r="BK158"/>
  <c r="J579"/>
  <c r="BK549"/>
  <c r="J398"/>
  <c r="J278"/>
  <c r="BK219"/>
  <c r="J171"/>
  <c r="J577"/>
  <c r="J471"/>
  <c r="J306"/>
  <c r="BK252"/>
  <c r="J192"/>
  <c r="J428"/>
  <c r="BK387"/>
  <c r="J263"/>
  <c r="J203"/>
  <c r="BK577"/>
  <c r="BK514"/>
  <c r="BK405"/>
  <c r="J293"/>
  <c r="J196"/>
  <c r="J146"/>
  <c r="J473"/>
  <c r="J408"/>
  <c r="J304"/>
  <c r="J227"/>
  <c r="BK153"/>
  <c r="BK517"/>
  <c r="J431"/>
  <c r="J295"/>
  <c r="BK242"/>
  <c r="J185"/>
  <c r="BK587"/>
  <c r="J534"/>
  <c r="J460"/>
  <c r="BK330"/>
  <c r="J252"/>
  <c r="BK167"/>
  <c i="27" r="J524"/>
  <c r="J468"/>
  <c r="BK231"/>
  <c r="J203"/>
  <c r="BK556"/>
  <c r="BK444"/>
  <c r="J386"/>
  <c r="J272"/>
  <c r="BK227"/>
  <c r="J141"/>
  <c r="BK518"/>
  <c r="J332"/>
  <c r="J276"/>
  <c r="BK200"/>
  <c r="BK539"/>
  <c r="J472"/>
  <c r="BK374"/>
  <c r="BK229"/>
  <c r="BK555"/>
  <c r="J532"/>
  <c r="BK456"/>
  <c r="BK377"/>
  <c r="BK272"/>
  <c r="BK214"/>
  <c r="J146"/>
  <c r="J518"/>
  <c r="BK401"/>
  <c r="BK345"/>
  <c r="BK265"/>
  <c r="BK198"/>
  <c r="BK149"/>
  <c r="J544"/>
  <c r="BK462"/>
  <c r="J347"/>
  <c r="J225"/>
  <c r="BK174"/>
  <c r="J136"/>
  <c r="J549"/>
  <c r="J254"/>
  <c r="BK225"/>
  <c i="28" r="J441"/>
  <c r="J393"/>
  <c r="BK340"/>
  <c r="BK251"/>
  <c r="J215"/>
  <c r="BK143"/>
  <c r="J520"/>
  <c r="BK419"/>
  <c r="BK356"/>
  <c r="BK310"/>
  <c r="BK247"/>
  <c r="BK200"/>
  <c r="BK542"/>
  <c r="J410"/>
  <c r="J359"/>
  <c r="J245"/>
  <c r="BK220"/>
  <c r="BK177"/>
  <c r="J141"/>
  <c r="J462"/>
  <c r="J281"/>
  <c r="BK156"/>
  <c r="J132"/>
  <c r="J450"/>
  <c r="BK365"/>
  <c r="J227"/>
  <c r="BK190"/>
  <c r="BK514"/>
  <c r="BK290"/>
  <c r="J251"/>
  <c r="BK218"/>
  <c r="BK153"/>
  <c r="BK510"/>
  <c r="BK357"/>
  <c r="J194"/>
  <c r="J160"/>
  <c r="J553"/>
  <c r="J507"/>
  <c r="J427"/>
  <c r="BK350"/>
  <c r="BK294"/>
  <c r="J209"/>
  <c r="J177"/>
  <c i="2" r="BK127"/>
  <c r="J123"/>
  <c i="1" r="AS104"/>
  <c i="3" r="BK185"/>
  <c r="BK355"/>
  <c r="J332"/>
  <c r="BK323"/>
  <c r="BK267"/>
  <c r="J172"/>
  <c r="BK390"/>
  <c r="J305"/>
  <c r="J244"/>
  <c r="BK379"/>
  <c r="BK348"/>
  <c r="BK313"/>
  <c r="J294"/>
  <c r="J265"/>
  <c r="BK172"/>
  <c r="J344"/>
  <c r="J296"/>
  <c r="BK248"/>
  <c r="BK180"/>
  <c r="BK365"/>
  <c r="J151"/>
  <c r="J379"/>
  <c r="BK314"/>
  <c r="BK235"/>
  <c r="J187"/>
  <c r="BK284"/>
  <c r="BK230"/>
  <c r="BK151"/>
  <c i="4" r="BK244"/>
  <c r="J144"/>
  <c r="BK229"/>
  <c r="BK221"/>
  <c r="J142"/>
  <c r="J197"/>
  <c r="BK135"/>
  <c r="BK144"/>
  <c i="5" r="J243"/>
  <c r="J165"/>
  <c r="BK250"/>
  <c r="J184"/>
  <c r="J260"/>
  <c r="BK210"/>
  <c r="BK260"/>
  <c r="BK151"/>
  <c r="J180"/>
  <c r="J199"/>
  <c r="J303"/>
  <c r="BK299"/>
  <c r="J194"/>
  <c r="J153"/>
  <c i="6" r="BK198"/>
  <c r="J172"/>
  <c r="J217"/>
  <c r="J157"/>
  <c r="BK232"/>
  <c r="BK242"/>
  <c r="BK175"/>
  <c r="J224"/>
  <c r="BK269"/>
  <c r="J210"/>
  <c r="BK137"/>
  <c r="J214"/>
  <c r="J145"/>
  <c r="BK195"/>
  <c i="7" r="BK269"/>
  <c r="BK226"/>
  <c r="BK182"/>
  <c r="BK279"/>
  <c r="J235"/>
  <c r="BK281"/>
  <c r="BK267"/>
  <c r="J231"/>
  <c r="J185"/>
  <c r="BK180"/>
  <c r="BK142"/>
  <c r="J237"/>
  <c r="BK214"/>
  <c r="BK197"/>
  <c r="BK153"/>
  <c r="J269"/>
  <c r="BK252"/>
  <c r="J223"/>
  <c r="BK199"/>
  <c r="BK195"/>
  <c r="J167"/>
  <c r="J130"/>
  <c r="BK237"/>
  <c r="J215"/>
  <c r="J207"/>
  <c r="BK154"/>
  <c r="BK225"/>
  <c r="J189"/>
  <c r="BK134"/>
  <c r="J224"/>
  <c r="J195"/>
  <c r="J151"/>
  <c i="8" r="BK197"/>
  <c r="BK164"/>
  <c r="J140"/>
  <c r="J167"/>
  <c r="BK161"/>
  <c r="BK167"/>
  <c r="J197"/>
  <c r="BK140"/>
  <c r="BK144"/>
  <c r="BK200"/>
  <c i="9" r="J174"/>
  <c r="J167"/>
  <c r="BK186"/>
  <c r="J137"/>
  <c r="BK164"/>
  <c r="BK169"/>
  <c r="J152"/>
  <c r="BK192"/>
  <c r="J140"/>
  <c i="10" r="J161"/>
  <c r="J147"/>
  <c r="BK169"/>
  <c r="BK172"/>
  <c r="J135"/>
  <c r="J167"/>
  <c r="BK200"/>
  <c r="BK152"/>
  <c r="J151"/>
  <c i="11" r="BK190"/>
  <c r="J140"/>
  <c r="BK188"/>
  <c r="J188"/>
  <c r="J160"/>
  <c r="J135"/>
  <c r="J169"/>
  <c r="BK169"/>
  <c r="BK171"/>
  <c r="BK159"/>
  <c r="BK151"/>
  <c i="12" r="BK197"/>
  <c r="BK176"/>
  <c r="BK206"/>
  <c r="J145"/>
  <c r="BK163"/>
  <c r="J138"/>
  <c r="J199"/>
  <c r="J179"/>
  <c r="BK215"/>
  <c r="J215"/>
  <c r="BK168"/>
  <c r="J211"/>
  <c r="BK171"/>
  <c r="J228"/>
  <c r="BK174"/>
  <c i="13" r="BK231"/>
  <c r="J166"/>
  <c r="BK214"/>
  <c r="BK151"/>
  <c r="J218"/>
  <c r="J153"/>
  <c r="J180"/>
  <c r="J210"/>
  <c r="BK201"/>
  <c r="J148"/>
  <c r="BK167"/>
  <c r="J192"/>
  <c r="BK175"/>
  <c i="14" r="J200"/>
  <c r="J144"/>
  <c r="BK222"/>
  <c r="J191"/>
  <c r="J142"/>
  <c r="BK233"/>
  <c r="BK185"/>
  <c r="BK155"/>
  <c r="BK198"/>
  <c r="J208"/>
  <c r="J168"/>
  <c r="BK216"/>
  <c r="BK178"/>
  <c r="BK168"/>
  <c r="BK142"/>
  <c r="BK200"/>
  <c r="BK173"/>
  <c r="J205"/>
  <c r="J140"/>
  <c i="15" r="BK174"/>
  <c r="BK149"/>
  <c r="J164"/>
  <c r="J140"/>
  <c r="J158"/>
  <c r="J174"/>
  <c r="J151"/>
  <c i="16" r="BK182"/>
  <c r="BK135"/>
  <c r="J169"/>
  <c r="J161"/>
  <c r="J174"/>
  <c r="J189"/>
  <c r="J182"/>
  <c r="BK151"/>
  <c i="17" r="J192"/>
  <c r="BK153"/>
  <c r="J239"/>
  <c r="BK196"/>
  <c r="BK219"/>
  <c r="J195"/>
  <c r="BK157"/>
  <c r="BK186"/>
  <c r="J170"/>
  <c r="BK222"/>
  <c r="BK155"/>
  <c r="BK211"/>
  <c r="J191"/>
  <c r="J153"/>
  <c r="J231"/>
  <c r="BK199"/>
  <c r="BK170"/>
  <c r="J225"/>
  <c r="BK177"/>
  <c r="J151"/>
  <c i="18" r="BK181"/>
  <c r="J138"/>
  <c r="J191"/>
  <c r="J211"/>
  <c r="BK203"/>
  <c r="J158"/>
  <c r="BK184"/>
  <c r="BK155"/>
  <c r="BK206"/>
  <c r="BK146"/>
  <c r="BK179"/>
  <c r="J226"/>
  <c r="BK198"/>
  <c r="BK149"/>
  <c i="19" r="BK148"/>
  <c r="BK149"/>
  <c r="J204"/>
  <c r="J134"/>
  <c r="J182"/>
  <c r="BK138"/>
  <c r="BK168"/>
  <c r="BK207"/>
  <c r="J155"/>
  <c r="J200"/>
  <c r="J148"/>
  <c r="BK172"/>
  <c i="20" r="BK180"/>
  <c r="BK166"/>
  <c r="BK188"/>
  <c r="BK164"/>
  <c r="BK184"/>
  <c r="J184"/>
  <c r="BK193"/>
  <c r="J166"/>
  <c r="J174"/>
  <c r="BK144"/>
  <c i="21" r="J189"/>
  <c r="BK189"/>
  <c r="BK147"/>
  <c r="BK184"/>
  <c r="BK130"/>
  <c r="BK179"/>
  <c r="BK162"/>
  <c r="J179"/>
  <c i="22" r="J174"/>
  <c r="J138"/>
  <c r="J134"/>
  <c r="J151"/>
  <c r="J144"/>
  <c r="BK162"/>
  <c r="J150"/>
  <c r="J160"/>
  <c r="BK145"/>
  <c i="23" r="J145"/>
  <c r="J144"/>
  <c r="J169"/>
  <c r="BK172"/>
  <c r="J174"/>
  <c r="BK136"/>
  <c r="J170"/>
  <c r="J162"/>
  <c i="24" r="J296"/>
  <c r="BK248"/>
  <c r="J223"/>
  <c r="J188"/>
  <c r="J147"/>
  <c r="BK299"/>
  <c r="BK245"/>
  <c r="BK173"/>
  <c r="J143"/>
  <c r="J307"/>
  <c r="J244"/>
  <c r="BK218"/>
  <c r="J314"/>
  <c r="BK268"/>
  <c r="BK233"/>
  <c r="J150"/>
  <c r="BK296"/>
  <c r="J259"/>
  <c r="BK219"/>
  <c r="J167"/>
  <c r="BK291"/>
  <c r="BK254"/>
  <c r="BK213"/>
  <c r="J178"/>
  <c r="J133"/>
  <c r="J256"/>
  <c r="J176"/>
  <c r="J293"/>
  <c r="BK262"/>
  <c r="BK252"/>
  <c r="BK216"/>
  <c r="BK137"/>
  <c i="25" r="J552"/>
  <c r="BK468"/>
  <c r="J314"/>
  <c r="J212"/>
  <c r="BK151"/>
  <c r="BK521"/>
  <c r="J403"/>
  <c r="J381"/>
  <c r="BK268"/>
  <c r="BK221"/>
  <c r="BK147"/>
  <c r="BK446"/>
  <c r="BK338"/>
  <c r="J253"/>
  <c r="J192"/>
  <c r="J553"/>
  <c r="J471"/>
  <c r="BK395"/>
  <c r="J295"/>
  <c r="BK244"/>
  <c r="J202"/>
  <c r="J154"/>
  <c r="J554"/>
  <c r="BK438"/>
  <c r="BK354"/>
  <c r="BK262"/>
  <c r="BK141"/>
  <c r="BK518"/>
  <c r="J424"/>
  <c r="J364"/>
  <c r="BK253"/>
  <c r="BK557"/>
  <c r="BK530"/>
  <c r="J438"/>
  <c r="J392"/>
  <c r="BK283"/>
  <c r="BK192"/>
  <c r="J532"/>
  <c r="J428"/>
  <c r="BK291"/>
  <c r="J262"/>
  <c r="J228"/>
  <c r="J147"/>
  <c i="26" r="J553"/>
  <c r="J493"/>
  <c r="J410"/>
  <c r="BK348"/>
  <c r="BK302"/>
  <c r="J232"/>
  <c r="BK176"/>
  <c r="J139"/>
  <c r="BK559"/>
  <c r="BK428"/>
  <c r="J316"/>
  <c r="J222"/>
  <c r="J173"/>
  <c r="BK582"/>
  <c r="J528"/>
  <c r="BK402"/>
  <c r="J297"/>
  <c r="BK244"/>
  <c r="J158"/>
  <c r="BK377"/>
  <c r="BK259"/>
  <c r="BK214"/>
  <c r="BK141"/>
  <c r="BK570"/>
  <c r="BK412"/>
  <c r="BK297"/>
  <c r="BK212"/>
  <c r="J178"/>
  <c r="BK557"/>
  <c r="J482"/>
  <c r="J449"/>
  <c r="BK319"/>
  <c r="BK274"/>
  <c r="J155"/>
  <c r="BK493"/>
  <c r="BK420"/>
  <c r="J267"/>
  <c r="BK203"/>
  <c r="J588"/>
  <c r="J586"/>
  <c r="BK467"/>
  <c r="BK416"/>
  <c r="BK321"/>
  <c r="BK282"/>
  <c r="J214"/>
  <c r="BK150"/>
  <c i="27" r="BK512"/>
  <c r="J456"/>
  <c r="J269"/>
  <c r="BK210"/>
  <c r="J174"/>
  <c r="BK549"/>
  <c r="BK416"/>
  <c r="BK303"/>
  <c r="J231"/>
  <c r="BK189"/>
  <c r="BK553"/>
  <c r="BK470"/>
  <c r="BK379"/>
  <c r="J283"/>
  <c r="J208"/>
  <c r="BK177"/>
  <c r="J520"/>
  <c r="BK429"/>
  <c r="J328"/>
  <c r="J198"/>
  <c r="J552"/>
  <c r="BK522"/>
  <c r="J405"/>
  <c r="J300"/>
  <c r="J247"/>
  <c r="BK163"/>
  <c r="BK490"/>
  <c r="BK383"/>
  <c r="J314"/>
  <c r="BK254"/>
  <c r="J143"/>
  <c r="BK537"/>
  <c r="BK388"/>
  <c r="BK295"/>
  <c r="BK217"/>
  <c r="BK186"/>
  <c r="J151"/>
  <c r="J452"/>
  <c r="BK397"/>
  <c r="BK205"/>
  <c r="BK156"/>
  <c i="28" r="J548"/>
  <c r="J516"/>
  <c r="J456"/>
  <c r="J376"/>
  <c r="J284"/>
  <c r="J235"/>
  <c r="J173"/>
  <c r="J522"/>
  <c r="BK445"/>
  <c r="BK393"/>
  <c r="BK348"/>
  <c r="BK284"/>
  <c r="BK212"/>
  <c r="BK139"/>
  <c r="J499"/>
  <c r="J397"/>
  <c r="BK338"/>
  <c r="BK261"/>
  <c r="BK227"/>
  <c r="BK180"/>
  <c r="J143"/>
  <c r="J502"/>
  <c r="J367"/>
  <c r="J336"/>
  <c r="BK267"/>
  <c r="J167"/>
  <c r="J139"/>
  <c r="BK452"/>
  <c r="BK369"/>
  <c r="J306"/>
  <c r="BK198"/>
  <c r="BK141"/>
  <c r="BK484"/>
  <c r="BK281"/>
  <c r="J249"/>
  <c r="J198"/>
  <c r="BK151"/>
  <c r="BK499"/>
  <c r="BK376"/>
  <c r="J271"/>
  <c r="BK554"/>
  <c r="J551"/>
  <c r="J510"/>
  <c r="BK448"/>
  <c r="BK363"/>
  <c r="J310"/>
  <c r="BK207"/>
  <c r="BK160"/>
  <c i="2" l="1" r="R121"/>
  <c i="3" r="T133"/>
  <c r="R216"/>
  <c r="R232"/>
  <c r="BK250"/>
  <c r="J250"/>
  <c r="J104"/>
  <c r="P271"/>
  <c r="R381"/>
  <c r="R380"/>
  <c i="4" r="R147"/>
  <c r="R213"/>
  <c r="P224"/>
  <c r="P251"/>
  <c r="P250"/>
  <c i="5" r="T137"/>
  <c r="T193"/>
  <c r="BK238"/>
  <c r="J238"/>
  <c r="J108"/>
  <c i="6" r="T164"/>
  <c r="BK223"/>
  <c r="J223"/>
  <c r="J107"/>
  <c i="7" r="R203"/>
  <c i="8" r="P133"/>
  <c r="T157"/>
  <c r="T187"/>
  <c i="9" r="P133"/>
  <c r="P163"/>
  <c i="10" r="P133"/>
  <c r="BK163"/>
  <c r="J163"/>
  <c r="J104"/>
  <c r="BK177"/>
  <c r="J177"/>
  <c r="J105"/>
  <c i="11" r="R133"/>
  <c r="R156"/>
  <c r="BK186"/>
  <c r="J186"/>
  <c r="J106"/>
  <c i="12" r="BK170"/>
  <c r="J170"/>
  <c r="J104"/>
  <c r="R188"/>
  <c r="T227"/>
  <c r="T226"/>
  <c i="13" r="T136"/>
  <c r="R161"/>
  <c r="R187"/>
  <c r="T223"/>
  <c r="T222"/>
  <c i="14" r="P135"/>
  <c r="BK190"/>
  <c r="J190"/>
  <c r="J104"/>
  <c r="R197"/>
  <c r="R240"/>
  <c r="R239"/>
  <c i="15" r="T161"/>
  <c r="R178"/>
  <c i="16" r="T157"/>
  <c r="R181"/>
  <c i="17" r="R174"/>
  <c i="18" r="R154"/>
  <c r="R178"/>
  <c r="P190"/>
  <c i="19" r="R133"/>
  <c r="P174"/>
  <c r="BK186"/>
  <c r="J186"/>
  <c r="J105"/>
  <c i="20" r="P133"/>
  <c r="T154"/>
  <c r="T187"/>
  <c i="21" r="BK127"/>
  <c r="BK149"/>
  <c r="J149"/>
  <c r="J101"/>
  <c i="22" r="R127"/>
  <c r="P168"/>
  <c i="23" r="P152"/>
  <c i="24" r="P127"/>
  <c r="R140"/>
  <c r="R161"/>
  <c i="25" r="BK196"/>
  <c r="J196"/>
  <c r="J100"/>
  <c r="R237"/>
  <c r="P286"/>
  <c r="T389"/>
  <c r="P551"/>
  <c i="26" r="R187"/>
  <c r="P251"/>
  <c r="BK394"/>
  <c r="J394"/>
  <c r="J105"/>
  <c r="BK578"/>
  <c r="J578"/>
  <c r="J109"/>
  <c i="27" r="R131"/>
  <c r="R209"/>
  <c r="R280"/>
  <c r="T309"/>
  <c r="T373"/>
  <c r="R508"/>
  <c r="R507"/>
  <c i="2" r="R125"/>
  <c i="3" r="R191"/>
  <c r="T293"/>
  <c i="4" r="P134"/>
  <c r="BK187"/>
  <c r="J187"/>
  <c r="J102"/>
  <c r="T232"/>
  <c i="5" r="T164"/>
  <c r="P218"/>
  <c r="R225"/>
  <c r="R232"/>
  <c r="T284"/>
  <c r="T283"/>
  <c i="6" r="BK164"/>
  <c r="J164"/>
  <c r="J103"/>
  <c r="R223"/>
  <c i="7" r="BK203"/>
  <c r="J203"/>
  <c r="J104"/>
  <c i="8" r="BK163"/>
  <c r="J163"/>
  <c r="J104"/>
  <c r="BK177"/>
  <c r="J177"/>
  <c r="J105"/>
  <c i="9" r="BK157"/>
  <c r="J157"/>
  <c r="J103"/>
  <c r="BK181"/>
  <c r="J181"/>
  <c r="J106"/>
  <c i="10" r="R163"/>
  <c r="T177"/>
  <c i="11" r="BK162"/>
  <c r="J162"/>
  <c r="J104"/>
  <c r="T186"/>
  <c i="12" r="P136"/>
  <c r="R162"/>
  <c r="T188"/>
  <c r="R227"/>
  <c r="R226"/>
  <c i="13" r="R136"/>
  <c r="R169"/>
  <c r="P200"/>
  <c i="14" r="P172"/>
  <c r="T203"/>
  <c i="15" r="T133"/>
  <c r="R155"/>
  <c i="16" r="T133"/>
  <c r="T163"/>
  <c i="17" r="P128"/>
  <c r="BK150"/>
  <c r="J150"/>
  <c r="J101"/>
  <c r="BK161"/>
  <c r="J161"/>
  <c r="J102"/>
  <c i="18" r="R133"/>
  <c r="P197"/>
  <c i="19" r="BK154"/>
  <c r="J154"/>
  <c r="J103"/>
  <c r="BK198"/>
  <c r="J198"/>
  <c r="J106"/>
  <c i="20" r="BK133"/>
  <c r="J133"/>
  <c r="J102"/>
  <c r="T161"/>
  <c r="T173"/>
  <c i="21" r="T127"/>
  <c r="T149"/>
  <c i="22" r="P127"/>
  <c r="T168"/>
  <c i="23" r="R127"/>
  <c r="T168"/>
  <c i="24" r="BK127"/>
  <c r="J127"/>
  <c r="J98"/>
  <c r="BK140"/>
  <c r="J140"/>
  <c r="J99"/>
  <c r="R148"/>
  <c r="P270"/>
  <c i="26" r="T131"/>
  <c r="T211"/>
  <c r="BK301"/>
  <c r="J301"/>
  <c r="J102"/>
  <c r="P329"/>
  <c r="P384"/>
  <c r="P530"/>
  <c r="P529"/>
  <c i="27" r="BK131"/>
  <c r="BK209"/>
  <c r="J209"/>
  <c r="J100"/>
  <c r="BK280"/>
  <c r="J280"/>
  <c r="J102"/>
  <c r="R309"/>
  <c r="R373"/>
  <c r="T508"/>
  <c r="T507"/>
  <c i="28" r="P184"/>
  <c r="BK226"/>
  <c r="J226"/>
  <c r="J101"/>
  <c r="R280"/>
  <c r="P309"/>
  <c i="2" r="T121"/>
  <c i="3" r="P133"/>
  <c r="T216"/>
  <c r="T232"/>
  <c r="R250"/>
  <c r="BK271"/>
  <c r="J271"/>
  <c r="J105"/>
  <c r="BK381"/>
  <c r="J381"/>
  <c r="J109"/>
  <c i="4" r="T134"/>
  <c r="T187"/>
  <c r="R232"/>
  <c i="5" r="BK137"/>
  <c r="BK193"/>
  <c r="J193"/>
  <c r="J104"/>
  <c r="P238"/>
  <c i="6" r="T136"/>
  <c r="T190"/>
  <c r="R209"/>
  <c r="R216"/>
  <c r="P268"/>
  <c r="P267"/>
  <c i="7" r="T129"/>
  <c r="P164"/>
  <c r="T179"/>
  <c i="8" r="T133"/>
  <c r="R163"/>
  <c r="T177"/>
  <c i="9" r="T163"/>
  <c i="10" r="P157"/>
  <c r="R187"/>
  <c i="11" r="BK133"/>
  <c r="J133"/>
  <c r="J102"/>
  <c r="BK156"/>
  <c r="J156"/>
  <c r="J103"/>
  <c r="BK176"/>
  <c r="J176"/>
  <c r="J105"/>
  <c i="12" r="T170"/>
  <c r="R201"/>
  <c i="13" r="P136"/>
  <c r="T169"/>
  <c r="R200"/>
  <c i="14" r="R172"/>
  <c r="R203"/>
  <c i="15" r="R161"/>
  <c i="16" r="BK133"/>
  <c r="BK163"/>
  <c r="J163"/>
  <c r="J104"/>
  <c i="17" r="R128"/>
  <c r="P150"/>
  <c r="P161"/>
  <c i="18" r="T154"/>
  <c r="T178"/>
  <c r="T190"/>
  <c i="19" r="BK133"/>
  <c r="R174"/>
  <c r="R186"/>
  <c i="20" r="T133"/>
  <c r="T132"/>
  <c r="T131"/>
  <c r="R161"/>
  <c r="R173"/>
  <c i="21" r="R127"/>
  <c r="R149"/>
  <c i="22" r="R152"/>
  <c i="23" r="T127"/>
  <c r="P168"/>
  <c i="24" r="P161"/>
  <c r="P160"/>
  <c i="25" r="P131"/>
  <c r="P176"/>
  <c r="T196"/>
  <c r="BK286"/>
  <c r="J286"/>
  <c r="J102"/>
  <c r="P321"/>
  <c r="R321"/>
  <c r="BK380"/>
  <c r="J380"/>
  <c r="J104"/>
  <c r="R380"/>
  <c r="P520"/>
  <c r="P519"/>
  <c r="BK551"/>
  <c r="J551"/>
  <c r="J109"/>
  <c i="26" r="P131"/>
  <c r="R211"/>
  <c r="R301"/>
  <c r="T329"/>
  <c r="T384"/>
  <c r="R530"/>
  <c r="R529"/>
  <c i="27" r="BK188"/>
  <c r="J188"/>
  <c r="J99"/>
  <c r="P236"/>
  <c r="P382"/>
  <c r="P547"/>
  <c i="28" r="R184"/>
  <c r="R204"/>
  <c r="P280"/>
  <c r="BK309"/>
  <c r="J309"/>
  <c r="J103"/>
  <c r="R309"/>
  <c r="BK353"/>
  <c r="J353"/>
  <c r="J104"/>
  <c r="R353"/>
  <c i="2" r="P125"/>
  <c i="3" r="BK133"/>
  <c r="J133"/>
  <c r="J100"/>
  <c r="BK216"/>
  <c r="J216"/>
  <c r="J102"/>
  <c r="P232"/>
  <c r="T250"/>
  <c r="T271"/>
  <c r="T381"/>
  <c r="T380"/>
  <c i="4" r="BK147"/>
  <c r="J147"/>
  <c r="J101"/>
  <c r="BK213"/>
  <c r="J213"/>
  <c r="J103"/>
  <c r="BK224"/>
  <c r="J224"/>
  <c r="J105"/>
  <c r="BK251"/>
  <c r="BK250"/>
  <c r="J250"/>
  <c r="J108"/>
  <c i="5" r="P137"/>
  <c r="P193"/>
  <c r="R238"/>
  <c i="6" r="BK136"/>
  <c r="J136"/>
  <c r="J102"/>
  <c r="BK190"/>
  <c r="J190"/>
  <c r="J104"/>
  <c r="BK209"/>
  <c r="J209"/>
  <c r="J105"/>
  <c r="BK216"/>
  <c r="J216"/>
  <c r="J106"/>
  <c r="T268"/>
  <c r="T267"/>
  <c i="7" r="P203"/>
  <c i="8" r="R133"/>
  <c r="T163"/>
  <c r="R177"/>
  <c i="9" r="BK163"/>
  <c r="J163"/>
  <c r="J104"/>
  <c i="10" r="T163"/>
  <c r="R177"/>
  <c i="11" r="P133"/>
  <c r="T156"/>
  <c r="P176"/>
  <c i="12" r="BK136"/>
  <c r="J136"/>
  <c r="J102"/>
  <c r="BK162"/>
  <c r="J162"/>
  <c r="J103"/>
  <c r="BK201"/>
  <c r="J201"/>
  <c r="J107"/>
  <c i="13" r="BK161"/>
  <c r="J161"/>
  <c r="J103"/>
  <c r="BK187"/>
  <c r="J187"/>
  <c r="J105"/>
  <c r="BK223"/>
  <c r="BK222"/>
  <c r="J222"/>
  <c r="J109"/>
  <c i="14" r="T172"/>
  <c r="P203"/>
  <c i="15" r="P133"/>
  <c r="BK155"/>
  <c r="J155"/>
  <c r="J103"/>
  <c r="BK178"/>
  <c r="J178"/>
  <c r="J106"/>
  <c i="16" r="R157"/>
  <c r="T181"/>
  <c i="17" r="T128"/>
  <c r="T150"/>
  <c r="T161"/>
  <c i="18" r="BK154"/>
  <c r="J154"/>
  <c r="J103"/>
  <c r="BK178"/>
  <c r="J178"/>
  <c r="J104"/>
  <c r="BK190"/>
  <c r="J190"/>
  <c r="J105"/>
  <c i="19" r="P154"/>
  <c r="R198"/>
  <c i="20" r="P154"/>
  <c r="P187"/>
  <c i="21" r="P165"/>
  <c i="22" r="BK152"/>
  <c r="J152"/>
  <c r="J101"/>
  <c i="23" r="R152"/>
  <c i="24" r="R127"/>
  <c r="T140"/>
  <c r="T148"/>
  <c r="R153"/>
  <c r="T270"/>
  <c i="25" r="BK131"/>
  <c r="R196"/>
  <c r="BK389"/>
  <c r="J389"/>
  <c r="J105"/>
  <c r="T551"/>
  <c i="26" r="P187"/>
  <c r="T251"/>
  <c r="P394"/>
  <c r="R578"/>
  <c i="27" r="R188"/>
  <c r="BK236"/>
  <c r="J236"/>
  <c r="J101"/>
  <c r="R382"/>
  <c r="T547"/>
  <c i="28" r="P131"/>
  <c r="BK204"/>
  <c r="J204"/>
  <c r="J100"/>
  <c r="T204"/>
  <c r="T362"/>
  <c i="2" r="T125"/>
  <c i="3" r="R133"/>
  <c r="P216"/>
  <c r="P293"/>
  <c i="4" r="BK134"/>
  <c r="J134"/>
  <c r="J100"/>
  <c r="R187"/>
  <c r="P232"/>
  <c i="5" r="P164"/>
  <c r="T218"/>
  <c r="P225"/>
  <c r="P232"/>
  <c r="BK284"/>
  <c r="BK283"/>
  <c r="J283"/>
  <c r="J110"/>
  <c i="6" r="P164"/>
  <c r="P223"/>
  <c i="7" r="T203"/>
  <c i="8" r="BK157"/>
  <c r="J157"/>
  <c r="J103"/>
  <c r="P187"/>
  <c i="9" r="R133"/>
  <c r="R163"/>
  <c i="10" r="T133"/>
  <c r="P163"/>
  <c r="P177"/>
  <c i="11" r="R162"/>
  <c r="R176"/>
  <c i="12" r="R170"/>
  <c r="T201"/>
  <c i="13" r="P169"/>
  <c r="T200"/>
  <c i="14" r="R135"/>
  <c r="P190"/>
  <c r="BK197"/>
  <c r="J197"/>
  <c r="J105"/>
  <c i="15" r="BK161"/>
  <c r="J161"/>
  <c r="J104"/>
  <c r="P178"/>
  <c i="16" r="P157"/>
  <c r="BK181"/>
  <c r="J181"/>
  <c r="J106"/>
  <c i="17" r="P174"/>
  <c r="P127"/>
  <c r="P126"/>
  <c i="1" r="AU115"/>
  <c i="18" r="BK133"/>
  <c r="J133"/>
  <c r="J102"/>
  <c r="T197"/>
  <c i="19" r="T133"/>
  <c r="T174"/>
  <c r="T186"/>
  <c i="20" r="R133"/>
  <c r="P161"/>
  <c r="P173"/>
  <c i="21" r="P127"/>
  <c r="P126"/>
  <c r="P125"/>
  <c i="1" r="AU121"/>
  <c i="21" r="P149"/>
  <c i="22" r="P152"/>
  <c i="23" r="T152"/>
  <c i="24" r="T161"/>
  <c r="T160"/>
  <c i="25" r="R131"/>
  <c r="R176"/>
  <c r="P237"/>
  <c r="T286"/>
  <c r="R389"/>
  <c r="R520"/>
  <c r="R519"/>
  <c i="26" r="BK131"/>
  <c r="J131"/>
  <c r="J98"/>
  <c r="P211"/>
  <c r="T301"/>
  <c r="R329"/>
  <c r="R384"/>
  <c r="T530"/>
  <c r="T529"/>
  <c i="27" r="T131"/>
  <c r="T209"/>
  <c r="T280"/>
  <c r="BK309"/>
  <c r="J309"/>
  <c r="J103"/>
  <c r="BK373"/>
  <c r="J373"/>
  <c r="J104"/>
  <c r="BK508"/>
  <c r="BK507"/>
  <c r="J507"/>
  <c r="J107"/>
  <c i="28" r="BK131"/>
  <c r="J131"/>
  <c r="J98"/>
  <c r="T184"/>
  <c r="P204"/>
  <c r="BK280"/>
  <c r="J280"/>
  <c r="J102"/>
  <c r="T280"/>
  <c r="T309"/>
  <c r="P353"/>
  <c r="T353"/>
  <c r="BK501"/>
  <c r="BK500"/>
  <c r="J500"/>
  <c r="J107"/>
  <c i="2" r="BK125"/>
  <c r="J125"/>
  <c r="J99"/>
  <c i="3" r="P191"/>
  <c r="BK293"/>
  <c r="J293"/>
  <c r="J106"/>
  <c i="4" r="P147"/>
  <c r="T224"/>
  <c r="T251"/>
  <c r="T250"/>
  <c i="5" r="R137"/>
  <c r="R193"/>
  <c r="T238"/>
  <c i="6" r="P136"/>
  <c r="R190"/>
  <c r="T209"/>
  <c r="P216"/>
  <c r="R268"/>
  <c r="R267"/>
  <c i="7" r="P129"/>
  <c r="BK164"/>
  <c r="J164"/>
  <c r="J101"/>
  <c r="BK179"/>
  <c r="J179"/>
  <c r="J103"/>
  <c i="8" r="P157"/>
  <c r="R187"/>
  <c i="9" r="BK133"/>
  <c r="J133"/>
  <c r="J102"/>
  <c r="P157"/>
  <c r="T181"/>
  <c i="10" r="BK133"/>
  <c r="J133"/>
  <c r="J102"/>
  <c r="R157"/>
  <c r="P187"/>
  <c i="11" r="T162"/>
  <c r="R186"/>
  <c i="12" r="R136"/>
  <c r="R135"/>
  <c r="R134"/>
  <c r="P162"/>
  <c r="BK188"/>
  <c r="J188"/>
  <c r="J105"/>
  <c r="BK227"/>
  <c r="J227"/>
  <c r="J110"/>
  <c i="13" r="P161"/>
  <c r="P187"/>
  <c r="R223"/>
  <c r="R222"/>
  <c i="14" r="BK135"/>
  <c r="BK203"/>
  <c r="J203"/>
  <c r="J106"/>
  <c r="P240"/>
  <c r="P239"/>
  <c i="15" r="BK133"/>
  <c r="T155"/>
  <c r="T178"/>
  <c i="16" r="R133"/>
  <c r="R132"/>
  <c r="R131"/>
  <c r="R163"/>
  <c i="17" r="BK174"/>
  <c r="J174"/>
  <c r="J103"/>
  <c i="18" r="P154"/>
  <c r="P178"/>
  <c r="R190"/>
  <c i="19" r="P133"/>
  <c r="BK174"/>
  <c r="J174"/>
  <c r="J104"/>
  <c r="P186"/>
  <c i="20" r="BK161"/>
  <c r="J161"/>
  <c r="J104"/>
  <c r="R187"/>
  <c i="21" r="T165"/>
  <c i="22" r="T127"/>
  <c r="R168"/>
  <c i="23" r="BK127"/>
  <c r="BK168"/>
  <c r="J168"/>
  <c r="J102"/>
  <c i="24" r="P140"/>
  <c r="P148"/>
  <c r="P153"/>
  <c r="R270"/>
  <c i="26" r="R131"/>
  <c r="BK211"/>
  <c r="J211"/>
  <c r="J100"/>
  <c r="P301"/>
  <c r="BK329"/>
  <c r="J329"/>
  <c r="J103"/>
  <c r="BK384"/>
  <c r="J384"/>
  <c r="J104"/>
  <c r="BK530"/>
  <c r="BK529"/>
  <c r="J529"/>
  <c r="J107"/>
  <c i="27" r="P131"/>
  <c r="P209"/>
  <c r="P280"/>
  <c r="P309"/>
  <c r="P373"/>
  <c r="P508"/>
  <c r="P507"/>
  <c i="28" r="T131"/>
  <c r="R226"/>
  <c r="BK362"/>
  <c r="J362"/>
  <c r="J105"/>
  <c r="R501"/>
  <c r="R500"/>
  <c i="2" r="BK121"/>
  <c r="J121"/>
  <c r="J98"/>
  <c i="3" r="T191"/>
  <c r="R293"/>
  <c i="4" r="R134"/>
  <c r="P187"/>
  <c r="T213"/>
  <c r="R224"/>
  <c r="R251"/>
  <c r="R250"/>
  <c i="5" r="R164"/>
  <c r="R218"/>
  <c r="BK225"/>
  <c r="J225"/>
  <c r="J106"/>
  <c r="BK232"/>
  <c r="J232"/>
  <c r="J107"/>
  <c r="P284"/>
  <c r="P283"/>
  <c i="6" r="R164"/>
  <c r="T223"/>
  <c i="7" r="R129"/>
  <c r="T164"/>
  <c r="R179"/>
  <c i="8" r="R157"/>
  <c r="BK187"/>
  <c r="J187"/>
  <c r="J106"/>
  <c i="9" r="R157"/>
  <c r="P181"/>
  <c i="10" r="BK157"/>
  <c r="J157"/>
  <c r="J103"/>
  <c r="BK187"/>
  <c r="J187"/>
  <c r="J106"/>
  <c i="11" r="T133"/>
  <c r="P156"/>
  <c r="P186"/>
  <c i="12" r="P170"/>
  <c r="P201"/>
  <c i="13" r="BK169"/>
  <c r="J169"/>
  <c r="J104"/>
  <c r="BK200"/>
  <c r="J200"/>
  <c r="J107"/>
  <c i="14" r="BK172"/>
  <c r="J172"/>
  <c r="J103"/>
  <c r="R190"/>
  <c r="T197"/>
  <c r="T240"/>
  <c r="T239"/>
  <c i="15" r="P161"/>
  <c i="16" r="BK157"/>
  <c r="J157"/>
  <c r="J103"/>
  <c r="P181"/>
  <c i="17" r="T174"/>
  <c r="T127"/>
  <c r="T126"/>
  <c i="18" r="P133"/>
  <c r="P132"/>
  <c r="P131"/>
  <c i="1" r="AU117"/>
  <c i="18" r="R197"/>
  <c i="19" r="T154"/>
  <c r="P198"/>
  <c i="20" r="R154"/>
  <c r="BK187"/>
  <c r="J187"/>
  <c r="J106"/>
  <c i="21" r="R165"/>
  <c i="22" r="T152"/>
  <c i="23" r="BK152"/>
  <c r="J152"/>
  <c r="J101"/>
  <c i="24" r="BK161"/>
  <c r="J161"/>
  <c r="J104"/>
  <c i="25" r="T131"/>
  <c r="P196"/>
  <c r="BK237"/>
  <c r="J237"/>
  <c r="J101"/>
  <c r="R286"/>
  <c r="P389"/>
  <c r="T520"/>
  <c r="T519"/>
  <c i="26" r="BK187"/>
  <c r="J187"/>
  <c r="J99"/>
  <c r="BK251"/>
  <c r="J251"/>
  <c r="J101"/>
  <c r="R394"/>
  <c r="T578"/>
  <c i="27" r="P188"/>
  <c r="T236"/>
  <c r="T382"/>
  <c r="R547"/>
  <c i="28" r="R131"/>
  <c r="P226"/>
  <c r="R362"/>
  <c r="T501"/>
  <c r="T500"/>
  <c i="2" r="P121"/>
  <c r="P120"/>
  <c r="P119"/>
  <c i="1" r="AU95"/>
  <c i="3" r="BK191"/>
  <c r="J191"/>
  <c r="J101"/>
  <c r="BK232"/>
  <c r="J232"/>
  <c r="J103"/>
  <c r="P250"/>
  <c r="R271"/>
  <c r="P381"/>
  <c r="P380"/>
  <c i="4" r="T147"/>
  <c r="P213"/>
  <c r="BK232"/>
  <c r="J232"/>
  <c r="J106"/>
  <c i="5" r="BK164"/>
  <c r="J164"/>
  <c r="J103"/>
  <c r="BK218"/>
  <c r="J218"/>
  <c r="J105"/>
  <c r="T225"/>
  <c r="T232"/>
  <c r="R284"/>
  <c r="R283"/>
  <c i="6" r="R136"/>
  <c r="R135"/>
  <c r="R134"/>
  <c r="P190"/>
  <c r="P209"/>
  <c r="T216"/>
  <c r="BK268"/>
  <c r="J268"/>
  <c r="J110"/>
  <c i="7" r="BK129"/>
  <c r="R164"/>
  <c r="P179"/>
  <c i="8" r="BK133"/>
  <c r="P163"/>
  <c r="P177"/>
  <c i="9" r="T133"/>
  <c r="T132"/>
  <c r="T131"/>
  <c r="T157"/>
  <c r="R181"/>
  <c i="10" r="R133"/>
  <c r="R132"/>
  <c r="R131"/>
  <c r="T157"/>
  <c r="T187"/>
  <c i="11" r="P162"/>
  <c r="T176"/>
  <c i="12" r="T136"/>
  <c r="T135"/>
  <c r="T134"/>
  <c r="T162"/>
  <c r="P188"/>
  <c r="P227"/>
  <c r="P226"/>
  <c i="13" r="BK136"/>
  <c r="J136"/>
  <c r="J102"/>
  <c r="T161"/>
  <c r="T187"/>
  <c r="P223"/>
  <c r="P222"/>
  <c i="14" r="T135"/>
  <c r="T134"/>
  <c r="T133"/>
  <c r="T190"/>
  <c r="P197"/>
  <c r="BK240"/>
  <c r="J240"/>
  <c r="J109"/>
  <c i="15" r="R133"/>
  <c r="R132"/>
  <c r="R131"/>
  <c r="P155"/>
  <c i="16" r="P133"/>
  <c r="P132"/>
  <c r="P131"/>
  <c i="1" r="AU113"/>
  <c i="16" r="P163"/>
  <c i="17" r="BK128"/>
  <c r="R150"/>
  <c r="R161"/>
  <c i="18" r="T133"/>
  <c r="T132"/>
  <c r="T131"/>
  <c r="BK197"/>
  <c r="J197"/>
  <c r="J106"/>
  <c i="19" r="R154"/>
  <c r="T198"/>
  <c i="20" r="BK154"/>
  <c r="J154"/>
  <c r="J103"/>
  <c r="BK173"/>
  <c r="J173"/>
  <c r="J105"/>
  <c i="21" r="BK165"/>
  <c r="J165"/>
  <c r="J102"/>
  <c i="22" r="BK127"/>
  <c r="J127"/>
  <c r="J100"/>
  <c r="BK168"/>
  <c r="J168"/>
  <c r="J102"/>
  <c i="23" r="P127"/>
  <c r="P126"/>
  <c r="P125"/>
  <c i="1" r="AU123"/>
  <c i="23" r="R168"/>
  <c i="24" r="T127"/>
  <c r="T126"/>
  <c r="T125"/>
  <c r="BK148"/>
  <c r="J148"/>
  <c r="J100"/>
  <c r="BK153"/>
  <c r="J153"/>
  <c r="J101"/>
  <c r="T153"/>
  <c r="BK270"/>
  <c r="J270"/>
  <c r="J105"/>
  <c i="25" r="BK176"/>
  <c r="J176"/>
  <c r="J99"/>
  <c r="T176"/>
  <c r="T237"/>
  <c r="BK321"/>
  <c r="J321"/>
  <c r="J103"/>
  <c r="T321"/>
  <c r="P380"/>
  <c r="T380"/>
  <c r="BK520"/>
  <c r="BK519"/>
  <c r="J519"/>
  <c r="J107"/>
  <c r="R551"/>
  <c i="26" r="T187"/>
  <c r="R251"/>
  <c r="T394"/>
  <c r="P578"/>
  <c i="27" r="T188"/>
  <c r="R236"/>
  <c r="BK382"/>
  <c r="J382"/>
  <c r="J105"/>
  <c r="BK547"/>
  <c r="J547"/>
  <c r="J109"/>
  <c i="28" r="BK184"/>
  <c r="J184"/>
  <c r="J99"/>
  <c r="T226"/>
  <c r="P362"/>
  <c r="P501"/>
  <c r="P500"/>
  <c r="BK545"/>
  <c r="J545"/>
  <c r="J109"/>
  <c r="P545"/>
  <c r="R545"/>
  <c r="T545"/>
  <c i="6" r="BK265"/>
  <c r="J265"/>
  <c r="J108"/>
  <c i="9" r="BK177"/>
  <c r="J177"/>
  <c r="J105"/>
  <c i="4" r="BK220"/>
  <c r="J220"/>
  <c r="J104"/>
  <c r="BK273"/>
  <c r="J273"/>
  <c r="J110"/>
  <c i="7" r="BK295"/>
  <c r="J295"/>
  <c r="J105"/>
  <c i="9" r="BK198"/>
  <c r="J198"/>
  <c r="J107"/>
  <c i="13" r="BK220"/>
  <c r="J220"/>
  <c r="J108"/>
  <c i="19" r="BK223"/>
  <c r="J223"/>
  <c r="J107"/>
  <c i="21" r="BK188"/>
  <c r="J188"/>
  <c r="J103"/>
  <c i="5" r="BK281"/>
  <c r="J281"/>
  <c r="J109"/>
  <c i="7" r="BK176"/>
  <c r="J176"/>
  <c r="J102"/>
  <c i="16" r="BK176"/>
  <c r="J176"/>
  <c r="J105"/>
  <c i="18" r="BK228"/>
  <c r="J228"/>
  <c r="J107"/>
  <c i="20" r="BK209"/>
  <c r="J209"/>
  <c r="J107"/>
  <c i="8" r="BK207"/>
  <c r="J207"/>
  <c r="J107"/>
  <c i="10" r="BK207"/>
  <c r="J207"/>
  <c r="J107"/>
  <c i="12" r="BK224"/>
  <c r="J224"/>
  <c r="J108"/>
  <c i="13" r="BK197"/>
  <c r="J197"/>
  <c r="J106"/>
  <c i="14" r="BK237"/>
  <c r="J237"/>
  <c r="J107"/>
  <c i="15" r="BK186"/>
  <c r="J186"/>
  <c r="J107"/>
  <c i="24" r="BK158"/>
  <c r="J158"/>
  <c r="J102"/>
  <c i="25" r="BK517"/>
  <c r="J517"/>
  <c r="J106"/>
  <c i="26" r="BK527"/>
  <c r="J527"/>
  <c r="J106"/>
  <c i="4" r="BK248"/>
  <c r="J248"/>
  <c r="J107"/>
  <c i="11" r="BK204"/>
  <c r="J204"/>
  <c r="J107"/>
  <c i="16" r="BK199"/>
  <c r="J199"/>
  <c r="J107"/>
  <c i="17" r="BK246"/>
  <c r="J246"/>
  <c r="J104"/>
  <c i="3" r="BK378"/>
  <c r="J378"/>
  <c r="J107"/>
  <c i="12" r="BK198"/>
  <c r="J198"/>
  <c r="J106"/>
  <c i="23" r="BK176"/>
  <c r="J176"/>
  <c r="J103"/>
  <c i="28" r="BK498"/>
  <c r="J498"/>
  <c r="J106"/>
  <c i="22" r="BK176"/>
  <c r="J176"/>
  <c r="J103"/>
  <c i="15" r="BK173"/>
  <c r="J173"/>
  <c r="J105"/>
  <c i="27" r="BK505"/>
  <c r="J505"/>
  <c r="J106"/>
  <c r="J508"/>
  <c r="J108"/>
  <c i="28" r="F92"/>
  <c r="BF139"/>
  <c r="BF141"/>
  <c r="BF151"/>
  <c r="BF249"/>
  <c r="BF267"/>
  <c r="BF275"/>
  <c r="BF356"/>
  <c r="BF357"/>
  <c r="BF371"/>
  <c r="BF373"/>
  <c r="BF383"/>
  <c r="BF387"/>
  <c r="BF393"/>
  <c r="BF441"/>
  <c r="BF466"/>
  <c r="BF514"/>
  <c r="BF547"/>
  <c r="BF550"/>
  <c r="BF551"/>
  <c r="BF553"/>
  <c r="BF554"/>
  <c r="BF555"/>
  <c r="J89"/>
  <c r="BF132"/>
  <c r="BF153"/>
  <c r="BF177"/>
  <c r="BF185"/>
  <c r="BF200"/>
  <c r="BF205"/>
  <c r="BF224"/>
  <c r="BF232"/>
  <c r="BF251"/>
  <c r="BF261"/>
  <c r="BF281"/>
  <c r="BF284"/>
  <c r="BF294"/>
  <c r="BF365"/>
  <c r="BF367"/>
  <c r="BF395"/>
  <c r="BF397"/>
  <c r="BF423"/>
  <c r="BF427"/>
  <c r="BF516"/>
  <c r="BF535"/>
  <c i="27" r="J131"/>
  <c r="J98"/>
  <c i="28" r="BF169"/>
  <c r="BF173"/>
  <c r="BF175"/>
  <c r="BF209"/>
  <c r="BF212"/>
  <c r="BF215"/>
  <c r="BF216"/>
  <c r="BF300"/>
  <c r="BF303"/>
  <c r="BF338"/>
  <c r="BF348"/>
  <c r="BF376"/>
  <c r="BF415"/>
  <c r="BF443"/>
  <c r="BF454"/>
  <c r="BF499"/>
  <c r="BF510"/>
  <c r="BF518"/>
  <c r="BF526"/>
  <c r="BF546"/>
  <c r="E85"/>
  <c r="BF136"/>
  <c r="BF149"/>
  <c r="BF235"/>
  <c r="BF271"/>
  <c r="BF273"/>
  <c r="BF314"/>
  <c r="BF327"/>
  <c r="BF336"/>
  <c r="BF340"/>
  <c r="BF354"/>
  <c r="BF380"/>
  <c r="BF410"/>
  <c r="BF419"/>
  <c r="BF429"/>
  <c r="BF520"/>
  <c r="BF537"/>
  <c r="BF542"/>
  <c r="BF143"/>
  <c r="BF163"/>
  <c r="BF171"/>
  <c r="BF189"/>
  <c r="BF193"/>
  <c r="BF227"/>
  <c r="BF242"/>
  <c r="BF245"/>
  <c r="BF310"/>
  <c r="BF359"/>
  <c r="BF363"/>
  <c r="BF369"/>
  <c r="BF389"/>
  <c r="BF445"/>
  <c r="BF448"/>
  <c r="BF452"/>
  <c r="BF512"/>
  <c r="BF544"/>
  <c r="BF160"/>
  <c r="BF165"/>
  <c r="BF190"/>
  <c r="BF198"/>
  <c r="BF287"/>
  <c r="BF297"/>
  <c r="BF306"/>
  <c r="BF342"/>
  <c r="BF345"/>
  <c r="BF350"/>
  <c r="BF361"/>
  <c r="BF462"/>
  <c r="BF484"/>
  <c r="BF505"/>
  <c r="BF507"/>
  <c r="BF522"/>
  <c r="BF524"/>
  <c r="BF530"/>
  <c r="BF156"/>
  <c r="BF167"/>
  <c r="BF241"/>
  <c r="BF252"/>
  <c r="BF257"/>
  <c r="BF323"/>
  <c r="BF375"/>
  <c r="BF439"/>
  <c r="BF456"/>
  <c r="BF464"/>
  <c r="BF487"/>
  <c r="BF549"/>
  <c r="BF146"/>
  <c r="BF180"/>
  <c r="BF182"/>
  <c r="BF194"/>
  <c r="BF203"/>
  <c r="BF207"/>
  <c r="BF218"/>
  <c r="BF220"/>
  <c r="BF240"/>
  <c r="BF247"/>
  <c r="BF263"/>
  <c r="BF290"/>
  <c r="BF406"/>
  <c r="BF435"/>
  <c r="BF450"/>
  <c r="BF502"/>
  <c r="BF548"/>
  <c i="26" r="BK130"/>
  <c r="J130"/>
  <c r="J97"/>
  <c i="27" r="F92"/>
  <c r="BF143"/>
  <c r="BF149"/>
  <c r="BF151"/>
  <c r="BF200"/>
  <c r="BF210"/>
  <c r="BF212"/>
  <c r="BF214"/>
  <c r="BF231"/>
  <c r="BF274"/>
  <c r="BF288"/>
  <c r="BF310"/>
  <c r="BF314"/>
  <c r="BF328"/>
  <c r="BF363"/>
  <c r="BF490"/>
  <c r="BF512"/>
  <c r="BF557"/>
  <c r="BF181"/>
  <c r="BF197"/>
  <c r="BF205"/>
  <c r="BF221"/>
  <c r="BF227"/>
  <c r="BF247"/>
  <c r="BF254"/>
  <c r="BF269"/>
  <c r="BF276"/>
  <c r="BF300"/>
  <c r="BF303"/>
  <c r="BF343"/>
  <c r="BF385"/>
  <c r="BF442"/>
  <c r="BF458"/>
  <c r="BF470"/>
  <c r="BF509"/>
  <c r="BF551"/>
  <c r="J89"/>
  <c r="BF154"/>
  <c r="BF170"/>
  <c r="BF172"/>
  <c r="BF177"/>
  <c r="BF179"/>
  <c r="BF184"/>
  <c r="BF249"/>
  <c r="BF381"/>
  <c r="BF388"/>
  <c r="BF506"/>
  <c r="BF553"/>
  <c r="BF555"/>
  <c r="E85"/>
  <c r="BF141"/>
  <c r="BF174"/>
  <c r="BF203"/>
  <c r="BF223"/>
  <c r="BF225"/>
  <c r="BF285"/>
  <c r="BF292"/>
  <c r="BF306"/>
  <c r="BF365"/>
  <c r="BF374"/>
  <c r="BF401"/>
  <c r="BF416"/>
  <c r="BF420"/>
  <c r="BF516"/>
  <c r="BF524"/>
  <c i="26" r="J530"/>
  <c r="J108"/>
  <c i="27" r="BF156"/>
  <c r="BF163"/>
  <c r="BF168"/>
  <c r="BF193"/>
  <c r="BF194"/>
  <c r="BF208"/>
  <c r="BF217"/>
  <c r="BF241"/>
  <c r="BF248"/>
  <c r="BF252"/>
  <c r="BF262"/>
  <c r="BF272"/>
  <c r="BF281"/>
  <c r="BF395"/>
  <c r="BF397"/>
  <c r="BF405"/>
  <c r="BF468"/>
  <c r="BF493"/>
  <c r="BF549"/>
  <c r="BF136"/>
  <c r="BF139"/>
  <c r="BF146"/>
  <c r="BF159"/>
  <c r="BF166"/>
  <c r="BF220"/>
  <c r="BF229"/>
  <c r="BF237"/>
  <c r="BF258"/>
  <c r="BF265"/>
  <c r="BF347"/>
  <c r="BF355"/>
  <c r="BF413"/>
  <c r="BF456"/>
  <c r="BF528"/>
  <c r="BF546"/>
  <c r="BF556"/>
  <c r="BF198"/>
  <c r="BF283"/>
  <c r="BF298"/>
  <c r="BF376"/>
  <c r="BF383"/>
  <c r="BF391"/>
  <c r="BF438"/>
  <c r="BF452"/>
  <c r="BF462"/>
  <c r="BF472"/>
  <c r="BF514"/>
  <c r="BF520"/>
  <c r="BF522"/>
  <c r="BF537"/>
  <c r="BF539"/>
  <c r="BF544"/>
  <c r="BF132"/>
  <c r="BF186"/>
  <c r="BF189"/>
  <c r="BF244"/>
  <c r="BF295"/>
  <c r="BF332"/>
  <c r="BF345"/>
  <c r="BF377"/>
  <c r="BF379"/>
  <c r="BF386"/>
  <c r="BF403"/>
  <c r="BF429"/>
  <c r="BF444"/>
  <c r="BF460"/>
  <c r="BF518"/>
  <c r="BF526"/>
  <c r="BF532"/>
  <c r="BF548"/>
  <c r="BF550"/>
  <c r="BF552"/>
  <c i="25" r="J520"/>
  <c r="J108"/>
  <c i="26" r="BF171"/>
  <c r="BF176"/>
  <c r="BF178"/>
  <c r="BF197"/>
  <c r="BF216"/>
  <c r="BF232"/>
  <c r="BF302"/>
  <c r="BF306"/>
  <c r="BF391"/>
  <c r="BF397"/>
  <c r="BF408"/>
  <c r="BF482"/>
  <c r="BF484"/>
  <c r="BF514"/>
  <c r="BF583"/>
  <c r="BF584"/>
  <c r="BF586"/>
  <c r="BF587"/>
  <c r="BF588"/>
  <c r="F92"/>
  <c r="BF155"/>
  <c r="BF167"/>
  <c r="BF180"/>
  <c r="BF188"/>
  <c r="BF212"/>
  <c r="BF214"/>
  <c r="BF225"/>
  <c r="BF227"/>
  <c r="BF304"/>
  <c r="BF319"/>
  <c r="BF324"/>
  <c r="BF495"/>
  <c r="BF545"/>
  <c r="BF549"/>
  <c r="BF551"/>
  <c r="BF553"/>
  <c r="BF557"/>
  <c r="BF570"/>
  <c r="BF580"/>
  <c r="E119"/>
  <c r="BF141"/>
  <c r="BF193"/>
  <c r="BF196"/>
  <c r="BF199"/>
  <c r="BF223"/>
  <c r="BF246"/>
  <c r="BF249"/>
  <c r="BF282"/>
  <c r="BF289"/>
  <c r="BF377"/>
  <c r="BF395"/>
  <c r="BF400"/>
  <c r="BF410"/>
  <c r="BF420"/>
  <c r="BF428"/>
  <c r="BF476"/>
  <c r="BF493"/>
  <c r="BF536"/>
  <c r="BF563"/>
  <c r="BF577"/>
  <c r="BF581"/>
  <c r="J89"/>
  <c r="BF165"/>
  <c r="BF238"/>
  <c r="BF244"/>
  <c r="BF259"/>
  <c r="BF263"/>
  <c r="BF278"/>
  <c r="BF309"/>
  <c r="BF418"/>
  <c r="BF453"/>
  <c r="BF460"/>
  <c r="BF471"/>
  <c r="BF473"/>
  <c r="BF559"/>
  <c i="25" r="J131"/>
  <c r="J98"/>
  <c i="26" r="BF136"/>
  <c r="BF146"/>
  <c r="BF153"/>
  <c r="BF158"/>
  <c r="BF183"/>
  <c r="BF192"/>
  <c r="BF222"/>
  <c r="BF240"/>
  <c r="BF267"/>
  <c r="BF270"/>
  <c r="BF271"/>
  <c r="BF293"/>
  <c r="BF295"/>
  <c r="BF316"/>
  <c r="BF334"/>
  <c r="BF405"/>
  <c r="BF139"/>
  <c r="BF148"/>
  <c r="BF150"/>
  <c r="BF210"/>
  <c r="BF219"/>
  <c r="BF274"/>
  <c r="BF313"/>
  <c r="BF348"/>
  <c r="BF389"/>
  <c r="BF393"/>
  <c r="BF398"/>
  <c r="BF431"/>
  <c r="BF442"/>
  <c r="BF467"/>
  <c r="BF480"/>
  <c r="BF491"/>
  <c r="BF531"/>
  <c r="BF543"/>
  <c r="BF568"/>
  <c r="BF579"/>
  <c r="BF582"/>
  <c r="BF132"/>
  <c r="BF162"/>
  <c r="BF203"/>
  <c r="BF207"/>
  <c r="BF256"/>
  <c r="BF297"/>
  <c r="BF326"/>
  <c r="BF352"/>
  <c r="BF363"/>
  <c r="BF370"/>
  <c r="BF387"/>
  <c r="BF402"/>
  <c r="BF403"/>
  <c r="BF416"/>
  <c r="BF449"/>
  <c r="BF528"/>
  <c r="BF555"/>
  <c r="BF143"/>
  <c r="BF169"/>
  <c r="BF173"/>
  <c r="BF185"/>
  <c r="BF205"/>
  <c r="BF242"/>
  <c r="BF252"/>
  <c r="BF264"/>
  <c r="BF265"/>
  <c r="BF285"/>
  <c r="BF321"/>
  <c r="BF330"/>
  <c r="BF385"/>
  <c r="BF412"/>
  <c r="BF435"/>
  <c r="BF469"/>
  <c r="BF478"/>
  <c r="BF517"/>
  <c r="BF534"/>
  <c r="BF547"/>
  <c r="BF575"/>
  <c i="25" r="BF151"/>
  <c r="BF172"/>
  <c r="BF181"/>
  <c r="BF185"/>
  <c r="BF205"/>
  <c r="BF208"/>
  <c r="BF212"/>
  <c r="BF318"/>
  <c r="BF356"/>
  <c r="BF388"/>
  <c r="BF405"/>
  <c r="BF418"/>
  <c r="BF528"/>
  <c r="BF543"/>
  <c i="24" r="BK126"/>
  <c r="J126"/>
  <c r="J97"/>
  <c i="25" r="BF132"/>
  <c r="BF136"/>
  <c r="BF165"/>
  <c r="BF186"/>
  <c r="BF210"/>
  <c r="BF219"/>
  <c r="BF230"/>
  <c r="BF253"/>
  <c r="BF393"/>
  <c r="BF401"/>
  <c r="BF425"/>
  <c r="BF450"/>
  <c r="BF458"/>
  <c r="BF475"/>
  <c r="BF506"/>
  <c r="BF548"/>
  <c r="BF139"/>
  <c r="BF158"/>
  <c r="BF190"/>
  <c r="BF263"/>
  <c r="BF268"/>
  <c r="BF281"/>
  <c r="BF287"/>
  <c r="BF307"/>
  <c r="BF310"/>
  <c r="BF326"/>
  <c r="BF372"/>
  <c r="BF414"/>
  <c r="BF427"/>
  <c r="BF429"/>
  <c r="BF438"/>
  <c r="BF446"/>
  <c r="BF466"/>
  <c r="BF473"/>
  <c r="BF541"/>
  <c r="BF554"/>
  <c r="BF560"/>
  <c i="24" r="BK160"/>
  <c r="J160"/>
  <c r="J103"/>
  <c i="25" r="E85"/>
  <c r="BF144"/>
  <c r="BF154"/>
  <c r="BF174"/>
  <c r="BF192"/>
  <c r="BF221"/>
  <c r="BF228"/>
  <c r="BF238"/>
  <c r="BF247"/>
  <c r="BF257"/>
  <c r="BF295"/>
  <c r="BF299"/>
  <c r="BF381"/>
  <c r="BF403"/>
  <c r="BF423"/>
  <c r="BF471"/>
  <c r="BF483"/>
  <c r="BF532"/>
  <c r="BF552"/>
  <c r="BF557"/>
  <c r="J123"/>
  <c r="BF147"/>
  <c r="BF162"/>
  <c r="BF177"/>
  <c r="BF232"/>
  <c r="BF262"/>
  <c r="BF265"/>
  <c r="BF322"/>
  <c r="BF338"/>
  <c r="BF384"/>
  <c r="BF390"/>
  <c r="BF397"/>
  <c r="BF464"/>
  <c r="BF503"/>
  <c r="BF518"/>
  <c r="BF526"/>
  <c r="BF550"/>
  <c r="BF555"/>
  <c r="BF561"/>
  <c r="BF149"/>
  <c r="BF156"/>
  <c r="BF195"/>
  <c r="BF197"/>
  <c r="BF199"/>
  <c r="BF202"/>
  <c r="BF215"/>
  <c r="BF224"/>
  <c r="BF261"/>
  <c r="BF267"/>
  <c r="BF271"/>
  <c r="BF291"/>
  <c r="BF304"/>
  <c r="BF364"/>
  <c r="BF395"/>
  <c r="BF428"/>
  <c r="BF430"/>
  <c r="BF468"/>
  <c r="BF485"/>
  <c r="BF524"/>
  <c r="BF556"/>
  <c r="F92"/>
  <c r="BF141"/>
  <c r="BF169"/>
  <c r="BF182"/>
  <c r="BF244"/>
  <c r="BF277"/>
  <c r="BF314"/>
  <c r="BF342"/>
  <c r="BF383"/>
  <c r="BF553"/>
  <c r="BF160"/>
  <c r="BF167"/>
  <c r="BF218"/>
  <c r="BF252"/>
  <c r="BF254"/>
  <c r="BF275"/>
  <c r="BF283"/>
  <c r="BF354"/>
  <c r="BF386"/>
  <c r="BF392"/>
  <c r="BF424"/>
  <c r="BF462"/>
  <c r="BF481"/>
  <c r="BF521"/>
  <c r="BF530"/>
  <c r="BF536"/>
  <c r="BF559"/>
  <c i="24" r="J119"/>
  <c r="BF131"/>
  <c r="BF141"/>
  <c r="BF150"/>
  <c r="BF154"/>
  <c r="BF178"/>
  <c r="BF213"/>
  <c r="BF228"/>
  <c r="BF236"/>
  <c r="BF244"/>
  <c r="BF245"/>
  <c r="BF247"/>
  <c r="BF254"/>
  <c r="BF260"/>
  <c r="BF266"/>
  <c r="BF268"/>
  <c r="BF277"/>
  <c r="BF316"/>
  <c i="23" r="J127"/>
  <c r="J100"/>
  <c i="24" r="BF133"/>
  <c r="BF145"/>
  <c r="BF156"/>
  <c r="BF173"/>
  <c r="BF179"/>
  <c r="BF180"/>
  <c r="BF200"/>
  <c r="BF219"/>
  <c r="BF223"/>
  <c r="BF229"/>
  <c r="BF250"/>
  <c r="BF251"/>
  <c r="BF259"/>
  <c r="BF269"/>
  <c r="BF297"/>
  <c r="BF301"/>
  <c r="E115"/>
  <c r="BF128"/>
  <c r="BF138"/>
  <c r="BF167"/>
  <c r="BF184"/>
  <c r="BF188"/>
  <c r="BF215"/>
  <c r="BF235"/>
  <c r="BF241"/>
  <c r="BF252"/>
  <c r="BF253"/>
  <c r="BF265"/>
  <c r="BF275"/>
  <c r="F122"/>
  <c r="BF216"/>
  <c r="BF220"/>
  <c r="BF239"/>
  <c r="BF242"/>
  <c r="BF255"/>
  <c r="BF264"/>
  <c r="BF285"/>
  <c r="BF137"/>
  <c r="BF143"/>
  <c r="BF159"/>
  <c r="BF186"/>
  <c r="BF256"/>
  <c r="BF274"/>
  <c r="BF305"/>
  <c r="BF147"/>
  <c r="BF151"/>
  <c r="BF185"/>
  <c r="BF222"/>
  <c r="BF232"/>
  <c r="BF238"/>
  <c r="BF257"/>
  <c r="BF262"/>
  <c r="BF271"/>
  <c r="BF273"/>
  <c r="BF293"/>
  <c r="BF295"/>
  <c r="BF302"/>
  <c r="BF303"/>
  <c r="BF309"/>
  <c r="BF314"/>
  <c r="BF135"/>
  <c r="BF166"/>
  <c r="BF175"/>
  <c r="BF176"/>
  <c r="BF181"/>
  <c r="BF183"/>
  <c r="BF214"/>
  <c r="BF218"/>
  <c r="BF225"/>
  <c r="BF226"/>
  <c r="BF248"/>
  <c r="BF267"/>
  <c r="BF283"/>
  <c r="BF296"/>
  <c r="BF149"/>
  <c r="BF162"/>
  <c r="BF169"/>
  <c r="BF174"/>
  <c r="BF182"/>
  <c r="BF230"/>
  <c r="BF233"/>
  <c r="BF258"/>
  <c r="BF261"/>
  <c r="BF287"/>
  <c r="BF291"/>
  <c r="BF294"/>
  <c r="BF299"/>
  <c r="BF307"/>
  <c i="23" r="J119"/>
  <c r="BF136"/>
  <c r="BF146"/>
  <c i="22" r="BK126"/>
  <c r="J126"/>
  <c r="J99"/>
  <c i="23" r="BF140"/>
  <c r="E85"/>
  <c r="BF134"/>
  <c r="BF142"/>
  <c r="BF144"/>
  <c r="BF162"/>
  <c r="BF165"/>
  <c r="BF169"/>
  <c r="BF172"/>
  <c r="BF132"/>
  <c r="BF148"/>
  <c r="BF150"/>
  <c r="BF157"/>
  <c r="BF174"/>
  <c r="BF177"/>
  <c r="F94"/>
  <c r="BF160"/>
  <c r="BF170"/>
  <c r="BF145"/>
  <c r="BF128"/>
  <c r="BF130"/>
  <c r="BF138"/>
  <c r="BF151"/>
  <c r="BF153"/>
  <c r="BF155"/>
  <c i="22" r="J91"/>
  <c r="BF128"/>
  <c r="BF136"/>
  <c r="BF142"/>
  <c r="BF153"/>
  <c r="BF155"/>
  <c r="BF157"/>
  <c i="21" r="J127"/>
  <c r="J100"/>
  <c i="22" r="F122"/>
  <c r="BF134"/>
  <c r="BF150"/>
  <c r="BF172"/>
  <c r="E113"/>
  <c r="BF130"/>
  <c r="BF138"/>
  <c r="BF145"/>
  <c r="BF146"/>
  <c r="BF160"/>
  <c r="BF177"/>
  <c r="BF148"/>
  <c r="BF162"/>
  <c r="BF140"/>
  <c r="BF144"/>
  <c r="BF174"/>
  <c r="BF151"/>
  <c r="BF165"/>
  <c r="BF169"/>
  <c r="BF170"/>
  <c r="BF132"/>
  <c i="20" r="BK132"/>
  <c r="J132"/>
  <c r="J101"/>
  <c i="21" r="E113"/>
  <c r="BF138"/>
  <c r="BF147"/>
  <c r="BF186"/>
  <c r="J119"/>
  <c r="BF131"/>
  <c r="BF136"/>
  <c r="BF142"/>
  <c r="BF169"/>
  <c r="BF173"/>
  <c r="BF174"/>
  <c r="BF134"/>
  <c r="BF159"/>
  <c r="BF166"/>
  <c r="BF167"/>
  <c r="BF150"/>
  <c r="BF162"/>
  <c r="BF184"/>
  <c r="BF189"/>
  <c r="F122"/>
  <c r="BF128"/>
  <c r="BF130"/>
  <c r="BF133"/>
  <c r="BF140"/>
  <c r="BF143"/>
  <c r="BF129"/>
  <c r="BF152"/>
  <c r="BF154"/>
  <c r="BF157"/>
  <c r="BF171"/>
  <c r="BF179"/>
  <c i="20" r="BF201"/>
  <c r="BF210"/>
  <c i="19" r="J133"/>
  <c r="J102"/>
  <c i="20" r="J93"/>
  <c r="BF144"/>
  <c r="BF149"/>
  <c r="BF155"/>
  <c r="BF180"/>
  <c r="BF185"/>
  <c r="BF136"/>
  <c r="BF169"/>
  <c r="F96"/>
  <c r="BF171"/>
  <c r="BF174"/>
  <c r="BF196"/>
  <c r="BF134"/>
  <c r="BF141"/>
  <c r="BF166"/>
  <c r="BF189"/>
  <c r="E85"/>
  <c r="BF138"/>
  <c r="BF148"/>
  <c r="BF176"/>
  <c r="BF184"/>
  <c r="BF193"/>
  <c r="BF195"/>
  <c r="BF146"/>
  <c r="BF188"/>
  <c r="BF199"/>
  <c r="BF205"/>
  <c r="BF158"/>
  <c r="BF159"/>
  <c r="BF162"/>
  <c r="BF164"/>
  <c r="BF167"/>
  <c r="BF191"/>
  <c i="18" r="BK132"/>
  <c r="BK131"/>
  <c r="J131"/>
  <c r="J100"/>
  <c i="19" r="BF161"/>
  <c r="BF180"/>
  <c r="BF182"/>
  <c r="BF219"/>
  <c r="BF224"/>
  <c r="F96"/>
  <c r="J125"/>
  <c r="BF136"/>
  <c r="BF144"/>
  <c r="BF155"/>
  <c r="BF187"/>
  <c r="BF213"/>
  <c r="BF177"/>
  <c r="BF200"/>
  <c r="BF204"/>
  <c r="BF138"/>
  <c r="BF141"/>
  <c r="BF146"/>
  <c r="BF158"/>
  <c r="BF175"/>
  <c r="BF172"/>
  <c r="BF193"/>
  <c r="BF206"/>
  <c r="E117"/>
  <c r="BF148"/>
  <c r="BF149"/>
  <c r="BF168"/>
  <c r="BF171"/>
  <c r="BF179"/>
  <c r="BF134"/>
  <c r="BF162"/>
  <c r="BF165"/>
  <c r="BF189"/>
  <c r="BF199"/>
  <c r="BF202"/>
  <c r="BF207"/>
  <c r="BF184"/>
  <c r="BF197"/>
  <c r="BF210"/>
  <c r="BF215"/>
  <c i="18" r="J93"/>
  <c r="F96"/>
  <c r="BF162"/>
  <c r="BF165"/>
  <c r="BF181"/>
  <c r="BF214"/>
  <c r="E85"/>
  <c r="BF138"/>
  <c r="BF203"/>
  <c r="BF205"/>
  <c r="BF206"/>
  <c r="BF226"/>
  <c r="BF141"/>
  <c r="BF148"/>
  <c r="BF149"/>
  <c r="BF158"/>
  <c r="BF161"/>
  <c r="BF188"/>
  <c r="BF191"/>
  <c r="BF198"/>
  <c r="BF201"/>
  <c r="BF218"/>
  <c i="17" r="J128"/>
  <c r="J100"/>
  <c i="18" r="BF172"/>
  <c r="BF184"/>
  <c r="BF186"/>
  <c r="BF216"/>
  <c r="BF134"/>
  <c r="BF136"/>
  <c r="BF155"/>
  <c r="BF168"/>
  <c r="BF176"/>
  <c r="BF183"/>
  <c r="BF193"/>
  <c r="BF199"/>
  <c r="BF229"/>
  <c r="BF146"/>
  <c r="BF179"/>
  <c r="BF209"/>
  <c r="BF211"/>
  <c r="BF144"/>
  <c r="BF175"/>
  <c r="BF222"/>
  <c i="17" r="E114"/>
  <c r="BF187"/>
  <c r="BF191"/>
  <c r="BF192"/>
  <c r="BF209"/>
  <c r="BF216"/>
  <c r="BF219"/>
  <c r="J91"/>
  <c r="BF153"/>
  <c r="BF181"/>
  <c r="BF231"/>
  <c r="BF155"/>
  <c r="BF172"/>
  <c r="BF178"/>
  <c r="BF179"/>
  <c r="BF201"/>
  <c r="BF207"/>
  <c r="BF220"/>
  <c r="BF222"/>
  <c r="BF225"/>
  <c r="BF147"/>
  <c r="BF151"/>
  <c r="BF162"/>
  <c r="BF175"/>
  <c r="BF180"/>
  <c r="BF184"/>
  <c r="BF186"/>
  <c r="BF195"/>
  <c r="BF203"/>
  <c r="BF230"/>
  <c r="BF239"/>
  <c r="F94"/>
  <c r="BF131"/>
  <c r="BF134"/>
  <c r="BF142"/>
  <c r="BF193"/>
  <c r="BF196"/>
  <c r="BF199"/>
  <c r="BF200"/>
  <c r="BF211"/>
  <c r="BF213"/>
  <c r="BF232"/>
  <c i="16" r="J133"/>
  <c r="J102"/>
  <c i="17" r="BF129"/>
  <c r="BF137"/>
  <c r="BF139"/>
  <c r="BF141"/>
  <c r="BF170"/>
  <c r="BF182"/>
  <c r="BF229"/>
  <c r="BF164"/>
  <c r="BF166"/>
  <c r="BF177"/>
  <c r="BF194"/>
  <c r="BF205"/>
  <c r="BF214"/>
  <c r="BF217"/>
  <c r="BF157"/>
  <c r="BF159"/>
  <c r="BF168"/>
  <c r="BF185"/>
  <c r="BF189"/>
  <c r="BF197"/>
  <c r="BF223"/>
  <c r="BF227"/>
  <c r="BF247"/>
  <c i="16" r="E85"/>
  <c r="BF174"/>
  <c r="BF151"/>
  <c r="BF152"/>
  <c r="BF172"/>
  <c r="BF186"/>
  <c r="BF161"/>
  <c r="BF183"/>
  <c r="BF200"/>
  <c r="J93"/>
  <c r="BF134"/>
  <c r="BF189"/>
  <c r="BF192"/>
  <c r="BF197"/>
  <c i="15" r="J133"/>
  <c r="J102"/>
  <c i="16" r="BF135"/>
  <c r="BF144"/>
  <c r="BF147"/>
  <c r="BF149"/>
  <c r="BF158"/>
  <c r="BF170"/>
  <c r="BF188"/>
  <c r="F128"/>
  <c r="BF140"/>
  <c r="BF182"/>
  <c r="BF164"/>
  <c r="BF137"/>
  <c r="BF160"/>
  <c r="BF167"/>
  <c r="BF169"/>
  <c r="BF177"/>
  <c i="14" r="J135"/>
  <c r="J102"/>
  <c i="15" r="BF137"/>
  <c r="BF158"/>
  <c r="BF169"/>
  <c i="14" r="BK239"/>
  <c r="J239"/>
  <c r="J108"/>
  <c i="15" r="E85"/>
  <c r="F96"/>
  <c r="BF144"/>
  <c r="BF147"/>
  <c r="BF149"/>
  <c r="BF140"/>
  <c r="BF152"/>
  <c r="BF156"/>
  <c r="BF167"/>
  <c r="J125"/>
  <c r="BF134"/>
  <c r="BF135"/>
  <c r="BF162"/>
  <c r="BF171"/>
  <c r="BF179"/>
  <c r="BF187"/>
  <c r="BF166"/>
  <c r="BF180"/>
  <c r="BF183"/>
  <c r="BF151"/>
  <c r="BF159"/>
  <c r="BF164"/>
  <c r="BF174"/>
  <c i="14" r="BF173"/>
  <c r="BF193"/>
  <c r="BF198"/>
  <c r="BF207"/>
  <c r="BF208"/>
  <c r="BF210"/>
  <c r="BF233"/>
  <c r="BF238"/>
  <c r="BF244"/>
  <c r="J127"/>
  <c r="BF160"/>
  <c r="BF195"/>
  <c r="BF204"/>
  <c r="BF235"/>
  <c r="BF246"/>
  <c r="E85"/>
  <c r="BF147"/>
  <c r="BF187"/>
  <c i="13" r="J223"/>
  <c r="J110"/>
  <c i="14" r="BF159"/>
  <c r="BF170"/>
  <c r="BF231"/>
  <c r="BF142"/>
  <c r="BF152"/>
  <c r="BF168"/>
  <c r="BF176"/>
  <c r="BF178"/>
  <c r="BF183"/>
  <c r="BF185"/>
  <c r="BF194"/>
  <c r="BF205"/>
  <c r="BF212"/>
  <c r="BF219"/>
  <c r="BF222"/>
  <c r="BF224"/>
  <c r="BF241"/>
  <c r="BF248"/>
  <c r="F96"/>
  <c r="BF138"/>
  <c r="BF157"/>
  <c r="BF165"/>
  <c r="BF201"/>
  <c r="BF226"/>
  <c i="13" r="BK135"/>
  <c r="J135"/>
  <c r="J101"/>
  <c i="14" r="BF144"/>
  <c r="BF200"/>
  <c r="BF216"/>
  <c r="BF136"/>
  <c r="BF140"/>
  <c r="BF155"/>
  <c r="BF181"/>
  <c r="BF191"/>
  <c r="BF206"/>
  <c r="BF250"/>
  <c i="12" r="BK226"/>
  <c r="J226"/>
  <c r="J109"/>
  <c i="13" r="J93"/>
  <c r="BF144"/>
  <c r="BF151"/>
  <c r="BF167"/>
  <c r="BF214"/>
  <c r="E85"/>
  <c r="BF203"/>
  <c r="BF139"/>
  <c r="BF205"/>
  <c r="BF208"/>
  <c r="BF153"/>
  <c r="BF155"/>
  <c r="BF156"/>
  <c r="BF162"/>
  <c r="BF166"/>
  <c r="BF182"/>
  <c r="BF184"/>
  <c r="BF192"/>
  <c r="BF198"/>
  <c r="BF201"/>
  <c r="BF229"/>
  <c i="12" r="BK135"/>
  <c r="J135"/>
  <c r="J101"/>
  <c i="13" r="F131"/>
  <c r="BF141"/>
  <c r="BF170"/>
  <c r="BF210"/>
  <c r="BF211"/>
  <c r="BF218"/>
  <c r="BF221"/>
  <c r="BF227"/>
  <c r="BF231"/>
  <c r="BF148"/>
  <c r="BF233"/>
  <c r="BF178"/>
  <c r="BF180"/>
  <c r="BF188"/>
  <c r="BF137"/>
  <c r="BF173"/>
  <c r="BF175"/>
  <c r="BF196"/>
  <c r="BF202"/>
  <c r="BF224"/>
  <c i="11" r="BK132"/>
  <c r="J132"/>
  <c r="J101"/>
  <c i="12" r="F96"/>
  <c r="BF154"/>
  <c r="BF176"/>
  <c r="BF183"/>
  <c r="BF185"/>
  <c r="BF199"/>
  <c r="BF237"/>
  <c r="BF137"/>
  <c r="BF181"/>
  <c r="BF235"/>
  <c r="BF140"/>
  <c r="BF206"/>
  <c r="BF211"/>
  <c r="BF222"/>
  <c r="BF228"/>
  <c r="E120"/>
  <c r="BF142"/>
  <c r="BF157"/>
  <c r="BF167"/>
  <c r="BF179"/>
  <c r="BF193"/>
  <c r="J93"/>
  <c r="BF174"/>
  <c r="BF149"/>
  <c r="BF202"/>
  <c r="BF203"/>
  <c r="BF204"/>
  <c r="BF215"/>
  <c r="BF138"/>
  <c r="BF152"/>
  <c r="BF197"/>
  <c r="BF212"/>
  <c r="BF220"/>
  <c r="BF233"/>
  <c r="BF145"/>
  <c r="BF156"/>
  <c r="BF163"/>
  <c r="BF168"/>
  <c r="BF171"/>
  <c r="BF189"/>
  <c r="BF209"/>
  <c r="BF225"/>
  <c r="BF231"/>
  <c i="11" r="BF135"/>
  <c r="BF173"/>
  <c r="BF187"/>
  <c i="10" r="BK132"/>
  <c r="J132"/>
  <c r="J101"/>
  <c i="11" r="BF160"/>
  <c r="F96"/>
  <c r="BF140"/>
  <c r="BF177"/>
  <c r="BF185"/>
  <c r="BF188"/>
  <c r="BF147"/>
  <c r="BF149"/>
  <c r="BF157"/>
  <c r="BF163"/>
  <c r="BF171"/>
  <c r="BF151"/>
  <c r="BF152"/>
  <c r="J125"/>
  <c r="BF168"/>
  <c r="BF193"/>
  <c r="E85"/>
  <c r="BF137"/>
  <c r="BF144"/>
  <c r="BF190"/>
  <c r="BF134"/>
  <c r="BF159"/>
  <c r="BF166"/>
  <c r="BF169"/>
  <c r="BF181"/>
  <c r="BF195"/>
  <c r="BF198"/>
  <c r="BF202"/>
  <c r="BF205"/>
  <c i="10" r="E117"/>
  <c r="BF174"/>
  <c r="BF189"/>
  <c r="BF197"/>
  <c r="BF200"/>
  <c r="BF135"/>
  <c r="BF137"/>
  <c r="BF140"/>
  <c r="BF149"/>
  <c r="J93"/>
  <c r="BF170"/>
  <c r="BF172"/>
  <c r="BF196"/>
  <c i="9" r="BK132"/>
  <c r="BK131"/>
  <c r="J131"/>
  <c i="10" r="F96"/>
  <c r="BF151"/>
  <c r="BF158"/>
  <c r="BF161"/>
  <c r="BF178"/>
  <c r="BF188"/>
  <c r="BF191"/>
  <c r="BF144"/>
  <c r="BF194"/>
  <c r="BF208"/>
  <c r="BF160"/>
  <c r="BF186"/>
  <c r="BF134"/>
  <c r="BF169"/>
  <c r="BF182"/>
  <c r="BF205"/>
  <c r="BF147"/>
  <c r="BF152"/>
  <c r="BF164"/>
  <c r="BF167"/>
  <c i="8" r="J133"/>
  <c r="J102"/>
  <c i="9" r="J93"/>
  <c r="BF134"/>
  <c r="BF135"/>
  <c r="BF149"/>
  <c r="BF151"/>
  <c r="BF170"/>
  <c r="BF178"/>
  <c r="BF182"/>
  <c r="BF183"/>
  <c r="BF189"/>
  <c r="F128"/>
  <c r="BF137"/>
  <c r="BF140"/>
  <c r="BF147"/>
  <c r="BF161"/>
  <c r="BF174"/>
  <c r="BF158"/>
  <c r="BF160"/>
  <c r="BF164"/>
  <c r="BF167"/>
  <c r="BF169"/>
  <c r="BF192"/>
  <c r="BF188"/>
  <c r="E85"/>
  <c r="BF152"/>
  <c r="BF172"/>
  <c r="BF186"/>
  <c r="BF196"/>
  <c r="BF144"/>
  <c r="BF199"/>
  <c i="7" r="J129"/>
  <c r="J100"/>
  <c i="8" r="J93"/>
  <c r="BF134"/>
  <c r="BF140"/>
  <c r="BF158"/>
  <c r="BF170"/>
  <c r="BF147"/>
  <c r="BF167"/>
  <c r="BF178"/>
  <c r="BF197"/>
  <c r="F128"/>
  <c r="BF135"/>
  <c r="BF151"/>
  <c r="BF160"/>
  <c r="BF149"/>
  <c r="BF164"/>
  <c r="BF188"/>
  <c r="BF137"/>
  <c r="BF152"/>
  <c r="BF196"/>
  <c r="E117"/>
  <c r="BF169"/>
  <c r="BF182"/>
  <c r="BF186"/>
  <c r="BF189"/>
  <c r="BF191"/>
  <c r="BF200"/>
  <c r="BF144"/>
  <c r="BF161"/>
  <c r="BF194"/>
  <c r="BF205"/>
  <c r="BF208"/>
  <c r="BF172"/>
  <c r="BF174"/>
  <c i="6" r="BK135"/>
  <c i="7" r="J91"/>
  <c r="BF165"/>
  <c r="BF177"/>
  <c r="BF213"/>
  <c r="BF221"/>
  <c r="BF229"/>
  <c r="F124"/>
  <c r="BF154"/>
  <c r="BF162"/>
  <c r="BF167"/>
  <c r="BF197"/>
  <c r="BF214"/>
  <c r="BF218"/>
  <c r="BF227"/>
  <c r="BF231"/>
  <c r="BF249"/>
  <c r="BF267"/>
  <c r="BF269"/>
  <c r="BF271"/>
  <c r="BF278"/>
  <c r="E115"/>
  <c r="BF132"/>
  <c r="BF136"/>
  <c r="BF173"/>
  <c r="BF180"/>
  <c r="BF183"/>
  <c r="BF204"/>
  <c r="BF223"/>
  <c r="BF255"/>
  <c r="BF256"/>
  <c r="BF258"/>
  <c r="BF262"/>
  <c r="BF265"/>
  <c r="BF280"/>
  <c r="BF138"/>
  <c r="BF184"/>
  <c r="BF210"/>
  <c r="BF224"/>
  <c r="BF233"/>
  <c r="BF237"/>
  <c r="BF275"/>
  <c r="BF277"/>
  <c r="BF159"/>
  <c r="BF171"/>
  <c r="BF199"/>
  <c r="BF201"/>
  <c r="BF216"/>
  <c r="BF222"/>
  <c r="BF225"/>
  <c r="BF230"/>
  <c r="BF243"/>
  <c r="BF250"/>
  <c r="BF252"/>
  <c r="BF259"/>
  <c r="BF279"/>
  <c r="BF296"/>
  <c r="BF130"/>
  <c r="BF134"/>
  <c r="BF153"/>
  <c r="BF187"/>
  <c r="BF207"/>
  <c r="BF208"/>
  <c r="BF209"/>
  <c r="BF211"/>
  <c r="BF215"/>
  <c r="BF232"/>
  <c r="BF235"/>
  <c r="BF236"/>
  <c r="BF239"/>
  <c r="BF142"/>
  <c r="BF147"/>
  <c r="BF169"/>
  <c r="BF182"/>
  <c r="BF206"/>
  <c r="BF220"/>
  <c r="BF226"/>
  <c r="BF228"/>
  <c r="BF253"/>
  <c r="BF281"/>
  <c r="BF288"/>
  <c i="6" r="BK267"/>
  <c r="J267"/>
  <c r="J109"/>
  <c i="7" r="BF145"/>
  <c r="BF149"/>
  <c r="BF151"/>
  <c r="BF185"/>
  <c r="BF189"/>
  <c r="BF191"/>
  <c r="BF193"/>
  <c r="BF195"/>
  <c r="BF241"/>
  <c r="BF245"/>
  <c r="BF247"/>
  <c r="BF273"/>
  <c i="5" r="J284"/>
  <c r="J111"/>
  <c i="6" r="BF150"/>
  <c r="BF153"/>
  <c r="BF155"/>
  <c r="BF175"/>
  <c r="BF180"/>
  <c r="BF184"/>
  <c r="BF191"/>
  <c r="BF231"/>
  <c r="BF266"/>
  <c r="BF280"/>
  <c r="BF282"/>
  <c r="F131"/>
  <c r="BF171"/>
  <c r="BF172"/>
  <c r="BF187"/>
  <c r="BF188"/>
  <c r="BF210"/>
  <c r="BF219"/>
  <c r="BF239"/>
  <c r="BF245"/>
  <c r="BF269"/>
  <c r="BF271"/>
  <c r="BF157"/>
  <c r="BF198"/>
  <c r="BF213"/>
  <c r="BF158"/>
  <c r="BF178"/>
  <c r="BF205"/>
  <c r="BF207"/>
  <c r="BF235"/>
  <c r="BF261"/>
  <c r="BF276"/>
  <c r="BF193"/>
  <c r="BF224"/>
  <c r="BF225"/>
  <c r="BF255"/>
  <c r="BF273"/>
  <c i="5" r="J137"/>
  <c r="J102"/>
  <c i="6" r="BF145"/>
  <c r="BF195"/>
  <c r="BF196"/>
  <c r="BF200"/>
  <c r="BF212"/>
  <c r="BF229"/>
  <c r="BF247"/>
  <c r="BF249"/>
  <c r="BF263"/>
  <c r="E85"/>
  <c r="BF139"/>
  <c r="BF147"/>
  <c r="BF227"/>
  <c r="BF242"/>
  <c r="J93"/>
  <c r="BF137"/>
  <c r="BF141"/>
  <c r="BF165"/>
  <c r="BF168"/>
  <c r="BF202"/>
  <c r="BF214"/>
  <c r="BF217"/>
  <c r="BF232"/>
  <c r="BF278"/>
  <c i="5" r="J129"/>
  <c r="BF148"/>
  <c r="BF199"/>
  <c r="BF203"/>
  <c r="BF212"/>
  <c r="BF221"/>
  <c r="BF245"/>
  <c r="BF265"/>
  <c r="BF287"/>
  <c r="BF290"/>
  <c r="F96"/>
  <c r="BF151"/>
  <c r="BF175"/>
  <c r="BF207"/>
  <c r="BF210"/>
  <c r="BF223"/>
  <c r="BF292"/>
  <c r="BF172"/>
  <c r="BF178"/>
  <c r="BF186"/>
  <c r="BF190"/>
  <c r="BF241"/>
  <c i="4" r="BK133"/>
  <c r="BK132"/>
  <c r="J132"/>
  <c i="5" r="E85"/>
  <c r="BF138"/>
  <c r="BF144"/>
  <c r="BF153"/>
  <c r="BF184"/>
  <c r="BF191"/>
  <c r="BF194"/>
  <c r="BF214"/>
  <c r="BF219"/>
  <c r="BF235"/>
  <c r="BF257"/>
  <c r="BF272"/>
  <c r="BF282"/>
  <c r="BF285"/>
  <c r="BF161"/>
  <c r="BF180"/>
  <c r="BF183"/>
  <c r="BF198"/>
  <c r="BF236"/>
  <c r="BF239"/>
  <c r="BF253"/>
  <c r="BF279"/>
  <c r="BF297"/>
  <c r="BF299"/>
  <c i="4" r="J251"/>
  <c r="J109"/>
  <c i="5" r="BF140"/>
  <c r="BF142"/>
  <c r="BF156"/>
  <c r="BF165"/>
  <c r="BF171"/>
  <c r="BF226"/>
  <c r="BF228"/>
  <c r="BF243"/>
  <c r="BF247"/>
  <c r="BF267"/>
  <c r="BF168"/>
  <c r="BF196"/>
  <c r="BF260"/>
  <c r="BF277"/>
  <c r="BF155"/>
  <c r="BF222"/>
  <c r="BF233"/>
  <c r="BF240"/>
  <c r="BF250"/>
  <c r="BF263"/>
  <c r="BF301"/>
  <c r="BF303"/>
  <c i="4" r="BF157"/>
  <c r="BF172"/>
  <c r="BF176"/>
  <c r="BF180"/>
  <c r="BF182"/>
  <c r="BF188"/>
  <c r="BF216"/>
  <c r="BF218"/>
  <c r="BF252"/>
  <c r="BF260"/>
  <c r="BF145"/>
  <c r="BF168"/>
  <c r="BF185"/>
  <c r="BF205"/>
  <c r="BF221"/>
  <c r="BF240"/>
  <c r="BF249"/>
  <c r="E85"/>
  <c r="BF138"/>
  <c r="BF162"/>
  <c r="BF192"/>
  <c r="BF229"/>
  <c r="J91"/>
  <c r="BF135"/>
  <c r="BF150"/>
  <c r="BF159"/>
  <c r="BF178"/>
  <c r="BF193"/>
  <c r="BF197"/>
  <c r="BF207"/>
  <c r="BF210"/>
  <c r="BF264"/>
  <c i="3" r="BK380"/>
  <c r="J380"/>
  <c r="J108"/>
  <c i="4" r="BF148"/>
  <c r="BF200"/>
  <c r="BF202"/>
  <c r="BF208"/>
  <c r="BF233"/>
  <c i="3" r="BK132"/>
  <c r="J132"/>
  <c r="J99"/>
  <c i="4" r="BF140"/>
  <c r="BF142"/>
  <c r="BF144"/>
  <c r="BF155"/>
  <c r="BF199"/>
  <c r="BF237"/>
  <c r="BF266"/>
  <c r="BF270"/>
  <c r="BF254"/>
  <c r="BF256"/>
  <c r="BF258"/>
  <c r="BF274"/>
  <c r="F94"/>
  <c r="BF153"/>
  <c r="BF166"/>
  <c r="BF214"/>
  <c r="BF225"/>
  <c r="BF244"/>
  <c r="BF246"/>
  <c i="2" r="BK120"/>
  <c r="BK119"/>
  <c r="J119"/>
  <c r="J96"/>
  <c i="3" r="F94"/>
  <c r="BF142"/>
  <c r="BF203"/>
  <c r="BF240"/>
  <c r="BF242"/>
  <c r="BF246"/>
  <c r="BF248"/>
  <c r="BF281"/>
  <c r="BF296"/>
  <c r="BF300"/>
  <c r="BF303"/>
  <c r="BF313"/>
  <c r="BF134"/>
  <c r="BF148"/>
  <c r="BF165"/>
  <c r="BF170"/>
  <c r="BF180"/>
  <c r="BF197"/>
  <c r="BF211"/>
  <c r="BF213"/>
  <c r="BF305"/>
  <c r="BF310"/>
  <c r="BF355"/>
  <c r="BF390"/>
  <c r="J125"/>
  <c r="BF167"/>
  <c r="BF172"/>
  <c r="BF174"/>
  <c r="BF176"/>
  <c r="BF192"/>
  <c r="BF238"/>
  <c r="BF136"/>
  <c r="BF144"/>
  <c r="BF146"/>
  <c r="BF187"/>
  <c r="BF195"/>
  <c r="BF261"/>
  <c r="BF265"/>
  <c r="BF284"/>
  <c r="BF287"/>
  <c r="BF302"/>
  <c r="BF312"/>
  <c r="BF316"/>
  <c r="BF317"/>
  <c r="BF332"/>
  <c r="BF341"/>
  <c r="BF372"/>
  <c r="BF151"/>
  <c r="BF154"/>
  <c r="BF160"/>
  <c r="BF185"/>
  <c r="BF205"/>
  <c r="BF217"/>
  <c r="BF222"/>
  <c r="BF227"/>
  <c r="BF251"/>
  <c r="BF253"/>
  <c r="BF255"/>
  <c r="BF267"/>
  <c r="BF285"/>
  <c r="BF294"/>
  <c r="BF319"/>
  <c r="BF327"/>
  <c r="BF331"/>
  <c r="BF338"/>
  <c r="BF360"/>
  <c r="BF362"/>
  <c r="BF364"/>
  <c r="BF365"/>
  <c r="BF384"/>
  <c r="BF207"/>
  <c r="BF209"/>
  <c r="BF233"/>
  <c r="BF235"/>
  <c r="BF269"/>
  <c r="BF277"/>
  <c r="BF297"/>
  <c r="BF307"/>
  <c r="BF308"/>
  <c r="BF314"/>
  <c r="BF379"/>
  <c r="BF382"/>
  <c r="BF388"/>
  <c r="E85"/>
  <c r="BF138"/>
  <c r="BF163"/>
  <c r="BF189"/>
  <c r="BF201"/>
  <c r="BF230"/>
  <c r="BF244"/>
  <c r="BF272"/>
  <c r="BF276"/>
  <c r="BF283"/>
  <c r="BF288"/>
  <c r="BF299"/>
  <c r="BF301"/>
  <c r="BF315"/>
  <c r="BF320"/>
  <c r="BF321"/>
  <c r="BF329"/>
  <c r="BF337"/>
  <c r="BF199"/>
  <c r="BF228"/>
  <c r="BF257"/>
  <c r="BF259"/>
  <c r="BF263"/>
  <c r="BF291"/>
  <c r="BF306"/>
  <c r="BF323"/>
  <c r="BF325"/>
  <c r="BF334"/>
  <c r="BF335"/>
  <c r="BF344"/>
  <c r="BF346"/>
  <c r="BF348"/>
  <c r="BF350"/>
  <c r="BF352"/>
  <c r="BF366"/>
  <c r="BF367"/>
  <c r="BF386"/>
  <c i="2" r="E85"/>
  <c r="J89"/>
  <c r="F92"/>
  <c r="BF122"/>
  <c r="BF123"/>
  <c r="BF124"/>
  <c r="BF126"/>
  <c r="BF127"/>
  <c r="J33"/>
  <c i="1" r="AV95"/>
  <c i="4" r="F35"/>
  <c i="1" r="AZ98"/>
  <c i="5" r="J37"/>
  <c i="1" r="AV100"/>
  <c i="4" r="J32"/>
  <c i="6" r="F37"/>
  <c i="1" r="AZ101"/>
  <c i="7" r="F37"/>
  <c i="1" r="BB103"/>
  <c i="10" r="F40"/>
  <c i="1" r="BC107"/>
  <c i="11" r="F41"/>
  <c i="1" r="BD108"/>
  <c i="13" r="F37"/>
  <c i="1" r="AZ110"/>
  <c i="14" r="F40"/>
  <c i="1" r="BC111"/>
  <c i="16" r="J37"/>
  <c i="1" r="AV113"/>
  <c i="18" r="F37"/>
  <c i="1" r="AZ117"/>
  <c i="20" r="F37"/>
  <c i="1" r="AZ119"/>
  <c i="21" r="F38"/>
  <c i="1" r="BC121"/>
  <c i="23" r="F37"/>
  <c i="1" r="BB123"/>
  <c i="24" r="F36"/>
  <c i="1" r="BC124"/>
  <c i="25" r="F37"/>
  <c i="1" r="BD125"/>
  <c i="27" r="F36"/>
  <c i="1" r="BC127"/>
  <c i="2" r="F33"/>
  <c i="1" r="AZ95"/>
  <c i="4" r="F39"/>
  <c i="1" r="BD98"/>
  <c i="4" r="F38"/>
  <c i="1" r="BC98"/>
  <c i="5" r="F39"/>
  <c i="1" r="BB100"/>
  <c i="7" r="F35"/>
  <c i="1" r="AZ103"/>
  <c i="9" r="F40"/>
  <c i="1" r="BC106"/>
  <c i="11" r="F37"/>
  <c i="1" r="AZ108"/>
  <c i="12" r="F40"/>
  <c i="1" r="BC109"/>
  <c i="14" r="F41"/>
  <c i="1" r="BD111"/>
  <c i="16" r="F40"/>
  <c i="1" r="BC113"/>
  <c i="17" r="F38"/>
  <c i="1" r="BC115"/>
  <c i="19" r="F40"/>
  <c i="1" r="BC118"/>
  <c i="21" r="F37"/>
  <c i="1" r="BB121"/>
  <c i="22" r="F39"/>
  <c i="1" r="BD122"/>
  <c i="24" r="F35"/>
  <c i="1" r="BB124"/>
  <c i="25" r="F36"/>
  <c i="1" r="BC125"/>
  <c i="27" r="J33"/>
  <c i="1" r="AV127"/>
  <c i="28" r="F37"/>
  <c i="1" r="BD128"/>
  <c i="2" r="F36"/>
  <c i="1" r="BC95"/>
  <c i="3" r="F39"/>
  <c i="1" r="BD97"/>
  <c i="5" r="F40"/>
  <c i="1" r="BC100"/>
  <c i="7" r="J35"/>
  <c i="1" r="AV103"/>
  <c i="9" r="J37"/>
  <c i="1" r="AV106"/>
  <c i="10" r="F41"/>
  <c i="1" r="BD107"/>
  <c i="12" r="F41"/>
  <c i="1" r="BD109"/>
  <c i="13" r="F40"/>
  <c i="1" r="BC110"/>
  <c i="15" r="F41"/>
  <c i="1" r="BD112"/>
  <c i="16" r="F37"/>
  <c i="1" r="AZ113"/>
  <c i="18" r="F41"/>
  <c i="1" r="BD117"/>
  <c i="19" r="F39"/>
  <c i="1" r="BB118"/>
  <c i="20" r="F40"/>
  <c i="1" r="BC119"/>
  <c i="22" r="J35"/>
  <c i="1" r="AV122"/>
  <c i="23" r="F38"/>
  <c i="1" r="BC123"/>
  <c i="25" r="F35"/>
  <c i="1" r="BB125"/>
  <c i="27" r="F33"/>
  <c i="1" r="AZ127"/>
  <c i="28" r="F36"/>
  <c i="1" r="BC128"/>
  <c i="2" r="F35"/>
  <c i="1" r="BB95"/>
  <c i="3" r="F38"/>
  <c i="1" r="BC97"/>
  <c i="6" r="F40"/>
  <c i="1" r="BC101"/>
  <c i="8" r="F37"/>
  <c i="1" r="AZ105"/>
  <c i="9" r="F37"/>
  <c i="1" r="AZ106"/>
  <c i="10" r="J37"/>
  <c i="1" r="AV107"/>
  <c i="12" r="F37"/>
  <c i="1" r="AZ109"/>
  <c i="13" r="F41"/>
  <c i="1" r="BD110"/>
  <c i="15" r="J37"/>
  <c i="1" r="AV112"/>
  <c i="15" r="F40"/>
  <c i="1" r="BC112"/>
  <c i="17" r="F39"/>
  <c i="1" r="BD115"/>
  <c i="18" r="F39"/>
  <c i="1" r="BB117"/>
  <c i="20" r="J37"/>
  <c i="1" r="AV119"/>
  <c i="21" r="F39"/>
  <c i="1" r="BD121"/>
  <c i="22" r="F37"/>
  <c i="1" r="BB122"/>
  <c i="24" r="J33"/>
  <c i="1" r="AV124"/>
  <c i="26" r="J33"/>
  <c i="1" r="AV126"/>
  <c i="28" r="J33"/>
  <c i="1" r="AV128"/>
  <c i="2" r="F37"/>
  <c i="1" r="BD95"/>
  <c i="4" r="J35"/>
  <c i="1" r="AV98"/>
  <c i="4" r="F37"/>
  <c i="1" r="BB98"/>
  <c i="5" r="F37"/>
  <c i="1" r="AZ100"/>
  <c i="5" r="F41"/>
  <c i="1" r="BD100"/>
  <c i="7" r="F38"/>
  <c i="1" r="BC103"/>
  <c i="10" r="F37"/>
  <c i="1" r="AZ107"/>
  <c i="11" r="F40"/>
  <c i="1" r="BC108"/>
  <c i="13" r="F39"/>
  <c i="1" r="BB110"/>
  <c i="15" r="F37"/>
  <c i="1" r="AZ112"/>
  <c i="15" r="F39"/>
  <c i="1" r="BB112"/>
  <c i="17" r="F35"/>
  <c i="1" r="AZ115"/>
  <c i="19" r="F37"/>
  <c i="1" r="AZ118"/>
  <c i="20" r="F41"/>
  <c i="1" r="BD119"/>
  <c i="22" r="F38"/>
  <c i="1" r="BC122"/>
  <c i="24" r="F33"/>
  <c i="1" r="AZ124"/>
  <c i="26" r="F35"/>
  <c i="1" r="BB126"/>
  <c i="27" r="F37"/>
  <c i="1" r="BD127"/>
  <c r="AS102"/>
  <c i="3" r="J35"/>
  <c i="1" r="AV97"/>
  <c i="6" r="F39"/>
  <c i="1" r="BB101"/>
  <c i="8" r="F39"/>
  <c i="1" r="BB105"/>
  <c i="8" r="F40"/>
  <c i="1" r="BC105"/>
  <c i="9" r="F39"/>
  <c i="1" r="BB106"/>
  <c i="11" r="J37"/>
  <c i="1" r="AV108"/>
  <c i="13" r="J37"/>
  <c i="1" r="AV110"/>
  <c i="14" r="F39"/>
  <c i="1" r="BB111"/>
  <c i="16" r="F41"/>
  <c i="1" r="BD113"/>
  <c i="18" r="J37"/>
  <c i="1" r="AV117"/>
  <c i="19" r="F41"/>
  <c i="1" r="BD118"/>
  <c i="21" r="J35"/>
  <c i="1" r="AV121"/>
  <c i="23" r="J35"/>
  <c i="1" r="AV123"/>
  <c i="25" r="F33"/>
  <c i="1" r="AZ125"/>
  <c i="26" r="F36"/>
  <c i="1" r="BC126"/>
  <c i="27" r="F35"/>
  <c i="1" r="BB127"/>
  <c r="AS96"/>
  <c i="3" r="F37"/>
  <c i="1" r="BB97"/>
  <c i="6" r="F41"/>
  <c i="1" r="BD101"/>
  <c i="7" r="F39"/>
  <c i="1" r="BD103"/>
  <c i="9" r="J34"/>
  <c i="10" r="F39"/>
  <c i="1" r="BB107"/>
  <c i="12" r="J37"/>
  <c i="1" r="AV109"/>
  <c i="14" r="F37"/>
  <c i="1" r="AZ111"/>
  <c i="16" r="F39"/>
  <c i="1" r="BB113"/>
  <c i="17" r="F37"/>
  <c i="1" r="BB115"/>
  <c i="19" r="J37"/>
  <c i="1" r="AV118"/>
  <c i="21" r="F35"/>
  <c i="1" r="AZ121"/>
  <c i="23" r="F35"/>
  <c i="1" r="AZ123"/>
  <c i="25" r="J33"/>
  <c i="1" r="AV125"/>
  <c i="26" r="F37"/>
  <c i="1" r="BD126"/>
  <c i="28" r="F33"/>
  <c i="1" r="AZ128"/>
  <c r="AS114"/>
  <c i="3" r="F35"/>
  <c i="1" r="AZ97"/>
  <c i="6" r="J37"/>
  <c i="1" r="AV101"/>
  <c i="8" r="J37"/>
  <c i="1" r="AV105"/>
  <c i="8" r="F41"/>
  <c i="1" r="BD105"/>
  <c i="9" r="F41"/>
  <c i="1" r="BD106"/>
  <c i="11" r="F39"/>
  <c i="1" r="BB108"/>
  <c i="12" r="F39"/>
  <c i="1" r="BB109"/>
  <c i="14" r="J37"/>
  <c i="1" r="AV111"/>
  <c i="17" r="J35"/>
  <c i="1" r="AV115"/>
  <c i="18" r="F40"/>
  <c i="1" r="BC117"/>
  <c i="20" r="F39"/>
  <c i="1" r="BB119"/>
  <c i="22" r="F35"/>
  <c i="1" r="AZ122"/>
  <c i="23" r="F39"/>
  <c i="1" r="BD123"/>
  <c i="24" r="F37"/>
  <c i="1" r="BD124"/>
  <c i="26" r="F33"/>
  <c i="1" r="AZ126"/>
  <c i="28" r="F35"/>
  <c i="1" r="BB128"/>
  <c i="20" l="1" r="R132"/>
  <c r="R131"/>
  <c i="23" r="T126"/>
  <c r="T125"/>
  <c i="7" r="T128"/>
  <c r="T127"/>
  <c i="21" r="T126"/>
  <c r="T125"/>
  <c i="16" r="T132"/>
  <c r="T131"/>
  <c i="22" r="R126"/>
  <c r="R125"/>
  <c i="19" r="R132"/>
  <c r="R131"/>
  <c i="28" r="R130"/>
  <c r="R129"/>
  <c i="4" r="R133"/>
  <c r="R132"/>
  <c i="23" r="BK126"/>
  <c r="BK125"/>
  <c r="J125"/>
  <c i="15" r="BK132"/>
  <c r="J132"/>
  <c r="J101"/>
  <c i="19" r="T132"/>
  <c r="T131"/>
  <c i="24" r="R126"/>
  <c i="19" r="BK132"/>
  <c r="J132"/>
  <c r="J101"/>
  <c i="6" r="T135"/>
  <c r="T134"/>
  <c i="4" r="T133"/>
  <c r="T132"/>
  <c i="22" r="P126"/>
  <c r="P125"/>
  <c i="1" r="AU122"/>
  <c i="13" r="R135"/>
  <c r="R134"/>
  <c i="11" r="R132"/>
  <c r="R131"/>
  <c i="8" r="BK132"/>
  <c r="J132"/>
  <c r="J101"/>
  <c i="7" r="R128"/>
  <c r="R127"/>
  <c i="28" r="P130"/>
  <c r="P129"/>
  <c i="1" r="AU128"/>
  <c i="8" r="R132"/>
  <c r="R131"/>
  <c i="3" r="P132"/>
  <c r="P131"/>
  <c i="1" r="AU97"/>
  <c i="27" r="BK130"/>
  <c r="J130"/>
  <c r="J97"/>
  <c i="10" r="P132"/>
  <c r="P131"/>
  <c i="1" r="AU107"/>
  <c i="8" r="P132"/>
  <c r="P131"/>
  <c i="1" r="AU105"/>
  <c i="28" r="T130"/>
  <c r="T129"/>
  <c i="19" r="P132"/>
  <c r="P131"/>
  <c i="1" r="AU118"/>
  <c i="14" r="BK134"/>
  <c r="J134"/>
  <c r="J101"/>
  <c i="5" r="R136"/>
  <c r="R135"/>
  <c i="14" r="R134"/>
  <c r="R133"/>
  <c i="10" r="T132"/>
  <c r="T131"/>
  <c i="13" r="P135"/>
  <c r="P134"/>
  <c i="1" r="AU110"/>
  <c i="8" r="T132"/>
  <c r="T131"/>
  <c i="5" r="BK136"/>
  <c r="J136"/>
  <c r="J101"/>
  <c i="23" r="R126"/>
  <c r="R125"/>
  <c i="12" r="P135"/>
  <c r="P134"/>
  <c i="1" r="AU109"/>
  <c i="17" r="R127"/>
  <c r="R126"/>
  <c i="5" r="T136"/>
  <c r="T135"/>
  <c i="26" r="R130"/>
  <c r="R129"/>
  <c i="6" r="P135"/>
  <c r="P134"/>
  <c i="1" r="AU101"/>
  <c i="9" r="R132"/>
  <c r="R131"/>
  <c i="25" r="BK130"/>
  <c r="J130"/>
  <c r="J97"/>
  <c i="26" r="P130"/>
  <c r="P129"/>
  <c i="1" r="AU126"/>
  <c i="18" r="R132"/>
  <c r="R131"/>
  <c i="24" r="R160"/>
  <c i="21" r="BK126"/>
  <c r="BK125"/>
  <c r="J125"/>
  <c r="J98"/>
  <c i="14" r="P134"/>
  <c r="P133"/>
  <c i="1" r="AU111"/>
  <c i="25" r="T130"/>
  <c r="T129"/>
  <c i="22" r="T126"/>
  <c r="T125"/>
  <c i="27" r="T130"/>
  <c r="T129"/>
  <c i="3" r="R132"/>
  <c r="R131"/>
  <c i="11" r="P132"/>
  <c r="P131"/>
  <c i="1" r="AU108"/>
  <c i="25" r="P130"/>
  <c r="P129"/>
  <c i="1" r="AU125"/>
  <c i="26" r="T130"/>
  <c r="T129"/>
  <c i="27" r="R130"/>
  <c r="R129"/>
  <c i="24" r="P126"/>
  <c r="P125"/>
  <c i="1" r="AU124"/>
  <c i="20" r="P132"/>
  <c r="P131"/>
  <c i="1" r="AU119"/>
  <c i="13" r="T135"/>
  <c r="T134"/>
  <c i="9" r="P132"/>
  <c r="P131"/>
  <c i="1" r="AU106"/>
  <c i="3" r="T132"/>
  <c r="T131"/>
  <c i="17" r="BK127"/>
  <c r="BK126"/>
  <c r="J126"/>
  <c r="J98"/>
  <c i="7" r="BK128"/>
  <c r="J128"/>
  <c r="J99"/>
  <c r="P128"/>
  <c r="P127"/>
  <c i="1" r="AU103"/>
  <c i="15" r="P132"/>
  <c r="P131"/>
  <c i="1" r="AU112"/>
  <c i="5" r="P136"/>
  <c r="P135"/>
  <c i="1" r="AU100"/>
  <c i="16" r="BK132"/>
  <c r="J132"/>
  <c r="J101"/>
  <c i="15" r="T132"/>
  <c r="T131"/>
  <c i="11" r="T132"/>
  <c r="T131"/>
  <c i="27" r="P130"/>
  <c r="P129"/>
  <c i="1" r="AU127"/>
  <c i="25" r="R130"/>
  <c r="R129"/>
  <c i="21" r="R126"/>
  <c r="R125"/>
  <c i="2" r="T120"/>
  <c r="T119"/>
  <c i="4" r="P133"/>
  <c r="P132"/>
  <c i="1" r="AU98"/>
  <c i="2" r="R120"/>
  <c r="R119"/>
  <c i="28" r="BK130"/>
  <c r="J130"/>
  <c r="J97"/>
  <c r="J501"/>
  <c r="J108"/>
  <c i="26" r="BK129"/>
  <c r="J129"/>
  <c i="24" r="BK125"/>
  <c r="J125"/>
  <c i="22" r="BK125"/>
  <c r="J125"/>
  <c r="J98"/>
  <c i="20" r="BK131"/>
  <c r="J131"/>
  <c i="18" r="J132"/>
  <c r="J101"/>
  <c i="14" r="BK133"/>
  <c r="J133"/>
  <c i="13" r="BK134"/>
  <c r="J134"/>
  <c i="12" r="BK134"/>
  <c r="J134"/>
  <c i="11" r="BK131"/>
  <c r="J131"/>
  <c r="J100"/>
  <c i="10" r="BK131"/>
  <c r="J131"/>
  <c i="1" r="AG106"/>
  <c i="9" r="J100"/>
  <c r="J132"/>
  <c r="J101"/>
  <c i="6" r="BK134"/>
  <c r="J134"/>
  <c r="J100"/>
  <c r="J135"/>
  <c r="J101"/>
  <c i="1" r="AG98"/>
  <c i="4" r="J133"/>
  <c r="J99"/>
  <c r="J98"/>
  <c i="3" r="BK131"/>
  <c r="J131"/>
  <c r="J98"/>
  <c i="2" r="J120"/>
  <c r="J97"/>
  <c i="1" r="AS94"/>
  <c i="23" r="J32"/>
  <c i="1" r="AG123"/>
  <c i="4" r="F36"/>
  <c i="1" r="BA98"/>
  <c i="7" r="F36"/>
  <c i="1" r="BA103"/>
  <c i="12" r="J38"/>
  <c i="1" r="AW109"/>
  <c r="AT109"/>
  <c i="16" r="F38"/>
  <c i="1" r="BA113"/>
  <c r="BD104"/>
  <c r="BD102"/>
  <c i="19" r="F38"/>
  <c i="1" r="BA118"/>
  <c i="20" r="J38"/>
  <c i="1" r="AW119"/>
  <c r="AT119"/>
  <c r="BC120"/>
  <c r="AY120"/>
  <c r="AZ120"/>
  <c r="AV120"/>
  <c r="BD120"/>
  <c i="24" r="F34"/>
  <c i="1" r="BA124"/>
  <c i="28" r="F34"/>
  <c i="1" r="BA128"/>
  <c i="2" r="J34"/>
  <c i="1" r="AW95"/>
  <c r="AT95"/>
  <c r="BD99"/>
  <c i="6" r="J38"/>
  <c i="1" r="AW101"/>
  <c r="AT101"/>
  <c i="9" r="J38"/>
  <c i="1" r="AW106"/>
  <c r="AT106"/>
  <c r="AN106"/>
  <c i="11" r="J38"/>
  <c i="1" r="AW108"/>
  <c r="AT108"/>
  <c i="14" r="J38"/>
  <c i="1" r="AW111"/>
  <c r="AT111"/>
  <c i="19" r="J38"/>
  <c i="1" r="AW118"/>
  <c r="AT118"/>
  <c r="BB116"/>
  <c r="AX116"/>
  <c i="21" r="J36"/>
  <c i="1" r="AW121"/>
  <c r="AT121"/>
  <c i="26" r="J30"/>
  <c i="1" r="AG126"/>
  <c i="27" r="J34"/>
  <c i="1" r="AW127"/>
  <c r="AT127"/>
  <c i="4" r="J36"/>
  <c i="1" r="AW98"/>
  <c r="AT98"/>
  <c r="AN98"/>
  <c i="7" r="J36"/>
  <c i="1" r="AW103"/>
  <c r="AT103"/>
  <c i="12" r="J34"/>
  <c i="1" r="AG109"/>
  <c i="13" r="F38"/>
  <c i="1" r="BA110"/>
  <c r="AZ104"/>
  <c r="AZ102"/>
  <c r="AV102"/>
  <c i="18" r="J34"/>
  <c i="1" r="AG117"/>
  <c r="AZ116"/>
  <c r="AV116"/>
  <c r="BC116"/>
  <c r="AY116"/>
  <c i="20" r="F38"/>
  <c i="1" r="BA119"/>
  <c i="23" r="J36"/>
  <c i="1" r="AW123"/>
  <c r="AT123"/>
  <c r="AN123"/>
  <c i="26" r="F34"/>
  <c i="1" r="BA126"/>
  <c r="AU120"/>
  <c i="3" r="J36"/>
  <c i="1" r="AW97"/>
  <c r="AT97"/>
  <c i="10" r="F38"/>
  <c i="1" r="BA107"/>
  <c i="13" r="J38"/>
  <c i="1" r="AW110"/>
  <c r="AT110"/>
  <c i="18" r="F38"/>
  <c i="1" r="BA117"/>
  <c r="BD116"/>
  <c i="22" r="J36"/>
  <c i="1" r="AW122"/>
  <c r="AT122"/>
  <c i="24" r="J30"/>
  <c i="1" r="AG124"/>
  <c i="27" r="F34"/>
  <c i="1" r="BA127"/>
  <c i="2" r="J30"/>
  <c i="1" r="AG95"/>
  <c i="5" r="J38"/>
  <c i="1" r="AW100"/>
  <c r="AT100"/>
  <c r="BB120"/>
  <c r="AX120"/>
  <c i="26" r="J34"/>
  <c i="1" r="AW126"/>
  <c r="AT126"/>
  <c i="2" r="F34"/>
  <c i="1" r="BA95"/>
  <c r="BC99"/>
  <c r="AY99"/>
  <c r="AZ99"/>
  <c r="AV99"/>
  <c r="BB99"/>
  <c r="AX99"/>
  <c i="6" r="F38"/>
  <c i="1" r="BA101"/>
  <c i="8" r="J38"/>
  <c i="1" r="AW105"/>
  <c i="10" r="J34"/>
  <c i="1" r="AG107"/>
  <c i="11" r="F38"/>
  <c i="1" r="BA108"/>
  <c i="14" r="F38"/>
  <c i="1" r="BA111"/>
  <c i="18" r="J38"/>
  <c i="1" r="AW117"/>
  <c r="AT117"/>
  <c i="20" r="J34"/>
  <c i="1" r="AG119"/>
  <c i="21" r="F36"/>
  <c i="1" r="BA121"/>
  <c i="25" r="F34"/>
  <c i="1" r="BA125"/>
  <c i="5" r="F38"/>
  <c i="1" r="BA100"/>
  <c i="8" r="F38"/>
  <c i="1" r="BA105"/>
  <c i="10" r="J38"/>
  <c i="1" r="AW107"/>
  <c r="AT107"/>
  <c i="13" r="J34"/>
  <c i="1" r="AG110"/>
  <c i="14" r="J34"/>
  <c i="1" r="AG111"/>
  <c i="15" r="J38"/>
  <c i="1" r="AW112"/>
  <c r="AT112"/>
  <c r="BC104"/>
  <c r="AY104"/>
  <c r="BB104"/>
  <c r="BB102"/>
  <c r="AX102"/>
  <c i="17" r="J36"/>
  <c i="1" r="AW115"/>
  <c r="AT115"/>
  <c i="23" r="F36"/>
  <c i="1" r="BA123"/>
  <c i="25" r="J34"/>
  <c i="1" r="AW125"/>
  <c r="AT125"/>
  <c i="3" r="F36"/>
  <c i="1" r="BA97"/>
  <c i="9" r="F38"/>
  <c i="1" r="BA106"/>
  <c i="12" r="F38"/>
  <c i="1" r="BA109"/>
  <c i="15" r="F38"/>
  <c i="1" r="BA112"/>
  <c i="16" r="J38"/>
  <c i="1" r="AW113"/>
  <c r="AT113"/>
  <c i="17" r="F36"/>
  <c i="1" r="BA115"/>
  <c i="22" r="F36"/>
  <c i="1" r="BA122"/>
  <c i="24" r="J34"/>
  <c i="1" r="AW124"/>
  <c r="AT124"/>
  <c i="28" r="J34"/>
  <c i="1" r="AW128"/>
  <c r="AT128"/>
  <c i="24" l="1" r="R125"/>
  <c i="27" r="BK129"/>
  <c r="J129"/>
  <c r="J96"/>
  <c i="17" r="J127"/>
  <c r="J99"/>
  <c i="28" r="BK129"/>
  <c r="J129"/>
  <c r="J96"/>
  <c i="25" r="BK129"/>
  <c r="J129"/>
  <c r="J96"/>
  <c i="16" r="BK131"/>
  <c r="J131"/>
  <c r="J100"/>
  <c i="23" r="J126"/>
  <c r="J99"/>
  <c i="8" r="BK131"/>
  <c r="J131"/>
  <c r="J100"/>
  <c i="7" r="BK127"/>
  <c r="J127"/>
  <c i="21" r="J126"/>
  <c r="J99"/>
  <c i="15" r="BK131"/>
  <c r="J131"/>
  <c r="J100"/>
  <c i="23" r="J98"/>
  <c i="5" r="BK135"/>
  <c r="J135"/>
  <c r="J100"/>
  <c i="19" r="BK131"/>
  <c r="J131"/>
  <c r="J100"/>
  <c i="1" r="AN126"/>
  <c i="26" r="J96"/>
  <c r="J39"/>
  <c i="1" r="AN124"/>
  <c i="24" r="J96"/>
  <c r="J39"/>
  <c i="23" r="J41"/>
  <c i="1" r="AN119"/>
  <c i="20" r="J100"/>
  <c r="J43"/>
  <c i="1" r="AN117"/>
  <c i="18" r="J43"/>
  <c i="1" r="AN111"/>
  <c i="14" r="J100"/>
  <c i="1" r="AN110"/>
  <c i="13" r="J100"/>
  <c i="14" r="J43"/>
  <c i="1" r="AN109"/>
  <c i="13" r="J43"/>
  <c i="12" r="J100"/>
  <c r="J43"/>
  <c i="1" r="AN107"/>
  <c i="10" r="J100"/>
  <c r="J43"/>
  <c i="9" r="J43"/>
  <c i="4" r="J41"/>
  <c i="1" r="AN95"/>
  <c i="2" r="J39"/>
  <c i="1" r="AU99"/>
  <c i="17" r="J32"/>
  <c i="1" r="AG115"/>
  <c i="3" r="J32"/>
  <c i="1" r="AG97"/>
  <c i="11" r="J34"/>
  <c i="1" r="AG108"/>
  <c r="AV104"/>
  <c r="BC114"/>
  <c r="AY114"/>
  <c r="AU116"/>
  <c r="AU114"/>
  <c i="21" r="J32"/>
  <c i="1" r="AG121"/>
  <c r="BD96"/>
  <c r="AT105"/>
  <c r="AZ114"/>
  <c r="AV114"/>
  <c r="BB114"/>
  <c r="AX114"/>
  <c r="BA120"/>
  <c r="AW120"/>
  <c r="AT120"/>
  <c r="AU104"/>
  <c r="AZ96"/>
  <c r="AV96"/>
  <c r="AX104"/>
  <c i="7" r="J32"/>
  <c i="1" r="AG103"/>
  <c r="BB96"/>
  <c r="AX96"/>
  <c r="BA104"/>
  <c r="AW104"/>
  <c r="BC96"/>
  <c r="AY96"/>
  <c r="BD114"/>
  <c r="BA99"/>
  <c r="AW99"/>
  <c r="AT99"/>
  <c i="6" r="J34"/>
  <c i="1" r="AG101"/>
  <c r="BC102"/>
  <c r="AY102"/>
  <c r="BA116"/>
  <c r="AW116"/>
  <c r="AT116"/>
  <c i="22" r="J32"/>
  <c i="1" r="AG122"/>
  <c i="21" l="1" r="J41"/>
  <c i="17" r="J41"/>
  <c i="7" r="J41"/>
  <c r="J98"/>
  <c i="22" r="J41"/>
  <c i="1" r="AN122"/>
  <c i="11" r="J43"/>
  <c i="1" r="AN108"/>
  <c i="6" r="J43"/>
  <c i="1" r="AN101"/>
  <c i="3" r="J41"/>
  <c i="1" r="AN97"/>
  <c r="AN121"/>
  <c r="AN103"/>
  <c r="AN115"/>
  <c r="AG120"/>
  <c r="AU102"/>
  <c i="5" r="J34"/>
  <c i="1" r="AG100"/>
  <c r="AN100"/>
  <c i="28" r="J30"/>
  <c i="1" r="AG128"/>
  <c i="25" r="J30"/>
  <c i="1" r="AG125"/>
  <c r="AN125"/>
  <c i="27" r="J30"/>
  <c i="1" r="AG127"/>
  <c r="AN127"/>
  <c i="8" r="J34"/>
  <c i="1" r="AG105"/>
  <c r="AU96"/>
  <c r="AU94"/>
  <c i="15" r="J34"/>
  <c i="1" r="AG112"/>
  <c r="AN112"/>
  <c r="BD94"/>
  <c r="W33"/>
  <c i="19" r="J34"/>
  <c i="1" r="AG118"/>
  <c r="AG116"/>
  <c r="AG114"/>
  <c i="16" r="J34"/>
  <c i="1" r="AG113"/>
  <c r="AN113"/>
  <c r="BA96"/>
  <c r="AW96"/>
  <c r="AT96"/>
  <c r="BA114"/>
  <c r="AW114"/>
  <c r="AT114"/>
  <c r="AN114"/>
  <c r="BB94"/>
  <c r="W31"/>
  <c r="AT104"/>
  <c r="BC94"/>
  <c r="W32"/>
  <c r="BA102"/>
  <c r="AW102"/>
  <c r="AT102"/>
  <c r="AZ94"/>
  <c r="W29"/>
  <c l="1" r="AN116"/>
  <c r="AN120"/>
  <c i="16" r="J43"/>
  <c i="1" r="AN118"/>
  <c i="15" r="J43"/>
  <c i="5" r="J43"/>
  <c i="28" r="J39"/>
  <c i="19" r="J43"/>
  <c i="27" r="J39"/>
  <c i="25" r="J39"/>
  <c i="8" r="J43"/>
  <c i="1" r="AN128"/>
  <c r="AN105"/>
  <c r="AG99"/>
  <c r="AG96"/>
  <c r="AN96"/>
  <c r="BA94"/>
  <c r="W30"/>
  <c r="AX94"/>
  <c r="AG104"/>
  <c r="AG102"/>
  <c r="AV94"/>
  <c r="AK29"/>
  <c r="AY94"/>
  <c l="1" r="AN99"/>
  <c r="AG94"/>
  <c r="AK26"/>
  <c r="AN104"/>
  <c r="AN102"/>
  <c r="AW94"/>
  <c r="AK30"/>
  <c r="AK35"/>
  <c l="1" r="AT94"/>
  <c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<sst xmlns="http://schemas.openxmlformats.org/spreadsheetml/2006/main">
  <si>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</si>
  <si>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</si>
  <si>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</si>
  <si>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</si>
  <si>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</si>
  <si>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{cda4bd92-bbc5-4577-b579-276c0a8c4002}</t>
  </si>
  <si>
    <t>0,01</t>
  </si>
  <si>
    <t>20</t>
  </si>
  <si>
    <t>REKAPITULÁCIA STAVBY</t>
  </si>
  <si>
    <t xml:space="preserve">v ---  nižšie sa nachádzajú doplnkové a pomocné údaje k zostavám  --- v</t>
  </si>
  <si>
    <t>Návod na vyplnenie</t>
  </si>
  <si>
    <t>0,001</t>
  </si>
  <si>
    <t>Kód:</t>
  </si>
  <si>
    <t>3014-I-2020</t>
  </si>
  <si>
    <t xml:space="preserve"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</si>
  <si>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</si>
  <si>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Rekonštrukcia cesty a mostov II/512 hr. Trenčianskeho kraja - Veľké Pole - križ. II/428 Žarnovica , I. etapa</t>
  </si>
  <si>
    <t>JKSO:</t>
  </si>
  <si>
    <t>KS:</t>
  </si>
  <si>
    <t>Miesto:</t>
  </si>
  <si>
    <t>Okres Žarnovica , k. ú. Veľké Pole</t>
  </si>
  <si>
    <t>Dátum:</t>
  </si>
  <si>
    <t>14. 12. 2020</t>
  </si>
  <si>
    <t>Objednávateľ:</t>
  </si>
  <si>
    <t>IČO:</t>
  </si>
  <si>
    <t xml:space="preserve">BANSKOBYSTRICKÝ SAMOSPRÁVNY KRAJ </t>
  </si>
  <si>
    <t>IČ DPH:</t>
  </si>
  <si>
    <t>Zhotoviteľ:</t>
  </si>
  <si>
    <t>Vyplň údaj</t>
  </si>
  <si>
    <t>Projektant:</t>
  </si>
  <si>
    <t>17085501</t>
  </si>
  <si>
    <t>ISPO spol.s r.o. , Prešov</t>
  </si>
  <si>
    <t>True</t>
  </si>
  <si>
    <t>Spracovateľ:</t>
  </si>
  <si>
    <t>Ing. Čurlík Ján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</si>
  <si>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</si>
  <si>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</si>
  <si>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</si>
  <si>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</si>
  <si>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</si>
  <si>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</si>
  <si>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</si>
  <si>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</si>
  <si>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</si>
  <si>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</si>
  <si>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</si>
  <si>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</si>
  <si>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</si>
  <si>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</si>
  <si>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</si>
  <si>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</si>
  <si>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</si>
  <si>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</si>
  <si>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</si>
  <si>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</si>
  <si>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</si>
  <si>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</si>
  <si>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</si>
  <si>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</si>
  <si>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</si>
  <si>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</si>
  <si>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</si>
  <si>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</si>
  <si>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</si>
  <si>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</si>
  <si>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</si>
  <si>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</si>
  <si>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</si>
  <si>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</si>
  <si>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</si>
  <si>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</si>
  <si>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</si>
  <si>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</si>
  <si>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</si>
  <si>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</si>
  <si>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</si>
  <si>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</si>
  <si>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</si>
  <si>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</si>
  <si>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</si>
  <si>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</si>
  <si>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000-00</t>
  </si>
  <si>
    <t>000-00 Všeobecné položky pre objekty 101-01 až 101-20</t>
  </si>
  <si>
    <t>STA</t>
  </si>
  <si>
    <t>1</t>
  </si>
  <si>
    <t>{be47cf73-a92e-4a39-98b6-0378e5b7c28a}</t>
  </si>
  <si>
    <t>101-01</t>
  </si>
  <si>
    <t>101-01 Cesta II/512, úsek 1 v km 9,556-10,899</t>
  </si>
  <si>
    <t>{9f445147-5646-47e6-9d31-8087e80c325b}</t>
  </si>
  <si>
    <t>101-011</t>
  </si>
  <si>
    <t>Komunikácia</t>
  </si>
  <si>
    <t>Časť</t>
  </si>
  <si>
    <t>2</t>
  </si>
  <si>
    <t>{0c8335f7-2941-4bf9-be2b-825cf4cbcee0}</t>
  </si>
  <si>
    <t>101-012</t>
  </si>
  <si>
    <t>Oporná konštrukcia</t>
  </si>
  <si>
    <t>{5c987f03-8bcb-4552-9731-b16f8b368e29}</t>
  </si>
  <si>
    <t>101-016</t>
  </si>
  <si>
    <t>Rekonštrukcia priepustov</t>
  </si>
  <si>
    <t>{447f185a-0569-42cd-9f73-f5122cbcdc58}</t>
  </si>
  <si>
    <t>01011</t>
  </si>
  <si>
    <t>Priepust v km 10,014 - P22555</t>
  </si>
  <si>
    <t>3</t>
  </si>
  <si>
    <t>{94a70c1a-a74a-4dd0-b9f6-e75e5028608f}</t>
  </si>
  <si>
    <t>01012</t>
  </si>
  <si>
    <t>Priepust v km 10,430 - P22542</t>
  </si>
  <si>
    <t>{d8d49e1a-1df1-45c5-a4fe-e4c5232b3077}</t>
  </si>
  <si>
    <t>101-02</t>
  </si>
  <si>
    <t>101-02 Cesta II/512, úsek 2 v km 15,224-18,951</t>
  </si>
  <si>
    <t>{08dcc64a-db10-40b9-b5e7-373431bbb857}</t>
  </si>
  <si>
    <t>101-021</t>
  </si>
  <si>
    <t>{83b9a1b5-0408-4020-ac36-a1e115b48f07}</t>
  </si>
  <si>
    <t>101-026</t>
  </si>
  <si>
    <t>{edfc75bf-4810-4ba2-ad11-9ee0c8c63c8f}</t>
  </si>
  <si>
    <t>01021</t>
  </si>
  <si>
    <t>Priepust v km 15,631 - P22560</t>
  </si>
  <si>
    <t>{1968518e-0ad1-453e-a5f5-eefdb26c391e}</t>
  </si>
  <si>
    <t>01022</t>
  </si>
  <si>
    <t>Priepust v km 15,945 - P22561</t>
  </si>
  <si>
    <t>{8210dd4f-6222-4e22-b4fd-204f8c692667}</t>
  </si>
  <si>
    <t>01023</t>
  </si>
  <si>
    <t>Priepust v km 16,264 - P22562</t>
  </si>
  <si>
    <t>{79a89010-6c64-497a-aaee-794d31f6e340}</t>
  </si>
  <si>
    <t>01024</t>
  </si>
  <si>
    <t>Priepust v km 16,961 - P22549</t>
  </si>
  <si>
    <t>{e62f637a-104f-43c1-a23b-ebe488c2eee2}</t>
  </si>
  <si>
    <t>01025</t>
  </si>
  <si>
    <t>Priepust v km 17,749 - P22558</t>
  </si>
  <si>
    <t>{07317178-901f-42bf-9c6f-029595d23a09}</t>
  </si>
  <si>
    <t>01026</t>
  </si>
  <si>
    <t>Priepust v km 17,961 - P22559</t>
  </si>
  <si>
    <t>{fcb62ca8-7f64-4966-b78e-b053ecfd9f31}</t>
  </si>
  <si>
    <t>01027</t>
  </si>
  <si>
    <t>Priepust v km 18,282 - P22569</t>
  </si>
  <si>
    <t>{3cd70cb5-b44a-4911-926d-38c06014fc05}</t>
  </si>
  <si>
    <t>01028</t>
  </si>
  <si>
    <t>Priepust v km 18,523 - P22550</t>
  </si>
  <si>
    <t>{2258aeef-d58e-42f2-8c27-c08c4b313db8}</t>
  </si>
  <si>
    <t>01029</t>
  </si>
  <si>
    <t>Priepust v km 18,894 - P22557</t>
  </si>
  <si>
    <t>{458f3de1-2f7d-4be2-b0aa-c42a6ace0862}</t>
  </si>
  <si>
    <t>101-03</t>
  </si>
  <si>
    <t>101-03 Cesta II/512, úsek 3 v km 18,951-20,390</t>
  </si>
  <si>
    <t>{d33b6038-a8d0-4cc5-bd71-c3a73d2377fa}</t>
  </si>
  <si>
    <t>101-031</t>
  </si>
  <si>
    <t>{3f57bc4c-b245-4a82-987e-fe7f4049b25e}</t>
  </si>
  <si>
    <t>101-036</t>
  </si>
  <si>
    <t>{a70af7de-4f93-44bb-acb0-d974c3ba4e5d}</t>
  </si>
  <si>
    <t>01031</t>
  </si>
  <si>
    <t>Priepust v km 19,862 - P22551</t>
  </si>
  <si>
    <t>{439c8977-8725-4933-988d-8bbbf22d16cc}</t>
  </si>
  <si>
    <t>01032</t>
  </si>
  <si>
    <t>Priepust v km 20,136 - P22552</t>
  </si>
  <si>
    <t>{39a46f53-b910-4bd3-b276-56231da2539a}</t>
  </si>
  <si>
    <t>01033</t>
  </si>
  <si>
    <t>Priepust v km 20,377 - P22553</t>
  </si>
  <si>
    <t>{e5d72780-5616-4a2f-ad1a-9c55b13b9be8}</t>
  </si>
  <si>
    <t>101-10</t>
  </si>
  <si>
    <t>101-10 Nástupištia AZ v k.ú. Veľké Pole</t>
  </si>
  <si>
    <t>{c54c8f56-871a-449a-b59a-93ef1e91cbf2}</t>
  </si>
  <si>
    <t>010</t>
  </si>
  <si>
    <t>Pri hasičskej zbrojnici</t>
  </si>
  <si>
    <t>{17d401ba-758c-4f38-bbd5-0985ee28b48b}</t>
  </si>
  <si>
    <t>011</t>
  </si>
  <si>
    <t>Osada Demeterovi</t>
  </si>
  <si>
    <t>{43f3548e-7728-4f2a-923b-01ff5454282b}</t>
  </si>
  <si>
    <t>012</t>
  </si>
  <si>
    <t>Pri mlyne</t>
  </si>
  <si>
    <t>{b466b952-7f5d-4483-8e08-b4a703b371e2}</t>
  </si>
  <si>
    <t>101-20</t>
  </si>
  <si>
    <t>101-20 Osvetlenie priechodov pre chodcov k.ú. Veľké Pole</t>
  </si>
  <si>
    <t>{3ff3450c-0319-4667-b479-0c418a406d89}</t>
  </si>
  <si>
    <t>201-00</t>
  </si>
  <si>
    <t>201-00 Most ev.č.428-02</t>
  </si>
  <si>
    <t>{efc56577-0d56-410e-aee5-5b3214dedcf9}</t>
  </si>
  <si>
    <t>202-00</t>
  </si>
  <si>
    <t>202-00 Most ev.č.512-04</t>
  </si>
  <si>
    <t>{3b2e0c8b-3d58-4e1c-99da-831a44dcde15}</t>
  </si>
  <si>
    <t>203-00</t>
  </si>
  <si>
    <t>203-00 Most ev.č.512-06</t>
  </si>
  <si>
    <t>{b6e4d727-a9a0-47fc-9062-a3751b9a795c}</t>
  </si>
  <si>
    <t>204-00</t>
  </si>
  <si>
    <t>204-00 Most ev. č.512-07</t>
  </si>
  <si>
    <t>{05b32db1-18c4-4ad3-9ad2-e4a68e41041c}</t>
  </si>
  <si>
    <t>KRYCÍ LIST ROZPOČTU</t>
  </si>
  <si>
    <t>Objekt:</t>
  </si>
  <si>
    <t>000-00 - 000-00 Všeobecné položky pre objekty 101-01 až 101-20</t>
  </si>
  <si>
    <t>REKAPITULÁCIA ROZPOČTU</t>
  </si>
  <si>
    <t>Kód dielu - Popis</t>
  </si>
  <si>
    <t>Cena celkom [EUR]</t>
  </si>
  <si>
    <t>Náklady z rozpočtu</t>
  </si>
  <si>
    <t>-1</t>
  </si>
  <si>
    <t>VRN - Vedľajšie rozpočtové náklady</t>
  </si>
  <si>
    <t xml:space="preserve">    VRN03 - Geodetické práce</t>
  </si>
  <si>
    <t xml:space="preserve">    VRN04 - Projektové práce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</si>
  <si>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</si>
  <si>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</si>
  <si>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</si>
  <si>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</si>
  <si>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</si>
  <si>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</si>
  <si>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</si>
  <si>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</si>
  <si>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</si>
  <si>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</si>
  <si>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</si>
  <si>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</si>
  <si>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VRN</t>
  </si>
  <si>
    <t>Vedľajšie rozpočtové náklady</t>
  </si>
  <si>
    <t>5</t>
  </si>
  <si>
    <t>ROZPOCET</t>
  </si>
  <si>
    <t>VRN03</t>
  </si>
  <si>
    <t>Geodetické práce</t>
  </si>
  <si>
    <t>K</t>
  </si>
  <si>
    <t>000300016</t>
  </si>
  <si>
    <t>Geodetické práce - vykonávané pred výstavbou určenie vytyčovacej siete, vytýčenie staveniska, staveb. objektu</t>
  </si>
  <si>
    <t>eur</t>
  </si>
  <si>
    <t>1024</t>
  </si>
  <si>
    <t>824514131</t>
  </si>
  <si>
    <t>000300021</t>
  </si>
  <si>
    <t>Geodetické práce - vykonávané v priebehu výstavby výškové merania</t>
  </si>
  <si>
    <t>1802620624</t>
  </si>
  <si>
    <t>000300031</t>
  </si>
  <si>
    <t>Geodetické práce - vykonávané po výstavbe zameranie skutočného vyhotovenia stavby</t>
  </si>
  <si>
    <t>-501595414</t>
  </si>
  <si>
    <t>VRN04</t>
  </si>
  <si>
    <t>Projektové práce</t>
  </si>
  <si>
    <t>4</t>
  </si>
  <si>
    <t>000400021</t>
  </si>
  <si>
    <t>Projektové práce - stavebná časť (stavebné objekty vrátane ich technického vybavenia). náklady na vypracovanie dokumentácie na vyhotovenie prác ( DVP )</t>
  </si>
  <si>
    <t>958097408</t>
  </si>
  <si>
    <t>000400022</t>
  </si>
  <si>
    <t>Projektové práce - stavebná časť, náklady na dokumentáciu skutočnej realizácie stavby ( DSRS)</t>
  </si>
  <si>
    <t>-1992155731</t>
  </si>
  <si>
    <t>101-01 - 101-01 Cesta II/512, úsek 1 v km 9,556-10,899</t>
  </si>
  <si>
    <t>Časť:</t>
  </si>
  <si>
    <t>101-011 - Komunikácia</t>
  </si>
  <si>
    <t>Macura M.</t>
  </si>
  <si>
    <t>HSV - Práce a dodávky HSV</t>
  </si>
  <si>
    <t xml:space="preserve">    1 - Zemné práce</t>
  </si>
  <si>
    <t xml:space="preserve">    2 - Zakladanie</t>
  </si>
  <si>
    <t xml:space="preserve">    3 - Zvislé a kompletné konštrukcie </t>
  </si>
  <si>
    <t xml:space="preserve">    4 - Vodorovné konštrukcie</t>
  </si>
  <si>
    <t xml:space="preserve">    5 - Komunikácie</t>
  </si>
  <si>
    <t xml:space="preserve">    8 - Rúrové vedenie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</si>
  <si>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</si>
  <si>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</si>
  <si>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</si>
  <si>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</si>
  <si>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>HSV</t>
  </si>
  <si>
    <t>Práce a dodávky HSV</t>
  </si>
  <si>
    <t>Zemné práce</t>
  </si>
  <si>
    <t>113152241</t>
  </si>
  <si>
    <t xml:space="preserve">Frézovanie asf. podkladu alebo krytu bez prek., plochy do 500 m2, pruh š. cez 0,5 m do 1 m, hr. 110 mm  0,279 t</t>
  </si>
  <si>
    <t>m2</t>
  </si>
  <si>
    <t>-783534453</t>
  </si>
  <si>
    <t>VV</t>
  </si>
  <si>
    <t>"konštr. č.1" 465</t>
  </si>
  <si>
    <t>113152640.S</t>
  </si>
  <si>
    <t xml:space="preserve">Frézovanie asf. podkladu alebo krytu bez prek., plochy cez 1000 do 10000 m2, pruh š. cez 1 m do 2 m, hr. 100 mm  0,254 t</t>
  </si>
  <si>
    <t>-16448417</t>
  </si>
  <si>
    <t>"konštr. č.4" 1865</t>
  </si>
  <si>
    <t>122201103.S</t>
  </si>
  <si>
    <t>Odkopávka a prekopávka nezapažená v hornine 3, nad 1000 do 10000 m3</t>
  </si>
  <si>
    <t>m3</t>
  </si>
  <si>
    <t>-815430848</t>
  </si>
  <si>
    <t>"vykop pod voz. + vymena podlozia" 933</t>
  </si>
  <si>
    <t>"vykop podkladnych vrstiev" 1306</t>
  </si>
  <si>
    <t>Súčet</t>
  </si>
  <si>
    <t>122201109.S</t>
  </si>
  <si>
    <t>Odkopávky a prekopávky nezapažené. Príplatok k cenám za lepivosť horniny 3</t>
  </si>
  <si>
    <t>-445806876</t>
  </si>
  <si>
    <t>2239*0,3</t>
  </si>
  <si>
    <t>131201101.S</t>
  </si>
  <si>
    <t>Výkop nezapaženej jamy v hornine 3, do 100 m3</t>
  </si>
  <si>
    <t>593955059</t>
  </si>
  <si>
    <t>"jamy pre prepich" 2,0*2,0*1,5*3</t>
  </si>
  <si>
    <t>6</t>
  </si>
  <si>
    <t>131201109.S</t>
  </si>
  <si>
    <t>Hĺbenie nezapažených jám a zárezov. Príplatok za lepivosť horniny 3</t>
  </si>
  <si>
    <t>184775019</t>
  </si>
  <si>
    <t>18,0*0,3</t>
  </si>
  <si>
    <t>7</t>
  </si>
  <si>
    <t>132201101.S</t>
  </si>
  <si>
    <t>Výkop ryhy do šírky 600 mm v horn.3 do 100 m3</t>
  </si>
  <si>
    <t>-1893908878</t>
  </si>
  <si>
    <t>"vyust. obj. trativodu" 0,3*0,5*0,8*2</t>
  </si>
  <si>
    <t>8</t>
  </si>
  <si>
    <t>132201109.S</t>
  </si>
  <si>
    <t>Príplatok k cene za lepivosť pri hĺbení rýh šírky do 600 mm zapažených i nezapažených s urovnaním dna v hornine 3</t>
  </si>
  <si>
    <t>-1532540622</t>
  </si>
  <si>
    <t>0,24</t>
  </si>
  <si>
    <t>0,24*0,3 'Prepočítané koeficientom množstva</t>
  </si>
  <si>
    <t>9</t>
  </si>
  <si>
    <t>132201203.S</t>
  </si>
  <si>
    <t>Výkop ryhy šírky 600-2000mm horn.3 nad 1000 do 10000m3</t>
  </si>
  <si>
    <t>321099232</t>
  </si>
  <si>
    <t xml:space="preserve">"priep."  9,0*2*1,6*1,4</t>
  </si>
  <si>
    <t xml:space="preserve">"dlazdena priekopa"  1280*1,2*0,3</t>
  </si>
  <si>
    <t>"trativod. šachty" 2,0*2,0*1,9*10</t>
  </si>
  <si>
    <t>"trativod" 1280*0,7*1,3</t>
  </si>
  <si>
    <t>10</t>
  </si>
  <si>
    <t>132201209.S</t>
  </si>
  <si>
    <t>Príplatok k cenám za lepivosť pri hĺbení rýh š. nad 600 do 2 000 mm zapaž. i nezapažených, s urovnaním dna v hornine 3</t>
  </si>
  <si>
    <t>1363386527</t>
  </si>
  <si>
    <t>1741,92</t>
  </si>
  <si>
    <t>1741,92*0,3 'Prepočítané koeficientom množstva</t>
  </si>
  <si>
    <t>11</t>
  </si>
  <si>
    <t>141701102.S</t>
  </si>
  <si>
    <t>Pretláčanie rúry v hornina tr. 1-4 v hĺbky od 6 m dĺžky do 35 m vonkajšieho priemeru nad 200 do 500 mm</t>
  </si>
  <si>
    <t>m</t>
  </si>
  <si>
    <t>-936782001</t>
  </si>
  <si>
    <t>14*2+9</t>
  </si>
  <si>
    <t>12</t>
  </si>
  <si>
    <t>162501142.S</t>
  </si>
  <si>
    <t>Vodorovné premiestnenie výkopku po spevnenej ceste z horniny tr.1-4, nad 1000 do 10000 m3 na vzdialenosť do 3000 m</t>
  </si>
  <si>
    <t>-1672241695</t>
  </si>
  <si>
    <t>2239,0+18,0+0,24+1741,92-18</t>
  </si>
  <si>
    <t>13</t>
  </si>
  <si>
    <t>162501143.S</t>
  </si>
  <si>
    <t>Vodorovné premiestnenie výkopku po spevnenej ceste z horniny tr.1-4, nad 1000 do 10000 m3, príplatok k cene za každých ďalšich a začatých 1000 m</t>
  </si>
  <si>
    <t>-1160881062</t>
  </si>
  <si>
    <t>3981,16</t>
  </si>
  <si>
    <t>3981,16*7 'Prepočítané koeficientom množstva</t>
  </si>
  <si>
    <t>14</t>
  </si>
  <si>
    <t>171101121.S</t>
  </si>
  <si>
    <t xml:space="preserve">Uloženie sypaniny do násypu  nesúdržných kamenistých hornín</t>
  </si>
  <si>
    <t>-1435188061</t>
  </si>
  <si>
    <t>"vymena podlozia" 2213*0,5*1,2</t>
  </si>
  <si>
    <t>15</t>
  </si>
  <si>
    <t>M</t>
  </si>
  <si>
    <t>583410004600.S</t>
  </si>
  <si>
    <t>Štrkodrva frakcia 0-120 mm</t>
  </si>
  <si>
    <t>t</t>
  </si>
  <si>
    <t>-397487353</t>
  </si>
  <si>
    <t>"vymena podlozia" 1327,8*1,7</t>
  </si>
  <si>
    <t>16</t>
  </si>
  <si>
    <t>171201203.S</t>
  </si>
  <si>
    <t>Uloženie sypaniny na skládky nad 1000 do 10000 m3</t>
  </si>
  <si>
    <t>-1010166180</t>
  </si>
  <si>
    <t>17</t>
  </si>
  <si>
    <t>171209002</t>
  </si>
  <si>
    <t>Poplatok za skladovanie - zemina a kamenivo (17 05) ostatné</t>
  </si>
  <si>
    <t>-1781440567</t>
  </si>
  <si>
    <t>"prebyt. zemina" 3981,16*1,5</t>
  </si>
  <si>
    <t>"krajnica " (1556*0,75+647*1,25)*0,252</t>
  </si>
  <si>
    <t>18</t>
  </si>
  <si>
    <t>174101001</t>
  </si>
  <si>
    <t>Zásyp sypaninou so zhutnením jám, šachiet, rýh, zárezov alebo okolo objektov do 100 m3</t>
  </si>
  <si>
    <t>-1998484306</t>
  </si>
  <si>
    <t xml:space="preserve">"priep."  18,0*1,6*1,4-18,0*3,14*0,4*0,4-18,0*1,6*0,2</t>
  </si>
  <si>
    <t>"trativod. šachty" 2,0*2,0*1,9*10-3,14*0,5*0,5*1,9*10</t>
  </si>
  <si>
    <t>"vyust. obj. trativodu do terenu" 3,14*0,5*0,5*0,25*2</t>
  </si>
  <si>
    <t>19</t>
  </si>
  <si>
    <t>583410002900.S</t>
  </si>
  <si>
    <t>Kamenivo drvené hrubé frakcia 16-32 mm</t>
  </si>
  <si>
    <t>-726087297</t>
  </si>
  <si>
    <t>"vyust. obj. trativodu do terenu" 3,14*0,5*0,5*0,25*2*1,7</t>
  </si>
  <si>
    <t>174201101.S</t>
  </si>
  <si>
    <t>Zásyp sypaninou bez zhutnenia jám, šachiet, rýh, zárezov alebo okolo objektov do 100 m3</t>
  </si>
  <si>
    <t>285937791</t>
  </si>
  <si>
    <t>"spätny zasyp jamy pre prepich" 2,0*2,0*1,5*3</t>
  </si>
  <si>
    <t>21</t>
  </si>
  <si>
    <t>181101102.S</t>
  </si>
  <si>
    <t>Úprava pláne v zárezoch v hornine 1-4 so zhutnením</t>
  </si>
  <si>
    <t>1200643151</t>
  </si>
  <si>
    <t>"konštr. č.4" 2213*1,2</t>
  </si>
  <si>
    <t>Zakladanie</t>
  </si>
  <si>
    <t>22</t>
  </si>
  <si>
    <t>211561111.S</t>
  </si>
  <si>
    <t>Výplň odvodňovacieho rebra alebo trativodu do rýh kamenivom hrubým drveným frakcie 8-16 mm</t>
  </si>
  <si>
    <t>1294724840</t>
  </si>
  <si>
    <t>"vypln dren. ryhy za murom " 1280*0,7*1,2</t>
  </si>
  <si>
    <t>23</t>
  </si>
  <si>
    <t>211971121.S</t>
  </si>
  <si>
    <t>Zhotov. oplášt. výplne z geotext. v ryhe alebo v záreze pri rozvinutej šírke oplášt. od 0 do 2, 5 m</t>
  </si>
  <si>
    <t>556028595</t>
  </si>
  <si>
    <t>1280*4,4</t>
  </si>
  <si>
    <t>24</t>
  </si>
  <si>
    <t>693110004500.S</t>
  </si>
  <si>
    <t>Geotextília polypropylénová netkaná 300 g/m2</t>
  </si>
  <si>
    <t>-365728394</t>
  </si>
  <si>
    <t>5632*1,02 'Prepočítané koeficientom množstva</t>
  </si>
  <si>
    <t>25</t>
  </si>
  <si>
    <t>212572111.S</t>
  </si>
  <si>
    <t>Lôžko pre trativod zo štrkopiesku triedeného</t>
  </si>
  <si>
    <t>693401765</t>
  </si>
  <si>
    <t>1280*0,6*0,1</t>
  </si>
  <si>
    <t>26</t>
  </si>
  <si>
    <t>212752128</t>
  </si>
  <si>
    <t>Trativody z flexodrenážnych rúr DN 200</t>
  </si>
  <si>
    <t>677446254</t>
  </si>
  <si>
    <t>" drenaž" 1280</t>
  </si>
  <si>
    <t>27</t>
  </si>
  <si>
    <t>271573001.S</t>
  </si>
  <si>
    <t>Násyp pod základové konštrukcie so zhutnením zo štrkopiesku fr.0-32 mm</t>
  </si>
  <si>
    <t>1387785492</t>
  </si>
  <si>
    <t>"mur" 42,5*0,8*0,2</t>
  </si>
  <si>
    <t>28</t>
  </si>
  <si>
    <t>262303572.S</t>
  </si>
  <si>
    <t>Vrty pre injektáž zvislé povrchové, D nad 195 do 245 mm v hĺbke 0 - 25 m, v hornine III</t>
  </si>
  <si>
    <t>-814629489</t>
  </si>
  <si>
    <t>"stlpiky zvod." 1,1*309</t>
  </si>
  <si>
    <t>29</t>
  </si>
  <si>
    <t>278311181.S</t>
  </si>
  <si>
    <t>Zálievka kotevných otvorov z betónu prostého, C 25/30, objem 1 otvoru do 0,02 m3</t>
  </si>
  <si>
    <t>-2001883519</t>
  </si>
  <si>
    <t>"stlpiky zvod" 3,14*0,1*0,1*1,1*309-3,14*0,05*0,05*1,0*309</t>
  </si>
  <si>
    <t>30</t>
  </si>
  <si>
    <t>142110003400.S</t>
  </si>
  <si>
    <t>Rúra oceľová bezšvová hladká kruhová d 219 mm</t>
  </si>
  <si>
    <t>401362065</t>
  </si>
  <si>
    <t>"pre osadenie stlpikov zvod." 1,1*309</t>
  </si>
  <si>
    <t>31</t>
  </si>
  <si>
    <t>289971211.S</t>
  </si>
  <si>
    <t>Zhotovenie vrstvy z geotextílie na upravenom povrchu sklon do 1 : 5 , šírky od 0 do 3 m</t>
  </si>
  <si>
    <t>-190999072</t>
  </si>
  <si>
    <t>"krajnica " 647*1,25+1556*0,75</t>
  </si>
  <si>
    <t>32</t>
  </si>
  <si>
    <t>693110001200</t>
  </si>
  <si>
    <t xml:space="preserve">Geotextília polypropylénová Tatratex GTX  PP 300</t>
  </si>
  <si>
    <t>681429281</t>
  </si>
  <si>
    <t>1975,75</t>
  </si>
  <si>
    <t>1975,75*1,02 'Prepočítané koeficientom množstva</t>
  </si>
  <si>
    <t xml:space="preserve">Zvislé a kompletné konštrukcie </t>
  </si>
  <si>
    <t>33</t>
  </si>
  <si>
    <t>327323128.S</t>
  </si>
  <si>
    <t>Múry a valy z betónu železového tr. C 30/37</t>
  </si>
  <si>
    <t>-416621938</t>
  </si>
  <si>
    <t xml:space="preserve">"typ1+1a"  53*0,7*0,5+49*1,3*0,5</t>
  </si>
  <si>
    <t xml:space="preserve">"typ2"  131*0,6*0,35+131*0,2*0,05</t>
  </si>
  <si>
    <t xml:space="preserve">"typ3 zaklad+driek"  42,5*0,8*1,0+42,5*0,6*0,87</t>
  </si>
  <si>
    <t xml:space="preserve">"typ1+1a+2"  (53*1,4+49*1,4+131*1,4)*0,15</t>
  </si>
  <si>
    <t>34</t>
  </si>
  <si>
    <t>327351211.S</t>
  </si>
  <si>
    <t>Debnenie múrov a valov zvislých aj sklonených, výšky do 20 m zhotovenie</t>
  </si>
  <si>
    <t>614326273</t>
  </si>
  <si>
    <t xml:space="preserve">"typ1+1a"  53*0,5*2+49*0,5*2+0,5*0,7*2+1,3*0,5*2</t>
  </si>
  <si>
    <t xml:space="preserve">"typ2"  131*0,35*2+0,6*0,35*2+0,2*0,05</t>
  </si>
  <si>
    <t xml:space="preserve">"typ3 zaklad+driek"  42,5*1,87*2+0,8*1,0*2+0,6*0,87*2</t>
  </si>
  <si>
    <t xml:space="preserve">"typ1+1a+2"  53*1,4+49*1,4+131*1,4</t>
  </si>
  <si>
    <t>35</t>
  </si>
  <si>
    <t>327351221.S</t>
  </si>
  <si>
    <t>Debnenie múrov a valov zvislých aj sklonených, výšky do 20 m odstránenie</t>
  </si>
  <si>
    <t>-229415335</t>
  </si>
  <si>
    <t>36</t>
  </si>
  <si>
    <t>327361016.S</t>
  </si>
  <si>
    <t>Výstuž múrov a valov priemeru nad 12 mm, z ocele B500 (10505)</t>
  </si>
  <si>
    <t>-1324752840</t>
  </si>
  <si>
    <t>37</t>
  </si>
  <si>
    <t>327501111.S</t>
  </si>
  <si>
    <t>Výplň za oporami a protimrazové kliny so zhutnením z kameniva drveného alebo ťaženého pre múry a valy</t>
  </si>
  <si>
    <t>598609530</t>
  </si>
  <si>
    <t>"mur typ3" 42,5*0,7*0,4</t>
  </si>
  <si>
    <t>Vodorovné konštrukcie</t>
  </si>
  <si>
    <t>38</t>
  </si>
  <si>
    <t>451311711.S</t>
  </si>
  <si>
    <t>Podklad pod dlažbu z prostého betónu vodostavebného C 25/30 vo vrstve hr. do 100 mm</t>
  </si>
  <si>
    <t>1986130387</t>
  </si>
  <si>
    <t>"vyust. obj." 1,0*0,7*2</t>
  </si>
  <si>
    <t>39</t>
  </si>
  <si>
    <t>451573111</t>
  </si>
  <si>
    <t>Lôžko pod potrubie, stoky a drobné objekty, v otvorenom výkope z piesku a štrkopiesku do 63 mm</t>
  </si>
  <si>
    <t>387185110</t>
  </si>
  <si>
    <t>"trativod. šachty" 1,3*1,3*0,1*10</t>
  </si>
  <si>
    <t>40</t>
  </si>
  <si>
    <t>451577877.S</t>
  </si>
  <si>
    <t>Podklad pod dlažbu v ploche vodorovnej alebo v sklone do 1:5 hr. od 30 do 100 mm zo štrkopiesku</t>
  </si>
  <si>
    <t>-568095266</t>
  </si>
  <si>
    <t>"nova dlaž. priekopa" 1280*1,25</t>
  </si>
  <si>
    <t>41</t>
  </si>
  <si>
    <t>452311141</t>
  </si>
  <si>
    <t>Dosky, bloky, sedlá z betónu v otvorenom výkope tr. C 16/20</t>
  </si>
  <si>
    <t>-858288780</t>
  </si>
  <si>
    <t>"trat. sachty" 1,0*1,0*0,1*10</t>
  </si>
  <si>
    <t>42</t>
  </si>
  <si>
    <t>452318510.S</t>
  </si>
  <si>
    <t>Zaisťovací prah z betónu prostého vodostavebného melioračných kanálov s pätkami alebo bez pätiek</t>
  </si>
  <si>
    <t>-2042024588</t>
  </si>
  <si>
    <t>"zaistov. prah-vyust. obj." 0,8*0,5*0,3*2</t>
  </si>
  <si>
    <t>43</t>
  </si>
  <si>
    <t>452351101</t>
  </si>
  <si>
    <t>Debnenie v otvorenom výkope dosiek, sedlových lôžok a blokov pod potrubie,stoky a drobné objekty</t>
  </si>
  <si>
    <t>397772222</t>
  </si>
  <si>
    <t>"trat. sachty" 1,0*4*0,1*10</t>
  </si>
  <si>
    <t>44</t>
  </si>
  <si>
    <t>452471101.S</t>
  </si>
  <si>
    <t>Podkladová vrstva z modifikovanej malty cementovej - prvá vrstva hr. do 10 mm</t>
  </si>
  <si>
    <t>-1011643283</t>
  </si>
  <si>
    <t xml:space="preserve">" pod platne zábradľového zvodidla na mure"    260*0,35*0,45</t>
  </si>
  <si>
    <t>45</t>
  </si>
  <si>
    <t>465511511.S</t>
  </si>
  <si>
    <t>Dlažba kladená do malty s vyplnením škár maltou MC 10 a s vyškárovaním maltou MCS do 20 m2, hr. 200 mm</t>
  </si>
  <si>
    <t>-1947692816</t>
  </si>
  <si>
    <t>Komunikácie</t>
  </si>
  <si>
    <t>46</t>
  </si>
  <si>
    <t>564871111.S</t>
  </si>
  <si>
    <t>Podklad zo štrkodrviny s rozprestretím a zhutnením, po zhutnení hr. 250 mm</t>
  </si>
  <si>
    <t>-1382890125</t>
  </si>
  <si>
    <t>2213*1,1</t>
  </si>
  <si>
    <t>47</t>
  </si>
  <si>
    <t>564931212.S</t>
  </si>
  <si>
    <t>Podklad alebo podsyp z asfaltového recyklátu s rozprestretím, vlhčením a zhutnením, po zhutnení hr. 110 mm</t>
  </si>
  <si>
    <t>-45476286</t>
  </si>
  <si>
    <t>"uprava vjazdov" 49</t>
  </si>
  <si>
    <t>48</t>
  </si>
  <si>
    <t>567133115.S</t>
  </si>
  <si>
    <t>Podklad z kameniva stmeleného cementom s rozprestretím a zhutnením, CBGM C 5/6, po zhutnení hr. 200 mm</t>
  </si>
  <si>
    <t>-1678895341</t>
  </si>
  <si>
    <t>"konštr. č.4" 2213</t>
  </si>
  <si>
    <t>49</t>
  </si>
  <si>
    <t>569831111</t>
  </si>
  <si>
    <t>Spevnenie krajníc alebo komun. pre peších s rozpr. a zhutnením, štrkodrvinou hr. 100 mm</t>
  </si>
  <si>
    <t>-478686009</t>
  </si>
  <si>
    <t xml:space="preserve">"krajnica  - ŠD fr. 16/32mm" 647*1,25+1556*0,75</t>
  </si>
  <si>
    <t>50</t>
  </si>
  <si>
    <t>569903311.S</t>
  </si>
  <si>
    <t>Zhotovenie zemných krajníc z hornín akejkoľvek triedy so zhutnením</t>
  </si>
  <si>
    <t>-1886601641</t>
  </si>
  <si>
    <t>"z nenamrzaveho mater.-pouzit z vykopu" 162</t>
  </si>
  <si>
    <t>51</t>
  </si>
  <si>
    <t>572991111.S</t>
  </si>
  <si>
    <t>Ošetrenie vlasočnicových trhlín asfaltovou sanačnou hmotou s povrchovým prekrytím</t>
  </si>
  <si>
    <t>-1125386721</t>
  </si>
  <si>
    <t>" konštr. č.1-5%" 6900*0,05</t>
  </si>
  <si>
    <t>52</t>
  </si>
  <si>
    <t>573111110.S</t>
  </si>
  <si>
    <t>Postrek asfaltový infiltračný s posypom kamenivom z asfaltu cestného v množstve 0,70 kg/m2</t>
  </si>
  <si>
    <t>-1049425091</t>
  </si>
  <si>
    <t>53</t>
  </si>
  <si>
    <t>573231107.S</t>
  </si>
  <si>
    <t>Postrek asfaltový spojovací bez posypu kamenivom z cestnej emulzie v množstve 0,50 kg/m2</t>
  </si>
  <si>
    <t>1140121600</t>
  </si>
  <si>
    <t>"konštr. č.1+č.4" 6900*2+2213</t>
  </si>
  <si>
    <t>54</t>
  </si>
  <si>
    <t>577144241.S</t>
  </si>
  <si>
    <t>Asfaltový betón vrstva obrusná AC 11 O v pruhu š. nad 3 m z nemodifik. asfaltu tr. II, po zhutnení hr. 50 mm</t>
  </si>
  <si>
    <t>257496192</t>
  </si>
  <si>
    <t>"konštr. č.1+č.4" 6900+2213</t>
  </si>
  <si>
    <t>55</t>
  </si>
  <si>
    <t>577154341.S</t>
  </si>
  <si>
    <t>Asfaltový betón vrstva obrusná alebo ložná AC 16 v pruhu š. nad 3 m z nemodifik. asfaltu tr. II, po zhutnení hr. 60 mm</t>
  </si>
  <si>
    <t>-2062864731</t>
  </si>
  <si>
    <t>Rúrové vedenie</t>
  </si>
  <si>
    <t>56</t>
  </si>
  <si>
    <t>871228111.S</t>
  </si>
  <si>
    <t>Ukladanie drenážneho potrubia do pripravenej ryhy z tvrdého PVC priemeru nad 90 do 150 mm</t>
  </si>
  <si>
    <t>-773978120</t>
  </si>
  <si>
    <t>"cez mur" 6*1,0</t>
  </si>
  <si>
    <t xml:space="preserve">"trativod za murom" </t>
  </si>
  <si>
    <t>57</t>
  </si>
  <si>
    <t>286110015200.S</t>
  </si>
  <si>
    <t>Flexibilná drenážna PVC-U rúra DN 160</t>
  </si>
  <si>
    <t>-1233749360</t>
  </si>
  <si>
    <t>58</t>
  </si>
  <si>
    <t>871238111.S</t>
  </si>
  <si>
    <t>Ukladanie drenážneho potrubia do pripravenej ryhy z tvrdého PVC priemeru nad 150 do 200 mm</t>
  </si>
  <si>
    <t>-641159717</t>
  </si>
  <si>
    <t>"vyustenie trativodu - prepich pod voz." 14,0*2</t>
  </si>
  <si>
    <t>"vyustenie trativodu cez opor. mur - prepich pod voz." 9,0</t>
  </si>
  <si>
    <t>59</t>
  </si>
  <si>
    <t>286110010100</t>
  </si>
  <si>
    <t>Rúra kanalizačná PVC-U gravitačná, hladká, DN 200, dĺ. 1 m</t>
  </si>
  <si>
    <t>ks</t>
  </si>
  <si>
    <t>511414193</t>
  </si>
  <si>
    <t>37*1,02</t>
  </si>
  <si>
    <t>60</t>
  </si>
  <si>
    <t>895211131.S</t>
  </si>
  <si>
    <t>Drenážna šachta typová kontrolná z betónových dielcov priemer 800 mm, hĺbka do 1,5 m</t>
  </si>
  <si>
    <t>1453754210</t>
  </si>
  <si>
    <t>61</t>
  </si>
  <si>
    <t>895211139.S</t>
  </si>
  <si>
    <t>Príplatok k cene za každých ďalších i začatých 0,5 m hĺbky pre drenážnu šachtu typovú kontrolnú, priemer 800 mm</t>
  </si>
  <si>
    <t>-1740550725</t>
  </si>
  <si>
    <t>62</t>
  </si>
  <si>
    <t>899102111</t>
  </si>
  <si>
    <t>Osadenie poklopu liatinového a oceľového vrátane rámu hmotn. nad 50 do 100 kg</t>
  </si>
  <si>
    <t>-1353455614</t>
  </si>
  <si>
    <t>"trativod. šachty" 10</t>
  </si>
  <si>
    <t>63</t>
  </si>
  <si>
    <t>552410002400</t>
  </si>
  <si>
    <t>Poklop liatinový D 400</t>
  </si>
  <si>
    <t>258417978</t>
  </si>
  <si>
    <t>64</t>
  </si>
  <si>
    <t>899623181</t>
  </si>
  <si>
    <t>Obetónovanie potrubia alebo muriva stôk betónom prostým tr. C 30/37 v otvorenom výkope</t>
  </si>
  <si>
    <t>-1609285615</t>
  </si>
  <si>
    <t>"vyust. obj. trativodu"</t>
  </si>
  <si>
    <t>(0,6*0,6*0,5-3,14*0,1*0,1*0,6)*2</t>
  </si>
  <si>
    <t>65</t>
  </si>
  <si>
    <t>899643111</t>
  </si>
  <si>
    <t>Debnenie pre obetónovanie potrubia v otvorenom výkope</t>
  </si>
  <si>
    <t>1381979726</t>
  </si>
  <si>
    <t>(0,6*0,5*2+0,6*0,5*2-3,14*0,1*2)*2</t>
  </si>
  <si>
    <t>Ostatné konštrukcie a práce-búranie</t>
  </si>
  <si>
    <t>66</t>
  </si>
  <si>
    <t>911332322.S</t>
  </si>
  <si>
    <t>Osadenie a montáž cestného zvodidla oceľového jednostranného úrovne zachytenia H1 so zabaranením stĺpikov pri vz. 2,0 m</t>
  </si>
  <si>
    <t>1424693427</t>
  </si>
  <si>
    <t>588+8,8*3</t>
  </si>
  <si>
    <t>67</t>
  </si>
  <si>
    <t>553550000300</t>
  </si>
  <si>
    <t>Zvodidlo cestné, úroveń zachytenia H1, komplet</t>
  </si>
  <si>
    <t>-56088607</t>
  </si>
  <si>
    <t>68</t>
  </si>
  <si>
    <t>911334122.S</t>
  </si>
  <si>
    <t>Zvodidlo oceľové zábradlové ZSNH4/H2 kotvené do rímsy s výplňou zo zvislých tyčí</t>
  </si>
  <si>
    <t>-448606185</t>
  </si>
  <si>
    <t>"mur" 174+74*2+60+38+88</t>
  </si>
  <si>
    <t>69</t>
  </si>
  <si>
    <t>912291111.S</t>
  </si>
  <si>
    <t>Osadenie smerového stĺpika plastového s vykopaním a odhodom výkopku do 3 m</t>
  </si>
  <si>
    <t>663979210</t>
  </si>
  <si>
    <t>70</t>
  </si>
  <si>
    <t>404490000400.S</t>
  </si>
  <si>
    <t>Cestný smerový stĺpik CS - 1200 mm, fólia III. triedy</t>
  </si>
  <si>
    <t>-2045555591</t>
  </si>
  <si>
    <t>71</t>
  </si>
  <si>
    <t>912293111.S</t>
  </si>
  <si>
    <t>Osadenie a montáž smerového stĺpika z plastických hmôt na cestné zvodidlo</t>
  </si>
  <si>
    <t>1595902461</t>
  </si>
  <si>
    <t>72</t>
  </si>
  <si>
    <t>404490000600.S</t>
  </si>
  <si>
    <t>Zvodidlový stĺpik ZS - 300 mm, s kovovým držiakom, fólia III. triedy, so spojovacím materiálom</t>
  </si>
  <si>
    <t>1214465763</t>
  </si>
  <si>
    <t>73</t>
  </si>
  <si>
    <t>912371111.S</t>
  </si>
  <si>
    <t>Ochranné zariadenia odrazové fólie na stĺpiky</t>
  </si>
  <si>
    <t>318187224</t>
  </si>
  <si>
    <t>98*3</t>
  </si>
  <si>
    <t>74</t>
  </si>
  <si>
    <t>404490000900.S</t>
  </si>
  <si>
    <t>Odrazová fólia na stĺpik, samostatná, biela/oranžová, fólia III. triedy</t>
  </si>
  <si>
    <t>241298930</t>
  </si>
  <si>
    <t>75</t>
  </si>
  <si>
    <t>404490000701.S</t>
  </si>
  <si>
    <t>Štvorček samolepiaci s retroreflexnou fóliou tr.1, 500x500 mm</t>
  </si>
  <si>
    <t>574952964</t>
  </si>
  <si>
    <t>76</t>
  </si>
  <si>
    <t>914001101</t>
  </si>
  <si>
    <t xml:space="preserve">Dočasné dopravné značenie-montáž, prenájom, demontáž </t>
  </si>
  <si>
    <t>1310652673</t>
  </si>
  <si>
    <t>77</t>
  </si>
  <si>
    <t>914001111.S</t>
  </si>
  <si>
    <t>Osadenie a montáž cestnej zvislej dopravnej značky na stĺpik, stĺp, konzolu alebo objekt</t>
  </si>
  <si>
    <t>-939793494</t>
  </si>
  <si>
    <t>"so stlpikmi" 9</t>
  </si>
  <si>
    <t>78</t>
  </si>
  <si>
    <t>914001211.S</t>
  </si>
  <si>
    <t>Montáž cestnej zvislej dopravnej značky základnej veľkosti do 1 m2 objímkami na stĺpiky alebo konzoly</t>
  </si>
  <si>
    <t>-824203328</t>
  </si>
  <si>
    <t>"stlpiky+VO" 1</t>
  </si>
  <si>
    <t>79</t>
  </si>
  <si>
    <t>404410011600</t>
  </si>
  <si>
    <t>111 - Výstražná značka A2a (Dvojitá zákruta, prvá vpravo), rozmer 900 mm, fólia RA2, pozinkovaná</t>
  </si>
  <si>
    <t>-2079479086</t>
  </si>
  <si>
    <t>80</t>
  </si>
  <si>
    <t>404410169000</t>
  </si>
  <si>
    <t>340 - Informatívna smerová značka IS33 (Hranica kraja), rozmer 1000x500 mm, Zn plech so založeným Al okrajovým profilom I. trieda, EG, 7 rokov</t>
  </si>
  <si>
    <t>395209622</t>
  </si>
  <si>
    <t>81</t>
  </si>
  <si>
    <t>404410169100</t>
  </si>
  <si>
    <t>340 - Informatívna smerová značka IS34 (Hranica okresu), rozmer 1000x500 mm, Zn plech so založeným Al okrajovým profilom I. trieda, EG, 7 rokov</t>
  </si>
  <si>
    <t>-1295954410</t>
  </si>
  <si>
    <t>82</t>
  </si>
  <si>
    <t>404410167600</t>
  </si>
  <si>
    <t>355 - Informatívna smerová značka IS32a (Kilometrovník), rozmer 600x300 mm, Zn plech so založeným Al okrajovým profilom I. trieda, EG, 7 rokov</t>
  </si>
  <si>
    <t>-1106015568</t>
  </si>
  <si>
    <t>83</t>
  </si>
  <si>
    <t>404410194900</t>
  </si>
  <si>
    <t>502 - Dodatková tabuľka E4 (Dĺžka úseku alebo platnosti), rozmer 500x150 mm, Zn plech so zahnutým lisovaným okrajom I. trieda, EG, 7 rokov</t>
  </si>
  <si>
    <t>1850976553</t>
  </si>
  <si>
    <t>84</t>
  </si>
  <si>
    <t>404490008401</t>
  </si>
  <si>
    <t>Stĺpik Zn, d 60 mm, pre dopravné značky, dĺ.3,5m</t>
  </si>
  <si>
    <t>2091996082</t>
  </si>
  <si>
    <t>85</t>
  </si>
  <si>
    <t>404490008403.S</t>
  </si>
  <si>
    <t>Stĺpik Zn, d 60 mm/2,0 m, pre dopravné značky</t>
  </si>
  <si>
    <t>444287860</t>
  </si>
  <si>
    <t>86</t>
  </si>
  <si>
    <t>404490008600.S</t>
  </si>
  <si>
    <t>Krytka stĺpika, d 60 mm, plastová</t>
  </si>
  <si>
    <t>957222410</t>
  </si>
  <si>
    <t>87</t>
  </si>
  <si>
    <t>404440000100.S</t>
  </si>
  <si>
    <t>Úchyt na stĺpik, d 60 mm, križový, Zn</t>
  </si>
  <si>
    <t>961209207</t>
  </si>
  <si>
    <t>10*2</t>
  </si>
  <si>
    <t>88</t>
  </si>
  <si>
    <t>915712312.S</t>
  </si>
  <si>
    <t>Vodorovné dopravné značenie striekaným plastom deliacich čiar súvislých šírky 125 mm biela retroreflexná</t>
  </si>
  <si>
    <t>1685075762</t>
  </si>
  <si>
    <t>"601" 795</t>
  </si>
  <si>
    <t>89</t>
  </si>
  <si>
    <t>915712322.S</t>
  </si>
  <si>
    <t>Vodorovné dopravné značenie striekaným plastom deliacich čiar prerušovaných šírky 125 mm biela retroreflexná</t>
  </si>
  <si>
    <t>-1706753349</t>
  </si>
  <si>
    <t>"602 - š. 12,5cm" 548</t>
  </si>
  <si>
    <t>90</t>
  </si>
  <si>
    <t>915791111.S</t>
  </si>
  <si>
    <t>Predznačenie pre značenie striekané farbou z náterových hmôt deliace čiary, vodiace prúžky</t>
  </si>
  <si>
    <t>-702709873</t>
  </si>
  <si>
    <t>795+548</t>
  </si>
  <si>
    <t>91</t>
  </si>
  <si>
    <t>919514112.S</t>
  </si>
  <si>
    <t>Zhotovenie priepustu z rúr železobetónových DN 600</t>
  </si>
  <si>
    <t>-317077158</t>
  </si>
  <si>
    <t>"cez vjazdy" 9,0*2</t>
  </si>
  <si>
    <t>92</t>
  </si>
  <si>
    <t>592210000300.S</t>
  </si>
  <si>
    <t>Rúra železobetónová pre dažďové odpadné vody TZP 3-60, DN 60, dĺ. 1000, hr. steny 62 mm</t>
  </si>
  <si>
    <t>-1012428885</t>
  </si>
  <si>
    <t>93</t>
  </si>
  <si>
    <t>919726172.S</t>
  </si>
  <si>
    <t>Rezanie priečnych alebo pozdĺžnych dilatačných škár živič. plôch pre vytvor. komôrky pre zálievku, š. 10 mm, hĺ. 20 mm</t>
  </si>
  <si>
    <t>-41166228</t>
  </si>
  <si>
    <t>"os cesty" 1343</t>
  </si>
  <si>
    <t>94</t>
  </si>
  <si>
    <t>919726711.S</t>
  </si>
  <si>
    <t>Tesnenie dilatačných škár zálievkou za tepla pre komôrku s tesniacim profilom š. 10 mm hl. 20 mm</t>
  </si>
  <si>
    <t>-117034597</t>
  </si>
  <si>
    <t>95</t>
  </si>
  <si>
    <t>919735113.S</t>
  </si>
  <si>
    <t>Rezanie existujúceho asfaltového krytu alebo podkladu hĺbky nad 100 do 150 mm</t>
  </si>
  <si>
    <t>510762943</t>
  </si>
  <si>
    <t>"ZU a KU, križovatky" 25</t>
  </si>
  <si>
    <t>96</t>
  </si>
  <si>
    <t>919735210</t>
  </si>
  <si>
    <t>Pružná asfaltová zalievka</t>
  </si>
  <si>
    <t>1547148629</t>
  </si>
  <si>
    <t>97</t>
  </si>
  <si>
    <t>935112113</t>
  </si>
  <si>
    <t>Osad. priekop. žľabu do lôžka hr. 100 mm z betónu C 16/20, z betón. dosiek akejkoľ. veľk.</t>
  </si>
  <si>
    <t>-1532402276</t>
  </si>
  <si>
    <t>"dlaž. priekopa" 1280*0,3*2</t>
  </si>
  <si>
    <t>98</t>
  </si>
  <si>
    <t>592270000701</t>
  </si>
  <si>
    <t xml:space="preserve">Tvárnica priekopová a melioračná, doska obkladová betónová TBM  500x300x80 mm</t>
  </si>
  <si>
    <t>227462084</t>
  </si>
  <si>
    <t>"priekopa" 768/0,5/0,3*1,01</t>
  </si>
  <si>
    <t>99</t>
  </si>
  <si>
    <t>935112212.S</t>
  </si>
  <si>
    <t>Osadenie priekop. žľabu z betón. priekopových tvárnic šírky 500- 800 mm do betónu C 16/20</t>
  </si>
  <si>
    <t>1234560518</t>
  </si>
  <si>
    <t>"dlaž. priekopa" 1280</t>
  </si>
  <si>
    <t>100</t>
  </si>
  <si>
    <t>592270001800</t>
  </si>
  <si>
    <t>Tvárnica priekopováTBM 1-60, lxšxv 620x300x154,5(75) mm</t>
  </si>
  <si>
    <t>-1576510683</t>
  </si>
  <si>
    <t>1280*3,36 'Prepočítané koeficientom množstva</t>
  </si>
  <si>
    <t>101</t>
  </si>
  <si>
    <t>938908411.S</t>
  </si>
  <si>
    <t>Očistenie povrchu krytu alebo podkladu asfaltového, betónového alebo dláždeného tlakom vody</t>
  </si>
  <si>
    <t>1906206331</t>
  </si>
  <si>
    <t>" konštr. č.1" 6900</t>
  </si>
  <si>
    <t>102</t>
  </si>
  <si>
    <t>938909612.S</t>
  </si>
  <si>
    <t xml:space="preserve">Odstránenie nánosu na krajniciach priem. hr. nad 100 do 200 mm,  -0,25200t</t>
  </si>
  <si>
    <t>1504592605</t>
  </si>
  <si>
    <t>"krajnica " 1556*0,75+647*1,25</t>
  </si>
  <si>
    <t>103</t>
  </si>
  <si>
    <t>959941113.S</t>
  </si>
  <si>
    <t>Chemická kotva s kotevným svorníkom tesnená chemickou ampulkou do betónu, ŽB, kameňa, s vyvŕtaním otvoru M10/90/190 mm</t>
  </si>
  <si>
    <t>-1033406595</t>
  </si>
  <si>
    <t>" kotvenie zábradlia na mure-stlpiky" 78*4</t>
  </si>
  <si>
    <t>104</t>
  </si>
  <si>
    <t>959941131.S</t>
  </si>
  <si>
    <t>Chemická kotva s kotevným svorníkom tesnená chemickou ampulkou do betónu, ŽB, kameňa, s vyvŕtaním otvoru M16/20/165 mm</t>
  </si>
  <si>
    <t>-121239398</t>
  </si>
  <si>
    <t>"lepená kotva 5ks/m, dlžka vrtu 10cm - dobetonavka "</t>
  </si>
  <si>
    <t xml:space="preserve">"typ1+1a"  53*5*7+49*5*7</t>
  </si>
  <si>
    <t xml:space="preserve">"typ2"  131*5*6</t>
  </si>
  <si>
    <t>105</t>
  </si>
  <si>
    <t>959941132.S</t>
  </si>
  <si>
    <t>Chemická kotva s kotevným svorníkom tesnená chemickou ampulkou do betónu, ŽB, kameňa, s vyvŕtaním otvoru M16/45/190 mm</t>
  </si>
  <si>
    <t>-1550123607</t>
  </si>
  <si>
    <t>"zvodidlove zabr. na mure" 260*4</t>
  </si>
  <si>
    <t>106</t>
  </si>
  <si>
    <t>966005311.S</t>
  </si>
  <si>
    <t xml:space="preserve">Rozobranie cestného zábradlia a zvodidiel s jednou pásnicou,  -0,04200t</t>
  </si>
  <si>
    <t>2023989445</t>
  </si>
  <si>
    <t>"zvodidlo" 1092,0</t>
  </si>
  <si>
    <t>107</t>
  </si>
  <si>
    <t>966006132.S</t>
  </si>
  <si>
    <t xml:space="preserve">Odstránenie značky, pre staničenie a ohraničenie so stĺpikmi s bet. pätkami,  -0,08200t</t>
  </si>
  <si>
    <t>941194375</t>
  </si>
  <si>
    <t>108</t>
  </si>
  <si>
    <t>966006133.S</t>
  </si>
  <si>
    <t xml:space="preserve">Odstránenie značky, smerové stĺpiky zaklinované v zemi kameňmi alebo obetónované, zabaranené  -0,03700t</t>
  </si>
  <si>
    <t>494644073</t>
  </si>
  <si>
    <t>109</t>
  </si>
  <si>
    <t>966006211.S</t>
  </si>
  <si>
    <t xml:space="preserve">Odstránenie (demontáž) zvislej dopravnej značky zo stĺpov, stĺpikov alebo konzol,  -0,00400t</t>
  </si>
  <si>
    <t>1485047490</t>
  </si>
  <si>
    <t>110</t>
  </si>
  <si>
    <t>979082213.S</t>
  </si>
  <si>
    <t>Vodorovná doprava sutiny so zložením a hrubým urovnaním na vzdialenosť do 1 km</t>
  </si>
  <si>
    <t>-522066299</t>
  </si>
  <si>
    <t>"asf. frezov." 465*0,279+1865*0,254</t>
  </si>
  <si>
    <t>"smer. stlpiky+DZ" 28*0,037+5*0,082+3*0,004</t>
  </si>
  <si>
    <t>"zvod." 1092*0,042</t>
  </si>
  <si>
    <t>111</t>
  </si>
  <si>
    <t>979082219.S</t>
  </si>
  <si>
    <t>Príplatok k cene za každý ďalší aj začatý 1 km nad 1 km pre vodorovnú dopravu sutiny</t>
  </si>
  <si>
    <t>-3506641</t>
  </si>
  <si>
    <t>650,767*19 'Prepočítané koeficientom množstva</t>
  </si>
  <si>
    <t>Presun hmôt HSV</t>
  </si>
  <si>
    <t>112</t>
  </si>
  <si>
    <t>998225311.S</t>
  </si>
  <si>
    <t>Presun hmôt pre opravy a údržbu komunikácií a letísk s krytom asfaltovým alebo betónovým</t>
  </si>
  <si>
    <t>1235042193</t>
  </si>
  <si>
    <t>PSV</t>
  </si>
  <si>
    <t>Práce a dodávky PSV</t>
  </si>
  <si>
    <t>711</t>
  </si>
  <si>
    <t>Izolácie proti vode a vlhkosti</t>
  </si>
  <si>
    <t>113</t>
  </si>
  <si>
    <t>711112001.S</t>
  </si>
  <si>
    <t xml:space="preserve">Zhotovenie  izolácie proti zemnej vlhkosti zvislá penetračným náterom za studena</t>
  </si>
  <si>
    <t>-509100059</t>
  </si>
  <si>
    <t>114</t>
  </si>
  <si>
    <t>246170000900</t>
  </si>
  <si>
    <t>Lak asfaltový ALP-PENETRAL SN v sudoch</t>
  </si>
  <si>
    <t>-269860971</t>
  </si>
  <si>
    <t>598,446715686275*0,00035 'Prepočítané koeficientom množstva</t>
  </si>
  <si>
    <t>115</t>
  </si>
  <si>
    <t>711122131.S</t>
  </si>
  <si>
    <t xml:space="preserve">Zhotovenie  izolácie proti zemnej vlhkosti zvislá asfaltovým náterom za tepla</t>
  </si>
  <si>
    <t>56605581</t>
  </si>
  <si>
    <t>280,05*2</t>
  </si>
  <si>
    <t>116</t>
  </si>
  <si>
    <t>111610000700</t>
  </si>
  <si>
    <t xml:space="preserve">Asfalt izolačný AOSI 85/25/B2 </t>
  </si>
  <si>
    <t>-703753092</t>
  </si>
  <si>
    <t>560,1*0,0017 'Prepočítané koeficientom množstva</t>
  </si>
  <si>
    <t>117</t>
  </si>
  <si>
    <t>998711201.S</t>
  </si>
  <si>
    <t>Presun hmôt pre izoláciu proti vode v objektoch výšky do 6 m</t>
  </si>
  <si>
    <t>%</t>
  </si>
  <si>
    <t>-1055096389</t>
  </si>
  <si>
    <t>101-012 - Oporná konštrukcia</t>
  </si>
  <si>
    <t xml:space="preserve">    6 - Úpravy povrchov, podlahy, osadenie</t>
  </si>
  <si>
    <t>HZS - Hodinové zúčtovacie sadzby</t>
  </si>
  <si>
    <t>"vykop pre oporne steny" 172,8*(1,7*1,0+1,5*0,8)+324*(1,5*1,1+1,6*0,25)</t>
  </si>
  <si>
    <t>1165,32*0,3</t>
  </si>
  <si>
    <t>-185797201</t>
  </si>
  <si>
    <t>1165,32</t>
  </si>
  <si>
    <t>654521371</t>
  </si>
  <si>
    <t>1165,32*7</t>
  </si>
  <si>
    <t>789324233</t>
  </si>
  <si>
    <t>"prebyt. zemina" 1165,32*1,5</t>
  </si>
  <si>
    <t>"trativod za murom+vyvedeni za mur" 482,4*3,14*0,2</t>
  </si>
  <si>
    <t>302,947</t>
  </si>
  <si>
    <t>302,947*1,05 'Prepočítané koeficientom množstva</t>
  </si>
  <si>
    <t>215901101.S</t>
  </si>
  <si>
    <t>Zhutnenie podložia z rastlej horniny 1 až 4 pod násypy, z hornina súdržných do 92 % PS a nesúdržných</t>
  </si>
  <si>
    <t>-946031382</t>
  </si>
  <si>
    <t>"oporna konštr. v.5m+v.10m - pod ŠD" 324*2,0+172,8*2,1</t>
  </si>
  <si>
    <t>221942122.S</t>
  </si>
  <si>
    <t>Nastraženie a zabaranenie oceľ. ihiel, pilót zvislých nad 15-70 kg/m do 5m</t>
  </si>
  <si>
    <t>-38839302</t>
  </si>
  <si>
    <t>"mikropilotove steny - v. 5m" (60+60+30+72+48)*5</t>
  </si>
  <si>
    <t>221942125.S</t>
  </si>
  <si>
    <t>Nastraženie a zabaranenie oceľ. ihiel, pilót zvislých nad 15-70 kg/m do 10m</t>
  </si>
  <si>
    <t>-1275877242</t>
  </si>
  <si>
    <t>"mikropilotove steny - v. 10m" 216*10</t>
  </si>
  <si>
    <t>134870001110.S</t>
  </si>
  <si>
    <t>Oceľový nosník HEB 120, z valcovanej ocele S235JR</t>
  </si>
  <si>
    <t>-265332225</t>
  </si>
  <si>
    <t>270*5+216*10</t>
  </si>
  <si>
    <t>3510*1,05 'Prepočítané koeficientom množstva</t>
  </si>
  <si>
    <t>224311221.S</t>
  </si>
  <si>
    <t>Výplň pilót z troskoportlandského betónu prostého vodostavebného tr. C 25/30 bez pažiacej suspenzie</t>
  </si>
  <si>
    <t>-1149162943</t>
  </si>
  <si>
    <t>270*4,5*3,14*0,1125*0,1125*1,1</t>
  </si>
  <si>
    <t>216*8,2*3,14*0,1125*0,1125*1,1</t>
  </si>
  <si>
    <t>427036465</t>
  </si>
  <si>
    <t>262403572.S</t>
  </si>
  <si>
    <t>Vrty pre injektáž zvislé povrchové, D nad 195 do 245 mm v hĺbke 0 - 25 m, v hornine IV</t>
  </si>
  <si>
    <t>442722782</t>
  </si>
  <si>
    <t>"mikropilotove steny - v. 5m - 30%" (60+60+30+72+48)*5*0,3</t>
  </si>
  <si>
    <t>"mikropilotove steny - v. 10m - 30%" 216*10*0,3</t>
  </si>
  <si>
    <t>262503572.S</t>
  </si>
  <si>
    <t>Vrty pre injektáž zvislé povrchové, D nad 195 do 245 mm v hĺbke 0 - 25 m, v hornine V</t>
  </si>
  <si>
    <t>-515832672</t>
  </si>
  <si>
    <t>"mikropilotove steny - v. 5m - 20%" (60+60+30+72+48)*5*0,2</t>
  </si>
  <si>
    <t>"mikropilotove steny - v. 10m - 20%" 216*10*0,2</t>
  </si>
  <si>
    <t>"oporna konštr. v.5m+v.10m" 324*2,0*0,1+172,8*1,6*0,1</t>
  </si>
  <si>
    <t>274313521.S</t>
  </si>
  <si>
    <t>Betón základových pásov, prostý tr. C 12/15</t>
  </si>
  <si>
    <t>189227219</t>
  </si>
  <si>
    <t xml:space="preserve">" lícny prefabrikát "  (172,8+324)*0,2*0,2</t>
  </si>
  <si>
    <t>289971233.S</t>
  </si>
  <si>
    <t>Zhotovenie vrstvy z geotextílie na uprav. povrchu sklon nad 1 : 2,5 do 1 : 1 , šírky nad 6 do 8,5 m</t>
  </si>
  <si>
    <t>"oddelujuca-opor. konštr. v. 10m " 172,8*5,4+324,0*5,4</t>
  </si>
  <si>
    <t xml:space="preserve">Geotextília polypropylénová  PP 300</t>
  </si>
  <si>
    <t>2682,72</t>
  </si>
  <si>
    <t>2682,72*1,02 'Prepočítané koeficientom množstva</t>
  </si>
  <si>
    <t>289971443.S</t>
  </si>
  <si>
    <t>Geomreža pre stabilizáciu podkladu, tuhá dvojosá z polypropylénu pevnosť v ťahu do 40 kN/m sklon do 1 : 5</t>
  </si>
  <si>
    <t>1794905122</t>
  </si>
  <si>
    <t>"oporna konštr. " (324+172,8)*2,0</t>
  </si>
  <si>
    <t>317121121.S1</t>
  </si>
  <si>
    <t>Montáž prefabrikovaných stien na oporných múroch, hmotnosti do 1 t</t>
  </si>
  <si>
    <t>-1064380670</t>
  </si>
  <si>
    <t>"mikropilotove steny - v. 5m " 60+60+30+72+48</t>
  </si>
  <si>
    <t>"mikropilotove steny - v. 10m" 288</t>
  </si>
  <si>
    <t>593310000600.S3</t>
  </si>
  <si>
    <t>Stenový prefabrikát atyp 100/1000/2400</t>
  </si>
  <si>
    <t>573900426</t>
  </si>
  <si>
    <t>317321019</t>
  </si>
  <si>
    <t>Rímsy múrov a valov z betónu železového tr. C 35/45 (P)</t>
  </si>
  <si>
    <t>19985585</t>
  </si>
  <si>
    <t xml:space="preserve">" betón s použitím rozptýlených polypropylénových vlákien dĺžky 12mm s dávkovaním 0,9kg/m3 BZ " </t>
  </si>
  <si>
    <t>"oporna konštr. v.5m+v.10m" (324+172,8)*0,7*0,265</t>
  </si>
  <si>
    <t>317353111.S</t>
  </si>
  <si>
    <t>Debnenie ríms múrov a valov akéhokoľvek tvaru, priamych, zaoblených alebo zakrivených-zhotovenie</t>
  </si>
  <si>
    <t>-1495401338</t>
  </si>
  <si>
    <t>"oporna konštr. v.5m+v.10m" (324+172,8)*0,73+0,265*0,5*12</t>
  </si>
  <si>
    <t>317353112.S</t>
  </si>
  <si>
    <t>Debnenie ríms múrov a valov akéhokoľvek tvaru, priamych, zaoblených alebo zakrivených-odstránenie</t>
  </si>
  <si>
    <t>-1055234531</t>
  </si>
  <si>
    <t>317361016.S</t>
  </si>
  <si>
    <t>Výstuž ríms murív a valov z ocele B500 (10505)</t>
  </si>
  <si>
    <t>2103199866</t>
  </si>
  <si>
    <t>92,156*120*0,001</t>
  </si>
  <si>
    <t>-852881949</t>
  </si>
  <si>
    <t xml:space="preserve">"oporna konštr. v.5m+v.10m-dobetonavka" </t>
  </si>
  <si>
    <t xml:space="preserve"> (324+172,8)*0,5*0,4+172,8*0,3*1,3+324*0,3*0,3</t>
  </si>
  <si>
    <t xml:space="preserve"> (324+172,8)*0,4*2+0,5*0,4*6*2+0,3*1,3*2+0,3*0,3*5*2</t>
  </si>
  <si>
    <t>195,912*100*0,001</t>
  </si>
  <si>
    <t xml:space="preserve">"oporna konštr. v.5m+v.10m-ŠD 0/63" </t>
  </si>
  <si>
    <t xml:space="preserve"> (324+172,8)*0,6*1,1</t>
  </si>
  <si>
    <t>462451113.S</t>
  </si>
  <si>
    <t>Preliatie kamennej zahádzky cementovou maltou MC-15</t>
  </si>
  <si>
    <t>-532289186</t>
  </si>
  <si>
    <t>"oporna konštr. v.5m+v.10m-20%" (324*0,6*0,4+172,8*0,6*0,5)*0,2</t>
  </si>
  <si>
    <t>462511270.S</t>
  </si>
  <si>
    <t>Zahádzka z lomového kameňa bez preštrkovania z terénu, hmotnosti jednotlivých kameňov do 200 kg</t>
  </si>
  <si>
    <t>882128788</t>
  </si>
  <si>
    <t>"oporna konštr. v.5m+v.10m" 324*0,6*0,4+172,8*0,6*0,5</t>
  </si>
  <si>
    <t>Úpravy povrchov, podlahy, osadenie</t>
  </si>
  <si>
    <t>622661221.S</t>
  </si>
  <si>
    <t>Náter betónu mosta epoxidový disperzný 2x ochranný nepružný OS-B</t>
  </si>
  <si>
    <t>1015731984</t>
  </si>
  <si>
    <t xml:space="preserve">" ochrana proti soliam = rímsy  " </t>
  </si>
  <si>
    <t>(324+172,8)*1,0</t>
  </si>
  <si>
    <t>"cez mur-mikropilotova stena" 69*0,8</t>
  </si>
  <si>
    <t>"trativod za murom-mikropilotova stena+vyvedeni za mur" 72+72+36+172,8+86,4+6*7,2</t>
  </si>
  <si>
    <t>Rúrka drenážna PVC-U rúra DN 160</t>
  </si>
  <si>
    <t>537,6</t>
  </si>
  <si>
    <t>537,6*1,02 'Prepočítané koeficientom množstva</t>
  </si>
  <si>
    <t xml:space="preserve">"mikropilotova stena v. 5m   I/1-I/6" 74+74+38+88+60</t>
  </si>
  <si>
    <t xml:space="preserve">"mikropilotova stena v. 10m   I/4" 174</t>
  </si>
  <si>
    <t>919726732.S</t>
  </si>
  <si>
    <t>Tesnenie dilatačných škár zálievkou za tepla pre komôrku s tesniacim profilom š. 20 mm hl. 40 mm</t>
  </si>
  <si>
    <t>-935355231</t>
  </si>
  <si>
    <t xml:space="preserve">" medzi vozovkou a ŽB konštr. "  324+172,8</t>
  </si>
  <si>
    <t>931992121.S</t>
  </si>
  <si>
    <t>Výplň dilatačných škár z extrudovaného polystyrénu hr. 20 mm</t>
  </si>
  <si>
    <t>-1748768642</t>
  </si>
  <si>
    <t xml:space="preserve">" rímsy-medzi dilatač. celkami"  69*0,265*0,7</t>
  </si>
  <si>
    <t xml:space="preserve">" dobetonavka-medzi dilatač. celkami"  69*0,5*0,4</t>
  </si>
  <si>
    <t>971056015.S</t>
  </si>
  <si>
    <t>Jadrové vrty diamantovými korunkami do D 160 mm do stien - železobetónových -0,00048t</t>
  </si>
  <si>
    <t>cm</t>
  </si>
  <si>
    <t>118731809</t>
  </si>
  <si>
    <t>"drenaž cez opornu konštrr" 69*50</t>
  </si>
  <si>
    <t>2861,77411764706*0,00035 'Prepočítané koeficientom množstva</t>
  </si>
  <si>
    <t>1339,2*2</t>
  </si>
  <si>
    <t>2678,4*0,0017 'Prepočítané koeficientom množstva</t>
  </si>
  <si>
    <t>711132102.S</t>
  </si>
  <si>
    <t>Zhotovenie geotextílie alebo tkaniny na plochu zvislú</t>
  </si>
  <si>
    <t>-1931400789</t>
  </si>
  <si>
    <t>"oporna konštr. v.5m" 324*1,4</t>
  </si>
  <si>
    <t>"oporna konštr. v.10m" 172,8*2,4</t>
  </si>
  <si>
    <t>693110004710.S</t>
  </si>
  <si>
    <t>Geotextília polypropylénová netkaná 400 g/m2</t>
  </si>
  <si>
    <t>1509926128</t>
  </si>
  <si>
    <t>868,32*1,2 'Prepočítané koeficientom množstva</t>
  </si>
  <si>
    <t>711142101.S</t>
  </si>
  <si>
    <t>Izolácia proti zemnej vlhkosti s protiradonovou odolnosťou nopovou HDPE fóliou hrúbky 0,5 mm, výška nopu 8 mm šírka 2 m zvislá</t>
  </si>
  <si>
    <t>322529217</t>
  </si>
  <si>
    <t>711133001.S</t>
  </si>
  <si>
    <t>Zhotovenie izolácie proti zemnej vlhkosti PVC fóliou položenou voľne na vodorovnej ploche so zvarením spoju</t>
  </si>
  <si>
    <t>164344407</t>
  </si>
  <si>
    <t>"tesniaca folia" 496,8*1,0</t>
  </si>
  <si>
    <t>HZS</t>
  </si>
  <si>
    <t>Hodinové zúčtovacie sadzby</t>
  </si>
  <si>
    <t>HZS000114.S</t>
  </si>
  <si>
    <t>Stavebno montážne práce najnáročnejšie na odbornosť - prehliadky pracoviska a revízie (Tr. 4) v rozsahu viac ako 8 hodín</t>
  </si>
  <si>
    <t>hod</t>
  </si>
  <si>
    <t>512</t>
  </si>
  <si>
    <t>1279201223</t>
  </si>
  <si>
    <t>" nepredvídateľné práce " 200</t>
  </si>
  <si>
    <t>101-016 - Rekonštrukcia priepustov</t>
  </si>
  <si>
    <t>Úroveň 3:</t>
  </si>
  <si>
    <t>01011 - Priepust v km 10,014 - P22555</t>
  </si>
  <si>
    <t>113107144.S</t>
  </si>
  <si>
    <t xml:space="preserve">Odstránenie krytu asfaltového v ploche do 200 m2, hr. nad 150 do 200 mm,  -0,45000t</t>
  </si>
  <si>
    <t>-536919292</t>
  </si>
  <si>
    <t>7,0*3,0</t>
  </si>
  <si>
    <t>113307124.S</t>
  </si>
  <si>
    <t xml:space="preserve">Odstránenie podkladu v ploche do 200 m2 z kameniva hrubého drveného, hr.300 do 400mm,  -0,5600t</t>
  </si>
  <si>
    <t>1546704718</t>
  </si>
  <si>
    <t>1362816896</t>
  </si>
  <si>
    <t>"predlženie priep.-zaklad" 2,0*0,55*0,5*2</t>
  </si>
  <si>
    <t>132201201.S</t>
  </si>
  <si>
    <t>Výkop ryhy šírky 600-2000mm horn.3 do 100m3</t>
  </si>
  <si>
    <t>1799225911</t>
  </si>
  <si>
    <t xml:space="preserve">"vytok+vtok"  5,0*3,0*0,4*2</t>
  </si>
  <si>
    <t>"vtokova jama" 3,4*3,6*2,5</t>
  </si>
  <si>
    <t>23227804</t>
  </si>
  <si>
    <t>42,6</t>
  </si>
  <si>
    <t>42,6*0,3 'Prepočítané koeficientom množstva</t>
  </si>
  <si>
    <t>162501102.S</t>
  </si>
  <si>
    <t>Vodorovné premiestnenie výkopku po spevnenej ceste z horniny tr.1-4, do 100 m3 na vzdialenosť do 3000 m</t>
  </si>
  <si>
    <t>-290554401</t>
  </si>
  <si>
    <t>1,1+42,6-18,525</t>
  </si>
  <si>
    <t>162501105.S</t>
  </si>
  <si>
    <t>Vodorovné premiestnenie výkopku po spevnenej ceste z horniny tr.1-4, do 100 m3, príplatok k cene za každých ďalšich a začatých 1000 m</t>
  </si>
  <si>
    <t>-2088333301</t>
  </si>
  <si>
    <t>25,175*7</t>
  </si>
  <si>
    <t>171201201.S</t>
  </si>
  <si>
    <t>Uloženie sypaniny na skládky do 100 m3</t>
  </si>
  <si>
    <t>656593902</t>
  </si>
  <si>
    <t>171209002.S</t>
  </si>
  <si>
    <t>-1718877430</t>
  </si>
  <si>
    <t>"zemina" 25,175*1,5</t>
  </si>
  <si>
    <t>"čist. priekopy" 10*0,195</t>
  </si>
  <si>
    <t>"podklad. vrstva" 21,0*0,560</t>
  </si>
  <si>
    <t>-514216636</t>
  </si>
  <si>
    <t>"vtokova jama" 3,4*3,6*2,5-2,3*2,1*2,5</t>
  </si>
  <si>
    <t>317321119.S</t>
  </si>
  <si>
    <t>Mostové rímsy z betónu železového triedy C 35/45</t>
  </si>
  <si>
    <t>1743337903</t>
  </si>
  <si>
    <t>"priep.-vytok" 3,0*0,8*0,265</t>
  </si>
  <si>
    <t>317353121.S</t>
  </si>
  <si>
    <t>Debnenie mostných ríms všetkých tvarov - zhotovenie</t>
  </si>
  <si>
    <t>-1286109930</t>
  </si>
  <si>
    <t>3,0*0,265*2+3,0*0,1+0,8*0,265*2</t>
  </si>
  <si>
    <t>317353221.S</t>
  </si>
  <si>
    <t>Debnenie mostových ríms všetkých tvarov - odstránenie</t>
  </si>
  <si>
    <t>787452880</t>
  </si>
  <si>
    <t>317361216.S</t>
  </si>
  <si>
    <t>Výstuž mostných ríms z betonárskej ocele B500 (10505)</t>
  </si>
  <si>
    <t>-1785105530</t>
  </si>
  <si>
    <t>3,0*35,2*0,001</t>
  </si>
  <si>
    <t>553100010</t>
  </si>
  <si>
    <t xml:space="preserve">Kotevný materiál   rímsy</t>
  </si>
  <si>
    <t>kg</t>
  </si>
  <si>
    <t>-916992318</t>
  </si>
  <si>
    <t>"priep. " 3,0*5,0</t>
  </si>
  <si>
    <t>334323128.S</t>
  </si>
  <si>
    <t>Mostné opory a úložné prahy z betónu železového tr. C 30/37</t>
  </si>
  <si>
    <t>-444218789</t>
  </si>
  <si>
    <t>"predlzenie priepustu-driek+zaklad" 2,0*1,4*0,25*2+2,0*0,55*0,5*2</t>
  </si>
  <si>
    <t>334351112.S</t>
  </si>
  <si>
    <t>Debnenie mostných konštrukcií-opôr výšky do 20 m, zhotovenie</t>
  </si>
  <si>
    <t>1169835994</t>
  </si>
  <si>
    <t xml:space="preserve">"predlzenie priep.-opory"  2,0*1,4*2+1,4*0,25*2</t>
  </si>
  <si>
    <t>334351212.S</t>
  </si>
  <si>
    <t>Debnenie mostných konštrukcií-opôr výšky do 20 m, odstránenie</t>
  </si>
  <si>
    <t>250145389</t>
  </si>
  <si>
    <t>334362212.S</t>
  </si>
  <si>
    <t>Výstuž opôr, prahov, krídel, pilierov, stĺpov zo zváraných sietí od 3,5 do 6 kg/m2 mostných konštrukcií</t>
  </si>
  <si>
    <t>1064930661</t>
  </si>
  <si>
    <t>"predlzenie priep." 2,0*1,9*2*2*4,34*0,001</t>
  </si>
  <si>
    <t>348171111</t>
  </si>
  <si>
    <t>Osadenie zábradlia oceľového na moste vrátane spojenia dielcov hmotnosti do 100 kg/m</t>
  </si>
  <si>
    <t>458445945</t>
  </si>
  <si>
    <t>"vtok-kalova jama" (2,1+1,9)*2</t>
  </si>
  <si>
    <t>"vytok" 3,0</t>
  </si>
  <si>
    <t>5534660000</t>
  </si>
  <si>
    <t>Zábradlie oceľové trubkové vč. povrchovej úpravy</t>
  </si>
  <si>
    <t>-295660256</t>
  </si>
  <si>
    <t>5531000001</t>
  </si>
  <si>
    <t xml:space="preserve">Kotevný materiál  zabradlia</t>
  </si>
  <si>
    <t>-1002273993</t>
  </si>
  <si>
    <t>"stlpiky" 7*3,14</t>
  </si>
  <si>
    <t>421321238.S</t>
  </si>
  <si>
    <t>Mostné nosné konštrukcie doskové z betónu železového tr. C 30/37</t>
  </si>
  <si>
    <t>-1472090178</t>
  </si>
  <si>
    <t>"nova doska" 9,0*1,5*0,25</t>
  </si>
  <si>
    <t>421351212.S</t>
  </si>
  <si>
    <t>Debnenie prechodovej dosky konštrukcie mostov - zhotovenie</t>
  </si>
  <si>
    <t>-39086466</t>
  </si>
  <si>
    <t>"nova doska" 9,0*1,0+9,0*0,25*2+1,6*0,25*2</t>
  </si>
  <si>
    <t>421351312.S</t>
  </si>
  <si>
    <t>Debnenie prechodovej dosky konštrukcie mostov - odstránenie</t>
  </si>
  <si>
    <t>-121703362</t>
  </si>
  <si>
    <t>421362312.S</t>
  </si>
  <si>
    <t>Výstuž mostných dosiek zo zváraných sietí nad 4 kg/m2</t>
  </si>
  <si>
    <t>1794272678</t>
  </si>
  <si>
    <t>"nova doska" 0,418</t>
  </si>
  <si>
    <t xml:space="preserve">"predlzenie priep.-opory"  2,0*1,9*2*4,34*0,001</t>
  </si>
  <si>
    <t>-800947030</t>
  </si>
  <si>
    <t>"vtok-kalova jama" 1,5*1,2</t>
  </si>
  <si>
    <t>"predlženie priep." 2,0*1,0</t>
  </si>
  <si>
    <t>"vytok" 2,7*1,5*0,5*2+2,7*0,8</t>
  </si>
  <si>
    <t>451571222.S</t>
  </si>
  <si>
    <t>Podklad pre dlažbu zo štrkopiesku, hr. nad 100 do 150 mm</t>
  </si>
  <si>
    <t>-1538370729</t>
  </si>
  <si>
    <t>-1838397622</t>
  </si>
  <si>
    <t>"pod vtokovu jamu" 2,6*2,4*0,1</t>
  </si>
  <si>
    <t>2103300586</t>
  </si>
  <si>
    <t>" pod kotviace platne - zábradlie" 0,2*0,2*7</t>
  </si>
  <si>
    <t>2021419640</t>
  </si>
  <si>
    <t>-354093105</t>
  </si>
  <si>
    <t>565141111.S</t>
  </si>
  <si>
    <t>Podklad z asfaltového betónu AC 16 P s rozprestretím a zhutnením v pruhu š. do 3 m, po zhutnení hr. 60 mm</t>
  </si>
  <si>
    <t>-445795911</t>
  </si>
  <si>
    <t>1653211202</t>
  </si>
  <si>
    <t>573131100.S</t>
  </si>
  <si>
    <t>Postrek asfaltový infiltračný s posypom kamenivom z cestnej emulzie v množstve 0,70 kg/m2</t>
  </si>
  <si>
    <t>1132011964</t>
  </si>
  <si>
    <t>-253007410</t>
  </si>
  <si>
    <t xml:space="preserve">" ochrana proti soliam - rímsy+kalova jama  " 3,0*1,1+2,3*0,8</t>
  </si>
  <si>
    <t>627458111.S</t>
  </si>
  <si>
    <t>Škárovanie maltou MCS, muriva z lomového kameňa s vyčistením škár, pri hĺbky škár do 70 mm</t>
  </si>
  <si>
    <t>1244687429</t>
  </si>
  <si>
    <t xml:space="preserve">"vytokove  čelo 50%- typ1" 3,0*1,0*0,5-1,0*0,9</t>
  </si>
  <si>
    <t>"priep. vo vnutri 50%- typ1" 7,0*0,9*2*0,5</t>
  </si>
  <si>
    <t>899203111</t>
  </si>
  <si>
    <t>Osadenie liatinovej mreže vrátane rámu a koša na bahno hmotnosti jednotlivo nad 100 do 150 kg</t>
  </si>
  <si>
    <t>-1262323378</t>
  </si>
  <si>
    <t>"vtokova jama" 1</t>
  </si>
  <si>
    <t>552425100301</t>
  </si>
  <si>
    <t xml:space="preserve">Mreža ocelová 1,2x1,5,  s rámom s povrchovou úpravou</t>
  </si>
  <si>
    <t>1273990203</t>
  </si>
  <si>
    <t>899501111</t>
  </si>
  <si>
    <t>Stúpadlo do šachty liatinové vidlicové osadené pri murovaní a betónovaní</t>
  </si>
  <si>
    <t>902615459</t>
  </si>
  <si>
    <t>"vtokova jama" 5</t>
  </si>
  <si>
    <t>914112111.S</t>
  </si>
  <si>
    <t>Tabuľka s označením evidenčného čísla mostu</t>
  </si>
  <si>
    <t>419553985</t>
  </si>
  <si>
    <t>919413116</t>
  </si>
  <si>
    <t>Vtoková nádržka z betónu prostého tr. C 30/37 priepustu z rúr do DN 800</t>
  </si>
  <si>
    <t>1679259315</t>
  </si>
  <si>
    <t>919735114.S</t>
  </si>
  <si>
    <t>Rezanie existujúceho asfaltového krytu alebo podkladu hĺbky nad 150 do 200 mm</t>
  </si>
  <si>
    <t>806629240</t>
  </si>
  <si>
    <t>7,0*2</t>
  </si>
  <si>
    <t>938902071.S</t>
  </si>
  <si>
    <t>Očistenie povrchu betónových konštrukcií tlakovou vodou</t>
  </si>
  <si>
    <t>1326155771</t>
  </si>
  <si>
    <t>5,14</t>
  </si>
  <si>
    <t>938909405.S</t>
  </si>
  <si>
    <t>Čistenie priekop spevnených ručne pri šírke dna nad 400 mm o objeme nánosu nad 0,15 do 0,30 m3/m, -0,19460 t</t>
  </si>
  <si>
    <t>1212981643</t>
  </si>
  <si>
    <t xml:space="preserve">"vtok-pritok" 5,0*2 </t>
  </si>
  <si>
    <t>959941122.S</t>
  </si>
  <si>
    <t>Chemická kotva s kotevným svorníkom tesnená chemickou ampulkou do betónu, ŽB, kameňa, s vyvŕtaním otvoru M12/35/160 mm</t>
  </si>
  <si>
    <t>1101786031</t>
  </si>
  <si>
    <t>" kotvenie zábradlia-stlpiky" 7*4</t>
  </si>
  <si>
    <t>959941151</t>
  </si>
  <si>
    <t>Chemická kotva s kotevným svorníkom tesnená chemickou ampulkou do betónu, ŽB, kameňa, s vyvŕtaním otvoru M24/15/260 mm</t>
  </si>
  <si>
    <t>1864811885</t>
  </si>
  <si>
    <t>" kotvenie rimsy" 3</t>
  </si>
  <si>
    <t>961051111.S</t>
  </si>
  <si>
    <t xml:space="preserve">Búranie mostných základov, muriva a pilierov alebo nosných konštrukcií zo železobetónu,  -2,40000t</t>
  </si>
  <si>
    <t>-2056728244</t>
  </si>
  <si>
    <t xml:space="preserve">"ramovy priepust-železob. doska"  7,0*1,6*0,2</t>
  </si>
  <si>
    <t>"vtok+vytok-rimsa" 3,0*0,5*0,25*2</t>
  </si>
  <si>
    <t>971056001.S</t>
  </si>
  <si>
    <t>Jadrové vrty diamantovými korunkami do D 20 mm do stien - železobetónových -0,00001t</t>
  </si>
  <si>
    <t>-406814834</t>
  </si>
  <si>
    <t>"kotviace trny - nova doska a opory" 8,0/0,3*2*10</t>
  </si>
  <si>
    <t>553002002</t>
  </si>
  <si>
    <t>Kotva lepená -16mm</t>
  </si>
  <si>
    <t>-206068667</t>
  </si>
  <si>
    <t>"kotviace trny po 30cm- nova doska a opory" 8,0/0,3*2</t>
  </si>
  <si>
    <t>979082113</t>
  </si>
  <si>
    <t>Vodorovná doprava sutiny, so zložením a hrubým urovnaním, na vzdialenosť do 1000 m</t>
  </si>
  <si>
    <t>1732758697</t>
  </si>
  <si>
    <t>2,99*2,4</t>
  </si>
  <si>
    <t>979082119</t>
  </si>
  <si>
    <t>Príplatok k cene za každých ďalších i začatých 1000 m nad 1000 m pre vodorovnú dopravu sutiny</t>
  </si>
  <si>
    <t>-1205021497</t>
  </si>
  <si>
    <t>7,176*19</t>
  </si>
  <si>
    <t>1727708955</t>
  </si>
  <si>
    <t>"asf." 21,0*0,450</t>
  </si>
  <si>
    <t>-935004462</t>
  </si>
  <si>
    <t>"asf." 21,0*0,450*19</t>
  </si>
  <si>
    <t>"podklad. vrstva" 21,0*0,560*9</t>
  </si>
  <si>
    <t>"čist. priekopy" 10*0,195*9</t>
  </si>
  <si>
    <t>979089012.S</t>
  </si>
  <si>
    <t>Poplatok za skladovanie - betón, tehly, dlaždice (17 01) ostatné</t>
  </si>
  <si>
    <t>-744191340</t>
  </si>
  <si>
    <t>"bet" 2,99*2,4</t>
  </si>
  <si>
    <t>979089212.S</t>
  </si>
  <si>
    <t>Poplatok za skladovanie - bitúmenové zmesi, uholný decht, dechtové výrobky (17 03 ), ostatné</t>
  </si>
  <si>
    <t>-372769023</t>
  </si>
  <si>
    <t>"asf." 21*0,450</t>
  </si>
  <si>
    <t>-887276941</t>
  </si>
  <si>
    <t>711491172.S</t>
  </si>
  <si>
    <t>Zhotovenie ochrannej vrstvy izolácie z textílie na ploche vodorovnej, pre izolácie proti zemnej vlhkosti, podpovrchovej a tlakovej vode</t>
  </si>
  <si>
    <t>2027951497</t>
  </si>
  <si>
    <t>"nova žel.doska " 9,0*1,5</t>
  </si>
  <si>
    <t>711491272.S</t>
  </si>
  <si>
    <t>Zhotovenie ochrannej vrstvy izolácie z textílie na ploche zvislej, pre izolácie proti zemnej vlhkosti, podpovrchovej a tlakovej vode</t>
  </si>
  <si>
    <t>-1355691111</t>
  </si>
  <si>
    <t>"nova žel.doska " 9,0*1,5*2</t>
  </si>
  <si>
    <t xml:space="preserve">Geotextília polypropylénová Tatratex  PP 300, šírka 1,75-3,5 m, dĺžka 90 m, hrúbka 2,7 mm, netkaná</t>
  </si>
  <si>
    <t>1974296470</t>
  </si>
  <si>
    <t>13,5*1,15+27,0*1,2</t>
  </si>
  <si>
    <t>711511201.S</t>
  </si>
  <si>
    <t xml:space="preserve">Zhotovenie  izolácie potrubí, stôk a šachiet za studena asfaltovým lakom penetračným</t>
  </si>
  <si>
    <t>-740761779</t>
  </si>
  <si>
    <t>"vtokova jama" (2,1+2,3)*2*2,2</t>
  </si>
  <si>
    <t>"predlzenie priep. " 2,0*1,4*2</t>
  </si>
  <si>
    <t>"nova žel.doska " 9,0*(1,5+0,25*2)</t>
  </si>
  <si>
    <t>246170000900.S</t>
  </si>
  <si>
    <t>Lak asfaltový penetračný</t>
  </si>
  <si>
    <t>-1953964690</t>
  </si>
  <si>
    <t>42,96*0,00035 'Prepočítané koeficientom množstva</t>
  </si>
  <si>
    <t>711521141.S</t>
  </si>
  <si>
    <t xml:space="preserve">Zhotovenie  izolácie potrubí, stôk a šachiet za tepla asfaltovým náterom</t>
  </si>
  <si>
    <t>-249639903</t>
  </si>
  <si>
    <t>42,96*2</t>
  </si>
  <si>
    <t>111610000700.S</t>
  </si>
  <si>
    <t>Asfalt izolačný v bubnoch</t>
  </si>
  <si>
    <t>-1121838077</t>
  </si>
  <si>
    <t>85,92*0,0019 'Prepočítané koeficientom množstva</t>
  </si>
  <si>
    <t>998711101.S</t>
  </si>
  <si>
    <t>-1350937032</t>
  </si>
  <si>
    <t>01012 - Priepust v km 10,430 - P22542</t>
  </si>
  <si>
    <t>-1031285301</t>
  </si>
  <si>
    <t>"zaistov. prah-vtok" 2,5*0,7*0,3*2</t>
  </si>
  <si>
    <t>"predlženie priep.-zaklad" 2,0*0,7*0,6*2</t>
  </si>
  <si>
    <t>1330712971</t>
  </si>
  <si>
    <t>2,73*0,3</t>
  </si>
  <si>
    <t xml:space="preserve">"vytok+vtok"  4,5*2,5*0,3*2</t>
  </si>
  <si>
    <t>6,75</t>
  </si>
  <si>
    <t>6,75*0,3 'Prepočítané koeficientom množstva</t>
  </si>
  <si>
    <t>2,73+6,75</t>
  </si>
  <si>
    <t>9,48*7</t>
  </si>
  <si>
    <t>"zemina" 9,48*1,5</t>
  </si>
  <si>
    <t>"čist. priepustu" 7*0,305</t>
  </si>
  <si>
    <t>"priep.-vtok+vytok" (7,2+6,0)*0,8*0,265</t>
  </si>
  <si>
    <t>13,2*0,265*2+13,2*0,1+0,8*0,265*4</t>
  </si>
  <si>
    <t>(7,2+6,0)*35,2*0,001</t>
  </si>
  <si>
    <t>"priep. " 13,0*5,0</t>
  </si>
  <si>
    <t>321212345.S</t>
  </si>
  <si>
    <t>Oprava muriva nadzákladného obkladového z lom. kameňa objemu opr. miest do 3 m3 s vyškár. cemen. maltou</t>
  </si>
  <si>
    <t>472127164</t>
  </si>
  <si>
    <t xml:space="preserve">"doplnenie kam. vtokove  čelo 10%- typ1" (7,2*2,7-2,0*2,7)*0,1*0,2</t>
  </si>
  <si>
    <t>-934838322</t>
  </si>
  <si>
    <t>"predlzenie priepustu-zaklad" 2,0*0,7*0,6*2</t>
  </si>
  <si>
    <t>"predlzenie priepustu-driek" 2,0*3,0*0,4*2</t>
  </si>
  <si>
    <t>-1352402533</t>
  </si>
  <si>
    <t xml:space="preserve">"predlzenie priep.-opory"  2,0*3,0*2+3,0*0,4*2</t>
  </si>
  <si>
    <t>-1941340337</t>
  </si>
  <si>
    <t>632760651</t>
  </si>
  <si>
    <t>"predlzenie priep." 2,0*3,0*2*2*4,34*0,001</t>
  </si>
  <si>
    <t>"nova doska" 9,0*2,5*0,3</t>
  </si>
  <si>
    <t>"nova doska" 9,0*2,0+9,0*0,25*2+2,6*0,25*2</t>
  </si>
  <si>
    <t xml:space="preserve">"nova doska"  0,698</t>
  </si>
  <si>
    <t>"vtok+vytok" 4,6*2,5+3,0*5,0</t>
  </si>
  <si>
    <t>451541111</t>
  </si>
  <si>
    <t>Lôžko pod potrubie, stoky a drobné objekty, v otvorenom výkope zo štrkodrvy 0-32 mm</t>
  </si>
  <si>
    <t>69776925</t>
  </si>
  <si>
    <t>"zaistov. prah" 2,5*2*0,3*0,15</t>
  </si>
  <si>
    <t>1235666701</t>
  </si>
  <si>
    <t>140814985</t>
  </si>
  <si>
    <t>"zaistov. prah" 2,5*2*0,6*0,3</t>
  </si>
  <si>
    <t>1684197419</t>
  </si>
  <si>
    <t>1478960976</t>
  </si>
  <si>
    <t xml:space="preserve">" ochrana proti soliam - rímsy  " (7,2+2,6)*1,1</t>
  </si>
  <si>
    <t xml:space="preserve">"vytokove  čelo 50%- typ1" 7,2*2,7*0,5-2,0*2,7</t>
  </si>
  <si>
    <t>"priep. vo vnutri 50%- typ1" 7,0*2,7*2*0,5</t>
  </si>
  <si>
    <t>-1967465719</t>
  </si>
  <si>
    <t>938909724.S</t>
  </si>
  <si>
    <t>Čistenie priepustov ručne priemeru nad 1,5 do 2,0 m, hrúbka nánosu do 50%, -0,30458 t</t>
  </si>
  <si>
    <t>758592036</t>
  </si>
  <si>
    <t>" kotvenie rimsy" 14</t>
  </si>
  <si>
    <t xml:space="preserve">"ramovy priepust-železob. doska"  7,0*2,5*0,2</t>
  </si>
  <si>
    <t>"vtok+vytok-rimsa" (7,2+6,0)*0,5*0,25</t>
  </si>
  <si>
    <t>"kotviace trny - nova doska a opory" 7,0/0,3*2*10</t>
  </si>
  <si>
    <t>"kotviace trny po 30cm- nova doska a opory" 7,0/0,3*2</t>
  </si>
  <si>
    <t>"bet." 5,15*2,4</t>
  </si>
  <si>
    <t>12,36*19</t>
  </si>
  <si>
    <t>"čist. priepustu" 7*0,305*9</t>
  </si>
  <si>
    <t>-1975407143</t>
  </si>
  <si>
    <t>"bet" 5,15*2,4</t>
  </si>
  <si>
    <t>"nova žel.doska " 7,0*2,5</t>
  </si>
  <si>
    <t>17,5*1,15</t>
  </si>
  <si>
    <t>"nova žel.doska " 7,0*(2,5+0,25*2)</t>
  </si>
  <si>
    <t>21*0,00035 'Prepočítané koeficientom množstva</t>
  </si>
  <si>
    <t>21*2</t>
  </si>
  <si>
    <t>42*0,0019 'Prepočítané koeficientom množstva</t>
  </si>
  <si>
    <t>101-02 - 101-02 Cesta II/512, úsek 2 v km 15,224-18,951</t>
  </si>
  <si>
    <t>101-021 - Komunikácia</t>
  </si>
  <si>
    <t>"konštr. č.1+č.2" 484+14429</t>
  </si>
  <si>
    <t>113152630.S</t>
  </si>
  <si>
    <t xml:space="preserve">Frézovanie asf. podkladu alebo krytu bez prek., plochy cez 1000 do 10000 m2, pruh š. cez 1 m do 2 m, hr. 50 mm  0,127 t</t>
  </si>
  <si>
    <t>"konštr. č.3+č.4" 3093+93</t>
  </si>
  <si>
    <t>122201101.S</t>
  </si>
  <si>
    <t>Odkopávka a prekopávka nezapažená v hornine 3, do 100 m3</t>
  </si>
  <si>
    <t>"vymena podlozia" 93*0,5*1,2</t>
  </si>
  <si>
    <t>55,8*0,3</t>
  </si>
  <si>
    <t>132201202.S</t>
  </si>
  <si>
    <t>Výkop ryhy šírky 600-2000mm horn.3 od 100 do 1000 m3</t>
  </si>
  <si>
    <t xml:space="preserve">"priep."  5,0*4*1,6*1,4</t>
  </si>
  <si>
    <t xml:space="preserve">"dlazdena priekopa"  390*1,2*0,3</t>
  </si>
  <si>
    <t>185,2</t>
  </si>
  <si>
    <t>185,2*0,3 'Prepočítané koeficientom množstva</t>
  </si>
  <si>
    <t>162501122.S</t>
  </si>
  <si>
    <t>Vodorovné premiestnenie výkopku po spevnenej ceste z horniny tr.1-4, nad 100 do 1000 m3 na vzdialenosť do 3000 m</t>
  </si>
  <si>
    <t>55,8+185,2-28,352</t>
  </si>
  <si>
    <t>162501123.S</t>
  </si>
  <si>
    <t>Vodorovné premiestnenie výkopku po spevnenej ceste z horniny tr.1-4, nad 100 do 1000 m3, príplatok k cene za každých ďalšich a začatých 1000 m</t>
  </si>
  <si>
    <t>212,648*7</t>
  </si>
  <si>
    <t>"vymena podlozia" 55,8*1,7</t>
  </si>
  <si>
    <t>171201202.S</t>
  </si>
  <si>
    <t>Uloženie sypaniny na skládky nad 100 do 1000 m3</t>
  </si>
  <si>
    <t>"prebyt. zemina" 212,648*1,5</t>
  </si>
  <si>
    <t xml:space="preserve">"krajnica"  6369*0,252</t>
  </si>
  <si>
    <t>"prečist. priekopy+priepustov" 3397*0,195+54*0,057</t>
  </si>
  <si>
    <t xml:space="preserve">"priep."  20,0*1,6*1,4-20,0*3,14*0,4*0,4-20,0*1,6*0,2</t>
  </si>
  <si>
    <t>"konštr. č.4" 93*1,2</t>
  </si>
  <si>
    <t>"stlpiky zvod." 1,1*1284</t>
  </si>
  <si>
    <t>"stlpiky zvod" 3,14*0,1*0,1*1,1*1284-3,14*0,05*0,05*1,0*1284</t>
  </si>
  <si>
    <t>"pre osadenie stlpikov zvod." 1,1*1284</t>
  </si>
  <si>
    <t>"krajnica " 2442*1,25+4422*0,75</t>
  </si>
  <si>
    <t>6369,0</t>
  </si>
  <si>
    <t>6369*1,02 'Prepočítané koeficientom množstva</t>
  </si>
  <si>
    <t>"nova dlaž. priekopa" 390*1,25</t>
  </si>
  <si>
    <t>561972152.S</t>
  </si>
  <si>
    <t>Recyklácia podkladu za studena na mieste - premiešanie so spojivom, kamenivom hr. 250 mm plochy nad 10000 m2</t>
  </si>
  <si>
    <t>787389771</t>
  </si>
  <si>
    <t>"konštr. č.2" 14429</t>
  </si>
  <si>
    <t>111630000100</t>
  </si>
  <si>
    <t>Asfaltová emulzia katiónaktívna VPE</t>
  </si>
  <si>
    <t>812444327</t>
  </si>
  <si>
    <t>583410002500</t>
  </si>
  <si>
    <t>Kamenivo drvené hrubé frakcie 11-22 mm</t>
  </si>
  <si>
    <t>-1148320345</t>
  </si>
  <si>
    <t>585910001400</t>
  </si>
  <si>
    <t>Pomaly tuhnúce hydraulické spojivo Dorocem voľne ložené</t>
  </si>
  <si>
    <t>392986485</t>
  </si>
  <si>
    <t>93*1,1</t>
  </si>
  <si>
    <t>"uprava vjazdov" 76</t>
  </si>
  <si>
    <t>"konštr. č.4" 93</t>
  </si>
  <si>
    <t xml:space="preserve">"krajnica  - ŠD fr. 16/32mm" 2442*1,25+4422*0,75</t>
  </si>
  <si>
    <t>" konštr. č.1+č.3-5%" (8735+3093)*0,05</t>
  </si>
  <si>
    <t>"konštr. č.1+č.2+č.3+č.4" 8735*2+14429*2+3093+93</t>
  </si>
  <si>
    <t>"konštr. č.1+č.2+č.3+č.4" 8735+14429+3093+93</t>
  </si>
  <si>
    <t>"konštr. č.1+č.2+č.4" 8735+14429+93</t>
  </si>
  <si>
    <t>2442+8,8*14</t>
  </si>
  <si>
    <t>(274+172)*3</t>
  </si>
  <si>
    <t>"so stlpikmi" 19</t>
  </si>
  <si>
    <t>"stlpiky+VO" 9</t>
  </si>
  <si>
    <t>404410011900</t>
  </si>
  <si>
    <t>111 - Výstražná značka A2b (Dvojitá zákruta, prvá vľavo), rozmer 900 mm, fólia RA2, pozinkovaná</t>
  </si>
  <si>
    <t>-311887247</t>
  </si>
  <si>
    <t>404410037300</t>
  </si>
  <si>
    <t>201 - Značka upravujúca prednosť P1 (Daj prednosť v jazde!), rozmer 900 mm, fólia RA2, pozinkovaná</t>
  </si>
  <si>
    <t>747227901</t>
  </si>
  <si>
    <t>404410039200</t>
  </si>
  <si>
    <t>302 - Značka upravujúca prednosť P8 (Hlavná cesta), rozmer 750x750 mm, fólia RA2, pozinkovaná</t>
  </si>
  <si>
    <t>-332736125</t>
  </si>
  <si>
    <t>404410169300</t>
  </si>
  <si>
    <t>305 - Informatívna smerová značka IS36a (Obec), rozmer 1000x500 mm, Zn plech so založeným Al okrajovým profilom I. trieda, EG, 7 rokov</t>
  </si>
  <si>
    <t>293359052</t>
  </si>
  <si>
    <t>404410169400</t>
  </si>
  <si>
    <t>306 - Informatívna smerová značka IS36b (Koniec obce), rozmer 1000x500 mm, Zn plech so založeným Al okrajovým profilom I. trieda, EG, 7 rokov</t>
  </si>
  <si>
    <t>-1687738693</t>
  </si>
  <si>
    <t>404410123100</t>
  </si>
  <si>
    <t>325 - Informatívna prevádzková značka IP6 (Priechod pre chodcov), rozmer 750x750 mm, fólia RA2, pozinkovaná</t>
  </si>
  <si>
    <t>-1144176783</t>
  </si>
  <si>
    <t>404410150000</t>
  </si>
  <si>
    <t>331 - Informatívna značka II7a (Zastávka autobusu), rozmer 750x750 mm, fólia RA2, pozinkovaná</t>
  </si>
  <si>
    <t>972406417</t>
  </si>
  <si>
    <t>404410040300</t>
  </si>
  <si>
    <t>510 - Značka upravujúca prednosť P13 (Tvar križovatky), rozmer 750x750 mm, fólia RA2, pozinkovaná</t>
  </si>
  <si>
    <t>592311114</t>
  </si>
  <si>
    <t>404450004900.S</t>
  </si>
  <si>
    <t>Zariadenie dopravné Z3b (Vodiaca tabuľa), rozmer 750x750 mm, Zn plech so založeným Al okrajovým profilom I. trieda</t>
  </si>
  <si>
    <t>787706383</t>
  </si>
  <si>
    <t>404450005500.S</t>
  </si>
  <si>
    <t>Zariadenie dopravné Z3b (Vodiaca tabuľa), rozmer 1000x1000 mm, Zn plech so založeným Al okrajovým profilom II. trieda</t>
  </si>
  <si>
    <t>-1122195435</t>
  </si>
  <si>
    <t>161*2</t>
  </si>
  <si>
    <t>"601+621" 2381+23*2</t>
  </si>
  <si>
    <t>"602 - š. 12,5cm" 1342</t>
  </si>
  <si>
    <t>915715181.S</t>
  </si>
  <si>
    <t>Vodiaca línia 2x3 pruhy frézovaná so zaplnením dvojzložkovým plastom na priechod pre chodcov</t>
  </si>
  <si>
    <t>-1582014645</t>
  </si>
  <si>
    <t>"610-V6b" 8,0</t>
  </si>
  <si>
    <t>915721212.S</t>
  </si>
  <si>
    <t>Vodorovné dopravné značenie striekané farbou prechodov pre chodcov, šípky, symboly a pod., biela retroreflexná</t>
  </si>
  <si>
    <t>-462370385</t>
  </si>
  <si>
    <t>"prechod pre chodcov-610-V6b" 8,0*3,0</t>
  </si>
  <si>
    <t>2427+1342</t>
  </si>
  <si>
    <t>915791112.S</t>
  </si>
  <si>
    <t>Predznačenie pre vodorovné značenie striekané farbou alebo vykonávané z náterových hmôt</t>
  </si>
  <si>
    <t>1581030610</t>
  </si>
  <si>
    <t>"cez vjazdy" 5,0*4</t>
  </si>
  <si>
    <t>"os cesty" 3727</t>
  </si>
  <si>
    <t>"ZU a KU, križovatky" 41</t>
  </si>
  <si>
    <t>"dlaž. priekopa" 390*0,3*2</t>
  </si>
  <si>
    <t>"priekopa" 234/0,5/0,3*1,01</t>
  </si>
  <si>
    <t>"dlaž. priekopa" 390</t>
  </si>
  <si>
    <t>390*3,36 'Prepočítané koeficientom množstva</t>
  </si>
  <si>
    <t>" konštr. č.1+č.3" 8735+3093</t>
  </si>
  <si>
    <t>938909422.S</t>
  </si>
  <si>
    <t>Čistenie priekop komunikácií strojne priekopovým rýpadlom o objeme nánosu nad 0,15 do 0,30 m3/m, -0,19460 t</t>
  </si>
  <si>
    <t>-579141049</t>
  </si>
  <si>
    <t>"zemna priekopa" 3397</t>
  </si>
  <si>
    <t>"krajnica " 4422*0,75+2442*1,25</t>
  </si>
  <si>
    <t>938909712.S</t>
  </si>
  <si>
    <t>Čistenie priepustov ručne priemeru nad 0,5 do 1,0 m, hrúbka nánosu do 25%, -0,05711 t</t>
  </si>
  <si>
    <t>-2029720614</t>
  </si>
  <si>
    <t>"priep. na hospod. vjazde" 54</t>
  </si>
  <si>
    <t>"asf. frezov." 14913*0,279+3186*0,127</t>
  </si>
  <si>
    <t>"smer. stlpiky+DZ" 76*0,037+27*0,082+5*0,004</t>
  </si>
  <si>
    <t>"zvod." 2442*0,042</t>
  </si>
  <si>
    <t>"asf. frezov." (14913*0,279+3186*0,127)*19</t>
  </si>
  <si>
    <t>"smer. stlpiky+DZ" (76*0,037+27*0,082+5*0,004)*19</t>
  </si>
  <si>
    <t xml:space="preserve">"krajnica"  6369*0,252*9</t>
  </si>
  <si>
    <t>"prečist. priekopy+priepustov" (3397*0,195+54*0,057)*9</t>
  </si>
  <si>
    <t>"zvod." 2442*0,042*19</t>
  </si>
  <si>
    <t>101-026 - Rekonštrukcia priepustov</t>
  </si>
  <si>
    <t>01021 - Priepust v km 15,631 - P22560</t>
  </si>
  <si>
    <t xml:space="preserve">    3 - Zvislé a kompletné konštrukcie</t>
  </si>
  <si>
    <t>111101101.S</t>
  </si>
  <si>
    <t>Odstránenie travín a tŕstia s príp. premiestnením a uložením na hromady do 50 m, pri celkovej ploche do 1000m2</t>
  </si>
  <si>
    <t>-215911415</t>
  </si>
  <si>
    <t>-1777621177</t>
  </si>
  <si>
    <t>"zaistov. prah-vtok+vytok" 2,5*0,7*0,3*2+1,5*0,7*0,3</t>
  </si>
  <si>
    <t>-568470461</t>
  </si>
  <si>
    <t>1,365</t>
  </si>
  <si>
    <t>1,365*0,3 'Prepočítané koeficientom množstva</t>
  </si>
  <si>
    <t>1993180792</t>
  </si>
  <si>
    <t xml:space="preserve">"vtok+vytok"  5,0*3,0*0,4*2</t>
  </si>
  <si>
    <t xml:space="preserve">"čela"  (3,0+4,0)*0,5*1,0</t>
  </si>
  <si>
    <t>15,5</t>
  </si>
  <si>
    <t>15,5*0,3 'Prepočítané koeficientom množstva</t>
  </si>
  <si>
    <t>1,365+15,5</t>
  </si>
  <si>
    <t>16,865*7</t>
  </si>
  <si>
    <t>"zemina" 16,865*1,5</t>
  </si>
  <si>
    <t>"čist. priep." 16*0,107</t>
  </si>
  <si>
    <t>"čist. priekopy" 10*0,0973</t>
  </si>
  <si>
    <t>Zvislé a kompletné konštrukcie</t>
  </si>
  <si>
    <t>-397386911</t>
  </si>
  <si>
    <t>"vtok+vytok" 3+4</t>
  </si>
  <si>
    <t>-1839177640</t>
  </si>
  <si>
    <t>1766010896</t>
  </si>
  <si>
    <t>"stlpiky" 6*3,14</t>
  </si>
  <si>
    <t>-419104932</t>
  </si>
  <si>
    <t>"vtok" 2,5*4,0</t>
  </si>
  <si>
    <t>"vytok" 2,7*1,5*0,5*2+2,7*1,3</t>
  </si>
  <si>
    <t>78915685</t>
  </si>
  <si>
    <t>"zaistov. prah" (2,5*2+1,5)*0,3*0,15</t>
  </si>
  <si>
    <t>1982797727</t>
  </si>
  <si>
    <t>-601817662</t>
  </si>
  <si>
    <t>"zaistov. prah" (2,5*2+1,5)*0,6*0,3</t>
  </si>
  <si>
    <t>-500432971</t>
  </si>
  <si>
    <t>" pod kotviace platne - zábradlie" 0,2*0,2*6</t>
  </si>
  <si>
    <t>-1266072727</t>
  </si>
  <si>
    <t>622661327</t>
  </si>
  <si>
    <t xml:space="preserve">Náter betónu  kotevno - adhézny</t>
  </si>
  <si>
    <t>-281721499</t>
  </si>
  <si>
    <t>reprofil. - typ1</t>
  </si>
  <si>
    <t>"strop priep.-50%" 16,0*1,0*0,5</t>
  </si>
  <si>
    <t>"vtokove a vytokove čelo 50% - typ1" ((3,0+4,0)*1,0-1,2*1,0*2)*0,5</t>
  </si>
  <si>
    <t>"priep. vo vnutri 50% - typ1" 16,0*1,2*2*0,5</t>
  </si>
  <si>
    <t>627471132.S</t>
  </si>
  <si>
    <t>Reprofilácia podhľadov sanačnou maltou, 1 vrstva hr. 20 mm</t>
  </si>
  <si>
    <t>1765258746</t>
  </si>
  <si>
    <t>938902031.S</t>
  </si>
  <si>
    <t xml:space="preserve">Otryskanie degradovaného betónu vodou do 20 mm,  -0,02200t</t>
  </si>
  <si>
    <t>172019600</t>
  </si>
  <si>
    <t>938902302.S</t>
  </si>
  <si>
    <t>Čistenie betónového podkladu vysokotlakovým vodným lúčom do hrúbky 1 mm - stien</t>
  </si>
  <si>
    <t>-1856439485</t>
  </si>
  <si>
    <t>"vtokove a vytokove čelo bet. - typ1" (3,0+4,0)*0,8</t>
  </si>
  <si>
    <t>938909713.S</t>
  </si>
  <si>
    <t>Čistenie priepustov ručne priemeru nad 1,0 do 1,5 m, hrúbka nánosu do 25%, -0,10708 t</t>
  </si>
  <si>
    <t>1397785295</t>
  </si>
  <si>
    <t>1183458837</t>
  </si>
  <si>
    <t>" kotvenie zábradlia-stlpiky" 6*4</t>
  </si>
  <si>
    <t>1588209700</t>
  </si>
  <si>
    <t>"bet." 8*0,022</t>
  </si>
  <si>
    <t>2,861*9</t>
  </si>
  <si>
    <t>01022 - Priepust v km 15,945 - P22561</t>
  </si>
  <si>
    <t>2025158470</t>
  </si>
  <si>
    <t>-522848329</t>
  </si>
  <si>
    <t>1905709383</t>
  </si>
  <si>
    <t xml:space="preserve">"vtok+vytok"  5,0*3,0*0,3*2</t>
  </si>
  <si>
    <t xml:space="preserve">"čela"  (2,5+2,8)*0,7*1,2*2</t>
  </si>
  <si>
    <t>17,904</t>
  </si>
  <si>
    <t>17,904*0,3 'Prepočítané koeficientom množstva</t>
  </si>
  <si>
    <t>1,365+17,904</t>
  </si>
  <si>
    <t>19,269*7</t>
  </si>
  <si>
    <t>"zemina" 19,269*1,5</t>
  </si>
  <si>
    <t>"čist. priep." 19*0,0571</t>
  </si>
  <si>
    <t>-1557553281</t>
  </si>
  <si>
    <t>"vtok+vytok" 2,8+2,5</t>
  </si>
  <si>
    <t>-1098607486</t>
  </si>
  <si>
    <t>1682188986</t>
  </si>
  <si>
    <t>1582299424</t>
  </si>
  <si>
    <t>715342585</t>
  </si>
  <si>
    <t>619479735</t>
  </si>
  <si>
    <t>-278023705</t>
  </si>
  <si>
    <t>-1747019329</t>
  </si>
  <si>
    <t>-104798480</t>
  </si>
  <si>
    <t>"vtokove + vytokove čelo+kridla - typ1" (2,8*0,7+1,7*0,7+2,2*0,7*0,5*2)-0,7*0,7*2</t>
  </si>
  <si>
    <t>"vtokove a vytokove čelo bet. - typ1" (2,8+2,5)*0,7-0,7*0,7*2</t>
  </si>
  <si>
    <t>565678590</t>
  </si>
  <si>
    <t>2,058*9</t>
  </si>
  <si>
    <t>01023 - Priepust v km 16,264 - P22562</t>
  </si>
  <si>
    <t>1711847955</t>
  </si>
  <si>
    <t>-239367717</t>
  </si>
  <si>
    <t>1470986555</t>
  </si>
  <si>
    <t xml:space="preserve">"čela"  (2,0+3,65)*0,5*1,0*2</t>
  </si>
  <si>
    <t>17,65</t>
  </si>
  <si>
    <t>17,65*0,3 'Prepočítané koeficientom množstva</t>
  </si>
  <si>
    <t>1,365+17,65</t>
  </si>
  <si>
    <t>19,015*7</t>
  </si>
  <si>
    <t>"zemina" 19,015*1,5</t>
  </si>
  <si>
    <t>"čist. priep." 12*0,057</t>
  </si>
  <si>
    <t>921993655</t>
  </si>
  <si>
    <t>"vtok+vytok" 2,0+3,65</t>
  </si>
  <si>
    <t>-576193123</t>
  </si>
  <si>
    <t>-462194183</t>
  </si>
  <si>
    <t>"stlpiky" 5*3,14</t>
  </si>
  <si>
    <t>1769079748</t>
  </si>
  <si>
    <t>-622185318</t>
  </si>
  <si>
    <t>-264131125</t>
  </si>
  <si>
    <t>1289500904</t>
  </si>
  <si>
    <t>" pod kotviace platne - zábradlie" 0,2*0,2*5</t>
  </si>
  <si>
    <t>1118417809</t>
  </si>
  <si>
    <t>"strop priep.-50%" 12,0*0,7*0,5</t>
  </si>
  <si>
    <t>"vtokove a vytokove čelo 50%- typ1" ((3,0+3,65)*0,7-0,7*0,7*2)*0,5</t>
  </si>
  <si>
    <t>"priep. vo vnutri 50%- typ1" 12,0*0,7*2*0,5</t>
  </si>
  <si>
    <t>-192797157</t>
  </si>
  <si>
    <t>867572073</t>
  </si>
  <si>
    <t>"vtokove a vytokove čelo bet.- typ1" (2,0+3,65)*1,0-0,7*0,7*2</t>
  </si>
  <si>
    <t>" kotvenie zábradlia-stlpiky" 5*4</t>
  </si>
  <si>
    <t>"degr. bet" 4,2*0,022</t>
  </si>
  <si>
    <t>2,726*9</t>
  </si>
  <si>
    <t>01024 - Priepust v km 16,961 - P22549</t>
  </si>
  <si>
    <t>1043440214</t>
  </si>
  <si>
    <t>"zaistov. prah-vtok+vytok" 2,5*0,7*0,3*2+4,0*0,7*0,3</t>
  </si>
  <si>
    <t>967795160</t>
  </si>
  <si>
    <t>1,89</t>
  </si>
  <si>
    <t>1,89*0,3 'Prepočítané koeficientom množstva</t>
  </si>
  <si>
    <t xml:space="preserve">"čela"  (2,7+4,0)*0,8*1,0*2</t>
  </si>
  <si>
    <t>22,72</t>
  </si>
  <si>
    <t>22,72*0,3 'Prepočítané koeficientom množstva</t>
  </si>
  <si>
    <t>1,89+22,72</t>
  </si>
  <si>
    <t>24,61*7</t>
  </si>
  <si>
    <t>"zemina" 24,61*1,5</t>
  </si>
  <si>
    <t>-2110025878</t>
  </si>
  <si>
    <t>"vtok+vytok" 2,7+4,0</t>
  </si>
  <si>
    <t>980619903</t>
  </si>
  <si>
    <t>-798251555</t>
  </si>
  <si>
    <t>282794984</t>
  </si>
  <si>
    <t>"vytok" 4,0*3,0</t>
  </si>
  <si>
    <t>1495064201</t>
  </si>
  <si>
    <t>"zaistov. prah" (2,5*2+4,0)*0,3*0,15</t>
  </si>
  <si>
    <t>-49695511</t>
  </si>
  <si>
    <t>-1593450294</t>
  </si>
  <si>
    <t>"zaistov. prah" (2,5*2+4,0)*0,6*0,3</t>
  </si>
  <si>
    <t>-1838228317</t>
  </si>
  <si>
    <t>-634421174</t>
  </si>
  <si>
    <t>"strop priep.-50%" 14,0*1,0*0,5</t>
  </si>
  <si>
    <t>"vtokove a vytokove čelo 50% - typ1" ((2,7+4,0)*1,0-1,2*1,0*2)*0,5</t>
  </si>
  <si>
    <t>"priep. vo vnutri 50% - typ1" 14,0*1,2*2*0,5</t>
  </si>
  <si>
    <t>"strop priep.-30%" 14,0*1,0*0,5</t>
  </si>
  <si>
    <t>"vtokove a vytokove čelo bet. - typ1" (2,7+4,0)*1,0</t>
  </si>
  <si>
    <t>-1591338730</t>
  </si>
  <si>
    <t>"bet." 7*0,022</t>
  </si>
  <si>
    <t>2,104*9</t>
  </si>
  <si>
    <t>01025 - Priepust v km 17,749 - P22558</t>
  </si>
  <si>
    <t>130901122.S</t>
  </si>
  <si>
    <t>Búranie konštrukcií z prostého betónu prekladaného kameňom vo vykopávkach</t>
  </si>
  <si>
    <t>1944195565</t>
  </si>
  <si>
    <t>"vtokova jama" (1,4+2,0)*2*0,4*1,5</t>
  </si>
  <si>
    <t>"zaistov. prah-vytok" 0,8*0,7*0,3</t>
  </si>
  <si>
    <t>0,168</t>
  </si>
  <si>
    <t>0,168*0,3 'Prepočítané koeficientom množstva</t>
  </si>
  <si>
    <t>"vtok+vytok" (3,0*3,5*1,5-4,08)+ 5,0*3,0*0,4</t>
  </si>
  <si>
    <t xml:space="preserve">"čelo-vytok"  2,1*0,5*1,0</t>
  </si>
  <si>
    <t>18,72</t>
  </si>
  <si>
    <t>18,72*0,3 'Prepočítané koeficientom množstva</t>
  </si>
  <si>
    <t>0,168+18,72</t>
  </si>
  <si>
    <t>18,888*7</t>
  </si>
  <si>
    <t>"zemina" 18,888*1,5</t>
  </si>
  <si>
    <t>"čist. priep." 13,8*0,057</t>
  </si>
  <si>
    <t>"vytok" 2,1</t>
  </si>
  <si>
    <t>"zaistov. prah" 0,8*0,3*0,15</t>
  </si>
  <si>
    <t>"zaistov. prah" 0,8*0,6*0,3</t>
  </si>
  <si>
    <t>-1633980219</t>
  </si>
  <si>
    <t>"strop priep.-30%" 13,8*0,6*0,3</t>
  </si>
  <si>
    <t xml:space="preserve">"vytokove  čelo a kridla 50%- typ1" (1,2*0,7-0,6*0,7)+2,0*0,5*2+2,0*1,0*0,5*2</t>
  </si>
  <si>
    <t>"priep. vo vnutri 50%- typ1" 16,8*0,7*2*0,5</t>
  </si>
  <si>
    <t>"vytokove čelo bet.- typ1" 2,1*1,0</t>
  </si>
  <si>
    <t>"degr. bet+kalova jama" 2,484*0,022+4,08*2,2</t>
  </si>
  <si>
    <t>11,768*9</t>
  </si>
  <si>
    <t>1833230718</t>
  </si>
  <si>
    <t>19,36*0,00035 'Prepočítané koeficientom množstva</t>
  </si>
  <si>
    <t>19,36*2</t>
  </si>
  <si>
    <t>38,72*0,0019 'Prepočítané koeficientom množstva</t>
  </si>
  <si>
    <t>01026 - Priepust v km 17,961 - P22559</t>
  </si>
  <si>
    <t>40*2</t>
  </si>
  <si>
    <t>"vtok+vytok" 3,0*3,5*2,2+ 5,0*3,0*0,4</t>
  </si>
  <si>
    <t xml:space="preserve">"čelo-vytok"  3,0*0,5*1,0</t>
  </si>
  <si>
    <t>30,6</t>
  </si>
  <si>
    <t>30,6*0,3 'Prepočítané koeficientom množstva</t>
  </si>
  <si>
    <t>0,168+30,6</t>
  </si>
  <si>
    <t>30,768*7</t>
  </si>
  <si>
    <t>"zemina" 30,768*1,5</t>
  </si>
  <si>
    <t>"čist. priep." 8,6*0,057</t>
  </si>
  <si>
    <t>"čist. priekopy" 5*0,195</t>
  </si>
  <si>
    <t>1215378560</t>
  </si>
  <si>
    <t>1097488606</t>
  </si>
  <si>
    <t>1594188124</t>
  </si>
  <si>
    <t>"strop priep.-30%" 8,6*0,7*0,3</t>
  </si>
  <si>
    <t xml:space="preserve">"vytokove  čelo a kridla 50%- typ1" (1,2*0,7-0,7*0,7)+2,0*0,5*2+2,0*1,0*0,5*2</t>
  </si>
  <si>
    <t>"priep. vo vnutri 50%- typ1" 8,6*0,7*2*0,5</t>
  </si>
  <si>
    <t>"vytokove a vtokove čelo bet.- typ1" (2,0+3,0)*1,0</t>
  </si>
  <si>
    <t>"vtok-pritok" 5,0</t>
  </si>
  <si>
    <t>938909722.S</t>
  </si>
  <si>
    <t>Čistenie priepustov ručne priemeru nad 0,5 do 1,0 m, hrúbka nánosu do 50%, -0,11422 t</t>
  </si>
  <si>
    <t>1,465*9</t>
  </si>
  <si>
    <t>-2146432346</t>
  </si>
  <si>
    <t>1165160895</t>
  </si>
  <si>
    <t>-850586790</t>
  </si>
  <si>
    <t>1857899021</t>
  </si>
  <si>
    <t>-13437</t>
  </si>
  <si>
    <t>01027 - Priepust v km 18,282 - P22569</t>
  </si>
  <si>
    <t>2142557736</t>
  </si>
  <si>
    <t>1334134952</t>
  </si>
  <si>
    <t>"zaistov. prah-vytok" 3,0*0,85*0,3</t>
  </si>
  <si>
    <t>0,765</t>
  </si>
  <si>
    <t>0,765*0,3 'Prepočítané koeficientom množstva</t>
  </si>
  <si>
    <t xml:space="preserve">"vytok"  5,0*3,0*0,4</t>
  </si>
  <si>
    <t>"priep" 11*3,0*1,7-11*3,14*0,5*0,5-11*1,5*0,35</t>
  </si>
  <si>
    <t>78,29</t>
  </si>
  <si>
    <t>78,29*0,3 'Prepočítané koeficientom množstva</t>
  </si>
  <si>
    <t>0,765+78,29-18,525</t>
  </si>
  <si>
    <t>60,53*7</t>
  </si>
  <si>
    <t>"zemina" 60,53*1,5</t>
  </si>
  <si>
    <t>1167339698</t>
  </si>
  <si>
    <t>175101101.S</t>
  </si>
  <si>
    <t>Obsyp potrubia sypaninou z vhodných hornín 1 až 4 bez prehodenia sypaniny</t>
  </si>
  <si>
    <t>903534853</t>
  </si>
  <si>
    <t xml:space="preserve">"priep."  11,0*1,3*3,0-11,0*3,14*0,5*0,5</t>
  </si>
  <si>
    <t>583310003200.S</t>
  </si>
  <si>
    <t>Štrkopiesok frakcia 0-32 mm</t>
  </si>
  <si>
    <t>2113772948</t>
  </si>
  <si>
    <t>34,265*1,7</t>
  </si>
  <si>
    <t>"vytok" 5,0+ 2,7*1,0+2,7*1,0*2</t>
  </si>
  <si>
    <t>"zaistov. prah"3,0*0,3*0,15</t>
  </si>
  <si>
    <t>-322482201</t>
  </si>
  <si>
    <t>"vytok-pod dlazbu" 5,0+ 2,7*1,0+2,7*1,0*2</t>
  </si>
  <si>
    <t>-1969954685</t>
  </si>
  <si>
    <t>452311151</t>
  </si>
  <si>
    <t>Dosky, bloky, sedlá z betónu v otvorenom výkope tr. C 25/30</t>
  </si>
  <si>
    <t>-9091141</t>
  </si>
  <si>
    <t>"priepust" 11,0*1,5*0,25</t>
  </si>
  <si>
    <t>"zaistov. prah" 3,0*0,7*0,3</t>
  </si>
  <si>
    <t>-1595762870</t>
  </si>
  <si>
    <t>-891396744</t>
  </si>
  <si>
    <t>414615206</t>
  </si>
  <si>
    <t>850855558</t>
  </si>
  <si>
    <t>-1405915016</t>
  </si>
  <si>
    <t>-532924004</t>
  </si>
  <si>
    <t>919541116.S</t>
  </si>
  <si>
    <t>Zhotovenie priepustu alebo zjazdu z rúr plastových HDPE ryhovaných hrdlových alebo spojkových DN 800</t>
  </si>
  <si>
    <t>-2123257759</t>
  </si>
  <si>
    <t>286410017501</t>
  </si>
  <si>
    <t xml:space="preserve">Rúry z odstredivo liateho laminátu PN 10 SN 15000 DN 800 </t>
  </si>
  <si>
    <t>-2045772241</t>
  </si>
  <si>
    <t>-287094451</t>
  </si>
  <si>
    <t>"vtok-pritok" 5,0*2</t>
  </si>
  <si>
    <t>961021112.S</t>
  </si>
  <si>
    <t xml:space="preserve">Búranie mostných základov, muriva a pilierov alebo nosných konštrukcií z kameňa  -2,49000t</t>
  </si>
  <si>
    <t>-576317971</t>
  </si>
  <si>
    <t xml:space="preserve">"ramovy priepust-opory+dno"  8,0*1,0*0,5*2+8,0*0,7*0,3</t>
  </si>
  <si>
    <t xml:space="preserve">"vytok-kridla"  2,0*1,5*0,5*0,5*2</t>
  </si>
  <si>
    <t>961041211.S</t>
  </si>
  <si>
    <t xml:space="preserve">Búranie mostných základov, muriva a pilierov alebo nosných konštrukcií z prost.,betónu,  -2,20000t</t>
  </si>
  <si>
    <t>-2069949555</t>
  </si>
  <si>
    <t xml:space="preserve">"čelo-bet. (vtok+vytok)"  (2,0+3,0)*0,3*0,5</t>
  </si>
  <si>
    <t>196613216</t>
  </si>
  <si>
    <t xml:space="preserve">"ramovy priepust-železob. doska"  8,0*1,2*0,2</t>
  </si>
  <si>
    <t>693645126</t>
  </si>
  <si>
    <t>11,18*2,49+0,75*2,2+1,092*2,4</t>
  </si>
  <si>
    <t>-1843042131</t>
  </si>
  <si>
    <t>32,109*19</t>
  </si>
  <si>
    <t>23,16*9</t>
  </si>
  <si>
    <t>736472504</t>
  </si>
  <si>
    <t>"bet" 11,906*2,49+0,75*2,2+2,064*2,4</t>
  </si>
  <si>
    <t>-1768551269</t>
  </si>
  <si>
    <t>"vtokova jama" (2,1+2,3)*2*2,5</t>
  </si>
  <si>
    <t>22*0,00035 'Prepočítané koeficientom množstva</t>
  </si>
  <si>
    <t>22*2</t>
  </si>
  <si>
    <t>44*0,0019 'Prepočítané koeficientom množstva</t>
  </si>
  <si>
    <t>01028 - Priepust v km 18,523 - P22550</t>
  </si>
  <si>
    <t>"zaistov. prah vytok" 1,3*0,7*0,3</t>
  </si>
  <si>
    <t>0,273</t>
  </si>
  <si>
    <t>0,273*0,3 'Prepočítané koeficientom množstva</t>
  </si>
  <si>
    <t xml:space="preserve">"vytok"  5,0*3,0*0,4*2</t>
  </si>
  <si>
    <t xml:space="preserve">"čela"  (3,0+3,0)*0,5*0,7*2</t>
  </si>
  <si>
    <t>16,2</t>
  </si>
  <si>
    <t>16,2*0,3 'Prepočítané koeficientom množstva</t>
  </si>
  <si>
    <t>0,273+16,2</t>
  </si>
  <si>
    <t>16,473*7</t>
  </si>
  <si>
    <t>"zemina" 16,473*1,5</t>
  </si>
  <si>
    <t>"vtok+vytok" 3+3</t>
  </si>
  <si>
    <t>"vytok" 2,7*1,5*0,5*2+2,7*1,2</t>
  </si>
  <si>
    <t>"zaistov. prah" 1,2*0,3*0,15</t>
  </si>
  <si>
    <t>1508403178</t>
  </si>
  <si>
    <t>"zaistov. prah" 1,2*0,7*0,3</t>
  </si>
  <si>
    <t>-1064041779</t>
  </si>
  <si>
    <t xml:space="preserve">"vytokove čelo-kridla  30% - typ1"2,0*0,5*2+2,0*1,0*0,5*2</t>
  </si>
  <si>
    <t>"priep. vo vnutri 30% - typ1" 22,0*1,1*2*0,3</t>
  </si>
  <si>
    <t>"vtokove a vytokove čelo bet. - typ1" (3,0+3,0)*1,0</t>
  </si>
  <si>
    <t>01029 - Priepust v km 18,894 - P22557</t>
  </si>
  <si>
    <t>"zaistov. prah-vtok+vytok" (2,5+1,3)*0,7*0,3</t>
  </si>
  <si>
    <t>0,798</t>
  </si>
  <si>
    <t>0,798*0,3 'Prepočítané koeficientom množstva</t>
  </si>
  <si>
    <t xml:space="preserve">"vtok+vytok"  3,0*3,0*0,4*2</t>
  </si>
  <si>
    <t xml:space="preserve">"čela"  (3,15+3,3)*0,6*1,0</t>
  </si>
  <si>
    <t>11,07</t>
  </si>
  <si>
    <t>11,07*0,3 'Prepočítané koeficientom množstva</t>
  </si>
  <si>
    <t>0,798+11,07</t>
  </si>
  <si>
    <t>11,867*7</t>
  </si>
  <si>
    <t>"čist. priepustu" 12,3*0,057</t>
  </si>
  <si>
    <t>"vtok+vytok" 3,15+3,3</t>
  </si>
  <si>
    <t>"vtok" 2,7*3,0</t>
  </si>
  <si>
    <t>"vytok" 2,7*1,3+2,7*1,3*2</t>
  </si>
  <si>
    <t>"zaistov. prah" (2,5+1,3)*0,3*0,15</t>
  </si>
  <si>
    <t>-106515238</t>
  </si>
  <si>
    <t>"zaistov. prah" (2,5*+1,3)*0,7*0,3</t>
  </si>
  <si>
    <t>-1808075144</t>
  </si>
  <si>
    <t>18,63</t>
  </si>
  <si>
    <t>"vtokove a vytokove čelo 30% - typ1" ((3,15+3,3)*1,0-0,8*0,8*2)*0,3</t>
  </si>
  <si>
    <t>"priep. vo vnutri 30% - typ1" 12,3*0,8*2*0,3</t>
  </si>
  <si>
    <t>"vtokove a vytokove čelo bet. - typ1" (3,15+3,3)*1,0</t>
  </si>
  <si>
    <t>-693190899</t>
  </si>
  <si>
    <t>1,83*9</t>
  </si>
  <si>
    <t>101-03 - 101-03 Cesta II/512, úsek 3 v km 18,951-20,390</t>
  </si>
  <si>
    <t>101-031 - Komunikácia</t>
  </si>
  <si>
    <t>"konštr. č.1" 329</t>
  </si>
  <si>
    <t xml:space="preserve">"priep."  9,0*1,6*1,4</t>
  </si>
  <si>
    <t>20,16</t>
  </si>
  <si>
    <t>20,16*0,3 'Prepočítané koeficientom množstva</t>
  </si>
  <si>
    <t>20,16-12,758</t>
  </si>
  <si>
    <t>7,402*7</t>
  </si>
  <si>
    <t>"prebyt. zemina" 7,402*1,5</t>
  </si>
  <si>
    <t xml:space="preserve">"krajnica"  2115,5*0,252</t>
  </si>
  <si>
    <t>"prečist. priekopy" 1250*0,195</t>
  </si>
  <si>
    <t xml:space="preserve">"priep."  9,0*1,6*1,4-9,0*3,14*0,4*0,4-9,0*1,6*0,2</t>
  </si>
  <si>
    <t>"stlpiky zvod." 1,1*180</t>
  </si>
  <si>
    <t>"stlpiky zvod" 3,14*0,1*0,1*1,1*180-3,14*0,05*0,05*1,0*180</t>
  </si>
  <si>
    <t>"pre osadenie stlpikov zvod." 1,1*180</t>
  </si>
  <si>
    <t>"krajnica " 241*1,25+2419*0,75</t>
  </si>
  <si>
    <t>2115,5*1,02 'Prepočítané koeficientom množstva</t>
  </si>
  <si>
    <t>"uprava vjazdov" 163</t>
  </si>
  <si>
    <t xml:space="preserve">"krajnica  - ŠD fr. 16/32mm" 241*1,25+2419*0,75</t>
  </si>
  <si>
    <t>" konštr. č.1-5%" 10430*0,05</t>
  </si>
  <si>
    <t>"konštr. č.1" 10430*2</t>
  </si>
  <si>
    <t>"konštr. č.1" 10430</t>
  </si>
  <si>
    <t>324+8,8*4</t>
  </si>
  <si>
    <t>"so stlpikmi" 12</t>
  </si>
  <si>
    <t>"stlpiky+VO" 4</t>
  </si>
  <si>
    <t>404410016100</t>
  </si>
  <si>
    <t>142 - Výstražná značka A13 (Priechod pre chodcov), rozmer 900 mm, fólia RA2, pozinkovaná</t>
  </si>
  <si>
    <t>-295272680</t>
  </si>
  <si>
    <t>18*2</t>
  </si>
  <si>
    <t>"601+621" 702+23*4</t>
  </si>
  <si>
    <t>"602 +603 - š. 12,5cm" 583+160*2</t>
  </si>
  <si>
    <t>"610-V6b" 7,0*2</t>
  </si>
  <si>
    <t>"prechod pre chodcov-610-V6b" 7,0*3,0*2</t>
  </si>
  <si>
    <t>794+903</t>
  </si>
  <si>
    <t>"os cesty" 1439</t>
  </si>
  <si>
    <t>"ZU a KU, križovatky"28</t>
  </si>
  <si>
    <t>"zemna priekopa" 1250</t>
  </si>
  <si>
    <t>"krajnica " 2419*0,75+241*1,25</t>
  </si>
  <si>
    <t>"asf. frezov." 329*0,279</t>
  </si>
  <si>
    <t>"smer. stlpiky+DZ" 30*0,037+3*0,082</t>
  </si>
  <si>
    <t>"zvod." 342*0,042</t>
  </si>
  <si>
    <t>"asf. frezov." 329*0,279*19</t>
  </si>
  <si>
    <t>"smer. stlpiky+DZ" (30*0,037+3*0,082)*19</t>
  </si>
  <si>
    <t xml:space="preserve">"krajnica"  2115,5*0,252*9</t>
  </si>
  <si>
    <t>"prečist. priekopy" 1250*0,195*9</t>
  </si>
  <si>
    <t>"zvod." 342*0,042*19</t>
  </si>
  <si>
    <t>101-036 - Rekonštrukcia priepustov</t>
  </si>
  <si>
    <t>01031 - Priepust v km 19,862 - P22551</t>
  </si>
  <si>
    <t>"zaistov. prah vtok a vytok" (2,3*2+2,5)*0,7*0,3</t>
  </si>
  <si>
    <t>1,491*0,3</t>
  </si>
  <si>
    <t xml:space="preserve">"vytok+vtok"  4,5*2,7*0,5*2</t>
  </si>
  <si>
    <t>12,15</t>
  </si>
  <si>
    <t>12,15*0,3 'Prepočítané koeficientom množstva</t>
  </si>
  <si>
    <t>1,491+12,15</t>
  </si>
  <si>
    <t>13,641*7</t>
  </si>
  <si>
    <t>"zemina" 13,641*1,5</t>
  </si>
  <si>
    <t>"čist. priekopy" 10*0,195+20*0,325</t>
  </si>
  <si>
    <t>"čist. priepustu" 8,2*0,321</t>
  </si>
  <si>
    <t>"priep.-vtok" 3,8*0,8*0,265</t>
  </si>
  <si>
    <t>3,8*0,265*2+3,8*0,1+0,8*0,265*2</t>
  </si>
  <si>
    <t>3,8*35,2*0,001</t>
  </si>
  <si>
    <t>"priep. " 4*5,0</t>
  </si>
  <si>
    <t xml:space="preserve">"doplnenie kam. vytokove  čelo 20%- typ1" (3,8*1,0-1,0*1,0)*0,2*0,2</t>
  </si>
  <si>
    <t>"doplnenie kam. priep. 20%" 8,2*1,0*2*0,2*0,2</t>
  </si>
  <si>
    <t>943270154</t>
  </si>
  <si>
    <t>"vtok+vytok" 3,8*2</t>
  </si>
  <si>
    <t>-88268562</t>
  </si>
  <si>
    <t>1021551268</t>
  </si>
  <si>
    <t>"vtok+vytok" 3,5*2,8+2,7*2,5</t>
  </si>
  <si>
    <t>"zaistov. prah" (2,3*2+2,5)*0,3*0,15</t>
  </si>
  <si>
    <t>"zaistov. prah vtok a vytok" (2,3*2+2,5)*0,6*0,3</t>
  </si>
  <si>
    <t>10089750</t>
  </si>
  <si>
    <t>"vtok+vytok" 16,55</t>
  </si>
  <si>
    <t>1384488393</t>
  </si>
  <si>
    <t xml:space="preserve">" ochrana proti soliam = rímsy  " 3,8*1,1*2</t>
  </si>
  <si>
    <t xml:space="preserve">"vytokove a vtokove  čelo 50%- typ1" (3,8*1,0*2-1,0*1,0*2)*0,5</t>
  </si>
  <si>
    <t>"priep. vo vnutri 50%- typ1" 8,2*1,0*2*0,5</t>
  </si>
  <si>
    <t>1723214581</t>
  </si>
  <si>
    <t xml:space="preserve">"  rímsy  " 3,8*2*1,1</t>
  </si>
  <si>
    <t>938909406.S</t>
  </si>
  <si>
    <t>Čistenie priekop spevnených ručne pri šírke dna nad 400 mm o objeme nánosu nad 0,30 do 0,50 m3/m, -0,32500 t</t>
  </si>
  <si>
    <t>-676927371</t>
  </si>
  <si>
    <t>"vytok" 20,0</t>
  </si>
  <si>
    <t>938909733.S</t>
  </si>
  <si>
    <t>Čistenie priepustov ručne priemeru nad 1,0 do 1,5 m, hrúbka nánosu do 75%, -0,32124 t</t>
  </si>
  <si>
    <t>-120328423</t>
  </si>
  <si>
    <t>" kotvenie rimsy" 4</t>
  </si>
  <si>
    <t>"vtok-rimsa" 3,8*0,5*0,25</t>
  </si>
  <si>
    <t>"bet." 0,475*2,4</t>
  </si>
  <si>
    <t>1,14*19</t>
  </si>
  <si>
    <t>"čist. priekopy" (10*0,195+20*0,325)*9</t>
  </si>
  <si>
    <t>"čist. priepustu" 8,2*0,321*9</t>
  </si>
  <si>
    <t>"bet" 0,475*2,4</t>
  </si>
  <si>
    <t>01032 - Priepust v km 20,136 - P22552</t>
  </si>
  <si>
    <t>"čist. priepustu" 8,1*0,214</t>
  </si>
  <si>
    <t>"nadbet. nad jestv. rimsy" (4,5+2,5)*0,8*0,265</t>
  </si>
  <si>
    <t>7*0,265*2+7*0,1+0,8*0,265*2</t>
  </si>
  <si>
    <t>7*35,2*0,001</t>
  </si>
  <si>
    <t>"priep. " 8*5,0</t>
  </si>
  <si>
    <t>"vtok+vytok" 4,5+2,5</t>
  </si>
  <si>
    <t>136623703</t>
  </si>
  <si>
    <t>-1752786050</t>
  </si>
  <si>
    <t xml:space="preserve">" ochrana proti soliam = rímsy  " (4,5+2,5)*1,1</t>
  </si>
  <si>
    <t>677913690</t>
  </si>
  <si>
    <t>"strop priep.-50%" 8,1*1,0*0,5</t>
  </si>
  <si>
    <t xml:space="preserve">"vytokove a vtokove  čelo 50%- typ1"( (4,5+2,5)*1,0-1,0*1,0*2)*0,5</t>
  </si>
  <si>
    <t>"priep. vo vnutri 50%- typ1" 8,1*1,0*2*0,5</t>
  </si>
  <si>
    <t>-1316088669</t>
  </si>
  <si>
    <t>-761676981</t>
  </si>
  <si>
    <t>-1679768927</t>
  </si>
  <si>
    <t xml:space="preserve">"  rímsy  " (4,5+2,5)*1,1</t>
  </si>
  <si>
    <t>938909723.S</t>
  </si>
  <si>
    <t>Čistenie priepustov ručne priemeru nad 1,0 do 1,5 m, hrúbka nánosu do 50%, -0,21416 t</t>
  </si>
  <si>
    <t>" kotvenie rimsy" 5+3</t>
  </si>
  <si>
    <t>966075141.S</t>
  </si>
  <si>
    <t xml:space="preserve">Odstránenie konštrukcií na mostoch kamenných alebo betónových kovového zábradlia v celku,  -0,01800t</t>
  </si>
  <si>
    <t>244143023</t>
  </si>
  <si>
    <t>"vtok" 4,5</t>
  </si>
  <si>
    <t>"čist. priepustu" 8,1*0,214*9</t>
  </si>
  <si>
    <t>01033 - Priepust v km 20,377 - P22553</t>
  </si>
  <si>
    <t>"čist. priepustu" 10*0,214</t>
  </si>
  <si>
    <t>"vtok+vytok" 3+3,6</t>
  </si>
  <si>
    <t>107062079</t>
  </si>
  <si>
    <t xml:space="preserve">" ochrana proti soliam = rímsy  " (3,0+3,6)*1,0</t>
  </si>
  <si>
    <t>"strop priep.-50%" 10,0*1,0*0,5</t>
  </si>
  <si>
    <t xml:space="preserve">"vytokove a vtokove  čelo 50%- typ1" (3,0+3,6)*1,0*0,5-1,0*1,0*2</t>
  </si>
  <si>
    <t>"priep. vo vnutri 50%- typ1" 10*1,0*2*0,5</t>
  </si>
  <si>
    <t>627471153.S</t>
  </si>
  <si>
    <t>Reprofilácia stien sanačnou maltou, 2 vrstvy hr. 30 mm</t>
  </si>
  <si>
    <t>-3974120</t>
  </si>
  <si>
    <t xml:space="preserve">"  rímsy  " (3,0+3,6)*1,0</t>
  </si>
  <si>
    <t>"strop priep.-50%" 10*1,0*0,5</t>
  </si>
  <si>
    <t>3,0+3,6</t>
  </si>
  <si>
    <t>"čist. priepustu" 10*0,214*9</t>
  </si>
  <si>
    <t>101-10 - 101-10 Nástupištia AZ v k.ú. Veľké Pole</t>
  </si>
  <si>
    <t>010 - Pri hasičskej zbrojnici</t>
  </si>
  <si>
    <t>113107122.S</t>
  </si>
  <si>
    <t xml:space="preserve">Odstránenie krytu v ploche do 200 m2 z kameniva hrubého drveného, hr.100 do 200 mm,  -0,23500t</t>
  </si>
  <si>
    <t>1961683678</t>
  </si>
  <si>
    <t>113107123.S</t>
  </si>
  <si>
    <t xml:space="preserve">Odstránenie krytu v ploche  do 200 m2 z kameniva hrubého drveného, hr.200 do 300 mm,  -0,40000t</t>
  </si>
  <si>
    <t>-680783262</t>
  </si>
  <si>
    <t>113107131.S</t>
  </si>
  <si>
    <t xml:space="preserve">Odstránenie krytu v ploche do 200 m2 z betónu prostého, hr. vrstvy do 150 mm,  -0,22500t</t>
  </si>
  <si>
    <t>-62903263</t>
  </si>
  <si>
    <t>-470824821</t>
  </si>
  <si>
    <t>113307131.S</t>
  </si>
  <si>
    <t xml:space="preserve">Odstránenie podkladu v ploche do 200 m2 z betónu prostého, hr. vrstvy do 150 mm,  -0,22500t</t>
  </si>
  <si>
    <t>-1801962475</t>
  </si>
  <si>
    <t>1527419689</t>
  </si>
  <si>
    <t>1401980319</t>
  </si>
  <si>
    <t>13*0,3</t>
  </si>
  <si>
    <t>593527946</t>
  </si>
  <si>
    <t>"zemina" 13</t>
  </si>
  <si>
    <t>369907229</t>
  </si>
  <si>
    <t>13*7</t>
  </si>
  <si>
    <t>1298843555</t>
  </si>
  <si>
    <t>1150741361</t>
  </si>
  <si>
    <t>"zemina" 13*1,5</t>
  </si>
  <si>
    <t>"podkl. vrstvy" 35*0,235+12*0,400</t>
  </si>
  <si>
    <t>181201102.S</t>
  </si>
  <si>
    <t>Úprava pláne v násypoch v hornine 1-4 so zhutnením</t>
  </si>
  <si>
    <t>1351225138</t>
  </si>
  <si>
    <t>(106+17)*1,1</t>
  </si>
  <si>
    <t>564851111.S</t>
  </si>
  <si>
    <t>Podklad zo štrkodrviny s rozprestretím a zhutnením, po zhutnení hr. 150 mm</t>
  </si>
  <si>
    <t>-727161766</t>
  </si>
  <si>
    <t>"chod.+nevid." 106+15+5*0,4</t>
  </si>
  <si>
    <t>596911143.S</t>
  </si>
  <si>
    <t>Kladenie betónovej zámkovej dlažby komunikácií pre peších hr. 60 mm pre peších nad 100 do 300 m2 so zriadením lôžka z kameniva hr. 30 mm</t>
  </si>
  <si>
    <t>1519173840</t>
  </si>
  <si>
    <t>"chodnik-konštr. č.5" 106,0</t>
  </si>
  <si>
    <t>592460010600</t>
  </si>
  <si>
    <t>Dlažba betónová zámková, hr.60 mm, sivá</t>
  </si>
  <si>
    <t>926177075</t>
  </si>
  <si>
    <t>106*1,02 'Prepočítané koeficientom množstva</t>
  </si>
  <si>
    <t>596911331.S</t>
  </si>
  <si>
    <t>Kladenie dlažby pre nevidiacich hr. 60 mm do lôžka z kameniva ťaženého s vyplnením škár</t>
  </si>
  <si>
    <t>731554453</t>
  </si>
  <si>
    <t>15+5*0,4</t>
  </si>
  <si>
    <t>592460006800</t>
  </si>
  <si>
    <t>Dlažba betónová, pre nevidiacich s nopková, rozmer 200x200x60 mm, červená</t>
  </si>
  <si>
    <t>604541032</t>
  </si>
  <si>
    <t>15*1,02 'Prepočítané koeficientom množstva</t>
  </si>
  <si>
    <t>592460006900</t>
  </si>
  <si>
    <t>Dlažba betónová pre nevidiacich drážková, rozmer 200x200x60 mm, červená</t>
  </si>
  <si>
    <t>35553887</t>
  </si>
  <si>
    <t>5*0,4</t>
  </si>
  <si>
    <t>2*1,02 'Prepočítané koeficientom množstva</t>
  </si>
  <si>
    <t>916362112.S</t>
  </si>
  <si>
    <t>Osadenie cestného obrubníka betónového stojatého do lôžka z betónu prostého tr. C 16/20 s bočnou oporou</t>
  </si>
  <si>
    <t>-1582597636</t>
  </si>
  <si>
    <t>592170002200</t>
  </si>
  <si>
    <t xml:space="preserve">Obrubník  cestný, lxšxv 1000x150x260 mm</t>
  </si>
  <si>
    <t>614653267</t>
  </si>
  <si>
    <t>85*1,01 'Prepočítané koeficientom množstva</t>
  </si>
  <si>
    <t>916561112.S</t>
  </si>
  <si>
    <t>Osadenie záhonového alebo parkového obrubníka betón., do lôžka z bet. pros. tr. C 16/20 s bočnou oporou</t>
  </si>
  <si>
    <t>1548461262</t>
  </si>
  <si>
    <t>60,0</t>
  </si>
  <si>
    <t>592170001800</t>
  </si>
  <si>
    <t xml:space="preserve">Obrubník  parkový, lxšxv 1000x50x200 mm, sivá</t>
  </si>
  <si>
    <t>594973010</t>
  </si>
  <si>
    <t>60*1,01 'Prepočítané koeficientom množstva</t>
  </si>
  <si>
    <t>966001250</t>
  </si>
  <si>
    <t>Preložka zastávkového prístrešku</t>
  </si>
  <si>
    <t>2099033102</t>
  </si>
  <si>
    <t>16392376</t>
  </si>
  <si>
    <t>"asf." 12*0,450</t>
  </si>
  <si>
    <t>"bet" 35*0,225</t>
  </si>
  <si>
    <t>668434756</t>
  </si>
  <si>
    <t>"asf." 12*0,450*9</t>
  </si>
  <si>
    <t>"bet" 35*0,225*9</t>
  </si>
  <si>
    <t>"podkl. vrstvy" (35*0,235+12*0,400)*9</t>
  </si>
  <si>
    <t>1630730317</t>
  </si>
  <si>
    <t>1099242088</t>
  </si>
  <si>
    <t>-864905169</t>
  </si>
  <si>
    <t>011 - Osada Demeterovi</t>
  </si>
  <si>
    <t>121101111.S</t>
  </si>
  <si>
    <t>Odstránenie ornice s vodor. premiestn. na hromady, so zložením na vzdialenosť do 100 m a do 100m3</t>
  </si>
  <si>
    <t>-1836348345</t>
  </si>
  <si>
    <t>47*0,15</t>
  </si>
  <si>
    <t>11*0,3</t>
  </si>
  <si>
    <t>122201401.S</t>
  </si>
  <si>
    <t>Výkop v zemníku na suchu v hornine 3, do 100 m3</t>
  </si>
  <si>
    <t>1171903262</t>
  </si>
  <si>
    <t>29-11</t>
  </si>
  <si>
    <t>122201409.S</t>
  </si>
  <si>
    <t>Príplatok k cenám za lepivosť výkopu v zemníkoch na suchu v hornine 3</t>
  </si>
  <si>
    <t>15925589</t>
  </si>
  <si>
    <t>103640000200.S</t>
  </si>
  <si>
    <t>Zemina pre terénne úpravy - zásypová</t>
  </si>
  <si>
    <t>1035066223</t>
  </si>
  <si>
    <t>18*1,5</t>
  </si>
  <si>
    <t>"zemina zo zemnija" 18</t>
  </si>
  <si>
    <t>18*7</t>
  </si>
  <si>
    <t>171101131.S</t>
  </si>
  <si>
    <t xml:space="preserve">Uloženie sypaniny do násypu  nesúdržných a súdržných hornín striedavo ukladaných</t>
  </si>
  <si>
    <t>180401213.S</t>
  </si>
  <si>
    <t>Založenie trávnika lúčneho výsevom na svahu nad 1:2 do 1:1</t>
  </si>
  <si>
    <t>-98208080</t>
  </si>
  <si>
    <t>005720001300.S</t>
  </si>
  <si>
    <t>Osivá tráv - trávové semeno</t>
  </si>
  <si>
    <t>960420712</t>
  </si>
  <si>
    <t>53*0,0309 'Prepočítané koeficientom množstva</t>
  </si>
  <si>
    <t>(76+16)*1,1</t>
  </si>
  <si>
    <t>182201101.S</t>
  </si>
  <si>
    <t>Svahovanie trvalých svahov v násype</t>
  </si>
  <si>
    <t>-134453932</t>
  </si>
  <si>
    <t>182301122.S</t>
  </si>
  <si>
    <t>Rozprestretie ornice na svahu so sklonom nad 1:5, plocha do 500 m2, hr.nad 100 do 150 mm</t>
  </si>
  <si>
    <t>-1204140085</t>
  </si>
  <si>
    <t>"chod.+nevid." 76+14+5*0,4</t>
  </si>
  <si>
    <t>"chodnik-konštr. č.5" 76,0</t>
  </si>
  <si>
    <t>76*1,02 'Prepočítané koeficientom množstva</t>
  </si>
  <si>
    <t>14+5*0,4</t>
  </si>
  <si>
    <t>14*1,02 'Prepočítané koeficientom množstva</t>
  </si>
  <si>
    <t>799539325</t>
  </si>
  <si>
    <t>Obrubník cestný, lxšxv 1000x150x260 mm</t>
  </si>
  <si>
    <t>-980936759</t>
  </si>
  <si>
    <t>55*1,01 'Prepočítané koeficientom množstva</t>
  </si>
  <si>
    <t>61*1,01 'Prepočítané koeficientom množstva</t>
  </si>
  <si>
    <t>012 - Pri mlyne</t>
  </si>
  <si>
    <t>173*0,15</t>
  </si>
  <si>
    <t>35-13</t>
  </si>
  <si>
    <t>22*0,3</t>
  </si>
  <si>
    <t>22*1,5</t>
  </si>
  <si>
    <t>"zemina zo zemnija" 22</t>
  </si>
  <si>
    <t>22*7</t>
  </si>
  <si>
    <t>116*0,0309 'Prepočítané koeficientom množstva</t>
  </si>
  <si>
    <t>(114+17)*1,1</t>
  </si>
  <si>
    <t>"chod.+nevid." 114+15+5*0,4</t>
  </si>
  <si>
    <t>"chodnik-konštr. č.5" 114,0</t>
  </si>
  <si>
    <t>114*1,02 'Prepočítané koeficientom množstva</t>
  </si>
  <si>
    <t>89*1,01 'Prepočítané koeficientom množstva</t>
  </si>
  <si>
    <t>66*1,01 'Prepočítané koeficientom množstva</t>
  </si>
  <si>
    <t>101-20 - 101-20 Osvetlenie priechodov pre chodcov k.ú. Veľké Pole</t>
  </si>
  <si>
    <t>M - Práce a dodávky M</t>
  </si>
  <si>
    <t xml:space="preserve">    21-M - Elektromontáže</t>
  </si>
  <si>
    <t xml:space="preserve">    46-M - Zemné práce pri extr.mont.prácach</t>
  </si>
  <si>
    <t>113107143.S</t>
  </si>
  <si>
    <t xml:space="preserve">Odstránenie krytu asfaltového v ploche do 200 m2, hr. nad 100 do 150 mm,  -0,31600t</t>
  </si>
  <si>
    <t>1670168354</t>
  </si>
  <si>
    <t>" vybúranie konštrukcie vozovky = C " 0,5*12</t>
  </si>
  <si>
    <t>351410108</t>
  </si>
  <si>
    <t>" kontrolná a štartovacia jama pre pretláčanie " (1,5*1,0*1,2+2,5*1,0*1,2)*1</t>
  </si>
  <si>
    <t>-90640901</t>
  </si>
  <si>
    <t>4,800*0,3</t>
  </si>
  <si>
    <t>141721113.S</t>
  </si>
  <si>
    <t>Riadené horizont. vŕtanie v hornine tr.1-4 pre pretláč. PE rúr, hĺbky do 6m, vonk. priem.cez 90 do 110mm</t>
  </si>
  <si>
    <t>184583953</t>
  </si>
  <si>
    <t>286130046700</t>
  </si>
  <si>
    <t>Rúra HDPE PE100 D 90x5,4 mm, dĺ. 12 m PN 10 (SDR17) pre tlakový rozvod pitnej vody, PIPELIFE</t>
  </si>
  <si>
    <t>128</t>
  </si>
  <si>
    <t>247356128</t>
  </si>
  <si>
    <t>174101001.S</t>
  </si>
  <si>
    <t>-106390877</t>
  </si>
  <si>
    <t>357112730</t>
  </si>
  <si>
    <t xml:space="preserve">" pod základy = 100 mm "  0,6*0,6*0,15*2*3</t>
  </si>
  <si>
    <t>275313811.S</t>
  </si>
  <si>
    <t>Betón základových pätiek, prostý tr. C 30/37</t>
  </si>
  <si>
    <t>-1307183939</t>
  </si>
  <si>
    <t xml:space="preserve">"stlpy"  0,6*0,6*1,0*2*3</t>
  </si>
  <si>
    <t>275351217.S</t>
  </si>
  <si>
    <t>Debnenie stien základových pätiek, zhotovenie-tradičné</t>
  </si>
  <si>
    <t>-1755090199</t>
  </si>
  <si>
    <t xml:space="preserve">"stlpy"  4*0,6*0,15*2*3</t>
  </si>
  <si>
    <t>275351218.S</t>
  </si>
  <si>
    <t>Debnenie stien základových pätiek, odstránenie-tradičné</t>
  </si>
  <si>
    <t>1043086146</t>
  </si>
  <si>
    <t>566902133.S</t>
  </si>
  <si>
    <t>Vyspravenie podkladu po prekopoch inžinierskych sietí plochy do 15 m2 kamenivom hrubým drveným, po zhutnení hr. 200 mm</t>
  </si>
  <si>
    <t>1146032535</t>
  </si>
  <si>
    <t>566902152.S</t>
  </si>
  <si>
    <t>Vyspravenie podkladu po prekopoch inžinierskych sietí plochy do 15 m2 asfaltovým betónom ACP, po zhutnení hr. 150 mm</t>
  </si>
  <si>
    <t>600887771</t>
  </si>
  <si>
    <t>566902163.S</t>
  </si>
  <si>
    <t>Vyspravenie podkladu po prekopoch inžinierskych sietí plochy do 15 m2 podkladovým betónom PB I tr. C 20/25 hr. 200 mm</t>
  </si>
  <si>
    <t>-130804381</t>
  </si>
  <si>
    <t>1008431289</t>
  </si>
  <si>
    <t>" C " 12*2</t>
  </si>
  <si>
    <t>949942101.S</t>
  </si>
  <si>
    <t>Hydraulická zdvíhacia plošina vrátane obsluhy inštalovaná na automobilovom podvozku výšky zdvihu do 27 m</t>
  </si>
  <si>
    <t>-415996596</t>
  </si>
  <si>
    <t>5*2*3</t>
  </si>
  <si>
    <t>-33623294</t>
  </si>
  <si>
    <t>Práce a dodávky M</t>
  </si>
  <si>
    <t>21-M</t>
  </si>
  <si>
    <t>Elektromontáže</t>
  </si>
  <si>
    <t>210010124.S</t>
  </si>
  <si>
    <t>Rúrka ochranná z PE, novoduru, do D 80 mm, uložená voľne, vnútorná</t>
  </si>
  <si>
    <t>-959426356</t>
  </si>
  <si>
    <t>2,0*2*3</t>
  </si>
  <si>
    <t>2,0*1</t>
  </si>
  <si>
    <t>345710010000</t>
  </si>
  <si>
    <t>Rúrka ohybná vlnitá pancierová PVC-P, FXPM D 63</t>
  </si>
  <si>
    <t>1908537378</t>
  </si>
  <si>
    <t>3451106001</t>
  </si>
  <si>
    <t>Paska upinacia 9,5mm / 2-2,5kN , dl. cca 1,5 m</t>
  </si>
  <si>
    <t>-2018736284</t>
  </si>
  <si>
    <t>210010125.S</t>
  </si>
  <si>
    <t>Rúrka ochranná z PE, novoduru, do D 100 mm uložená voľne, vnútorná</t>
  </si>
  <si>
    <t>-121069884</t>
  </si>
  <si>
    <t>" B " 8</t>
  </si>
  <si>
    <t>" C " 12</t>
  </si>
  <si>
    <t>345710005900.S</t>
  </si>
  <si>
    <t>Rúrka ohybná 09090 dvojplášťová korugovaná z HDPE, bezhalogénová, D 90 mm</t>
  </si>
  <si>
    <t>1371227195</t>
  </si>
  <si>
    <t>210040390</t>
  </si>
  <si>
    <t>Montáž svorky prepichovacej</t>
  </si>
  <si>
    <t>-1967471941</t>
  </si>
  <si>
    <t>3543100102001</t>
  </si>
  <si>
    <t>Svorka poloprepichovacia SLIP 12.127</t>
  </si>
  <si>
    <t>395832513</t>
  </si>
  <si>
    <t>210050841</t>
  </si>
  <si>
    <t>Číslovanie stožiara farbou</t>
  </si>
  <si>
    <t>KUS</t>
  </si>
  <si>
    <t>-1973909670</t>
  </si>
  <si>
    <t>2*3</t>
  </si>
  <si>
    <t>210100282</t>
  </si>
  <si>
    <t>Ukončenie celoplastových káblov zmrašť. záklopkou alebo páskou do 4 x 25 mm2 pre vonkajšie práce</t>
  </si>
  <si>
    <t>357671605</t>
  </si>
  <si>
    <t>345810007500.S</t>
  </si>
  <si>
    <t>Zmršťovacia káblová koncovka VE3512 4x6 - 4x25 mm2</t>
  </si>
  <si>
    <t>1170993743</t>
  </si>
  <si>
    <t>210120106.S</t>
  </si>
  <si>
    <t>Poistka nožová veľkost 000 do 160A 500 V</t>
  </si>
  <si>
    <t>964255033</t>
  </si>
  <si>
    <t>345290004500.S</t>
  </si>
  <si>
    <t>Poistková vložka nožová PNA000 16A gG, veľkosť 000</t>
  </si>
  <si>
    <t>-61712876</t>
  </si>
  <si>
    <t>210120424.S</t>
  </si>
  <si>
    <t>Zvodiče prepätia typ 1 (triedy B), 1pól</t>
  </si>
  <si>
    <t>1639966045</t>
  </si>
  <si>
    <t>358240001000.S1</t>
  </si>
  <si>
    <t>Zvodič prepätia LVA - 440B</t>
  </si>
  <si>
    <t>1187462652</t>
  </si>
  <si>
    <t>210193055.S</t>
  </si>
  <si>
    <t>Skriňa RE plastová s poistkami, trojfázová, jednotarifná s SPP2 (0) 1 odberateľ</t>
  </si>
  <si>
    <t>-1423693918</t>
  </si>
  <si>
    <t>357110014700.S</t>
  </si>
  <si>
    <t>Skriňa prípojková plastová SPP 2 na stĺpm, D IV P21 jeden odberateľ</t>
  </si>
  <si>
    <t>1226199875</t>
  </si>
  <si>
    <t>PC-DRZ-UDPS</t>
  </si>
  <si>
    <t>Držiak skrine SPP2</t>
  </si>
  <si>
    <t>132790475</t>
  </si>
  <si>
    <t>210201811</t>
  </si>
  <si>
    <t xml:space="preserve">Inteligentné osvetlenie priechodu pre chodcov APL CLASSIC = D + M </t>
  </si>
  <si>
    <t>kpl.</t>
  </si>
  <si>
    <t>-926670398</t>
  </si>
  <si>
    <t>" jedna súpr. bezpečného priechodu napájaná z VO obsahuje nasledovné dodávky a montáž : " 1</t>
  </si>
  <si>
    <t xml:space="preserve">" 2 x asymetrické svietidlo STRATOS N 538x300x53 mm , 55W ,  6000lm , CRI &gt;70/75 , 24 V DC "</t>
  </si>
  <si>
    <t>" 1 x riadiaca jednotka (230 VAC, tr. II, L50, akumulátor AGM 12V - 18Ah )"</t>
  </si>
  <si>
    <t>" 2 x LEDBOX výstražné svetlá 4 x O100 mm EN 12352 trieda L2H "</t>
  </si>
  <si>
    <t xml:space="preserve">" 2 x detektory pohybu HTR " </t>
  </si>
  <si>
    <t>" 2 x vstupné napájanie 12VDC pre LEDBOX výstražné svetlá"</t>
  </si>
  <si>
    <t>" funkcia aktívneho stmievania "</t>
  </si>
  <si>
    <t>" Konfigurácia systému: asynchronizované blikanie &lt;10% s detekciou chodca "</t>
  </si>
  <si>
    <t>" 2 x Podsvietená LED dopr. zn. s piktogr. priechodu pre chod. 600x600x43 mm , 300cd , 5000-8000 K, 12 V DC , IP 6 , obojst. prev, , životn. 50 000 h"</t>
  </si>
  <si>
    <t>" elektroinštalačný a pomocný materiál , prepájacie káble , skúšobná prevádzka , revízie , dokumentácia k odovzdaniu , .... "</t>
  </si>
  <si>
    <t>210201812</t>
  </si>
  <si>
    <t xml:space="preserve">Inteligentné osvetlenie priechodu pre chodcov APL SOLAR ACTIVE = D + M </t>
  </si>
  <si>
    <t>-302022263</t>
  </si>
  <si>
    <t>" jedna súpr. bezpečného priechodu napájaná zo solárneho systému obsahuje nasledovné dodávky a montáž : " 2</t>
  </si>
  <si>
    <t xml:space="preserve">" 2 x asymetrické svietidlo STRATOS N 538x300x53 mm , 18 W ,  1700 lm , CRI &gt;70 , 12 V DC "</t>
  </si>
  <si>
    <t xml:space="preserve">" 2 x solárny panel 670/1470/35 mm , 140 W , akumulátor  Pb AGM  12V / 90 Ah "</t>
  </si>
  <si>
    <t>" 2 x riadiaca jednotka "</t>
  </si>
  <si>
    <t>" 2 x LEDBOX výstražné svetlá 4 x 102 12 V DC( EN 12352 trieda L2H ) "</t>
  </si>
  <si>
    <t>" 2 x dotykové tlačitko "</t>
  </si>
  <si>
    <t xml:space="preserve">" 4 x ZDZč. 320 priechod pre chodcov s fluoresc. podkladom " </t>
  </si>
  <si>
    <t>" Konfigurácia systému: 50±5 / min striedavé blikanie &lt;10% s detekciou chodca "</t>
  </si>
  <si>
    <t>" Bezdrôtová komunikácia medzi riadiacimi jednotkami"</t>
  </si>
  <si>
    <t>210201862</t>
  </si>
  <si>
    <t>Montáž stožiara oceľového výšky 5 m s prírubou pre uličné svietidlá</t>
  </si>
  <si>
    <t>342219083</t>
  </si>
  <si>
    <t>348370003500</t>
  </si>
  <si>
    <t>Stožiar osvetľovací rúrový s prírubou SB 5/60 P, D=60 mm, výška=5,0 m</t>
  </si>
  <si>
    <t>-383646485</t>
  </si>
  <si>
    <t>348370004500</t>
  </si>
  <si>
    <t>Rošt základový ZR pre stožiar výšky 3-5 m</t>
  </si>
  <si>
    <t>1215071644</t>
  </si>
  <si>
    <t>210201864</t>
  </si>
  <si>
    <t>Montáž stožiara oceľového výšky 7 m s prírubou pre uličné svietidlá</t>
  </si>
  <si>
    <t>-597984098</t>
  </si>
  <si>
    <t>2*2</t>
  </si>
  <si>
    <t>348370003700</t>
  </si>
  <si>
    <t>Stožiar osvetľovací rúrový s prírubou SB 7/60 P, D=60 mm, výška=7,0 m</t>
  </si>
  <si>
    <t>187911371</t>
  </si>
  <si>
    <t>348370004600</t>
  </si>
  <si>
    <t>Rošt základový ZR pre stožiar výšky 5-12 m</t>
  </si>
  <si>
    <t>1064779946</t>
  </si>
  <si>
    <t>210204103</t>
  </si>
  <si>
    <t>Výložník oceľový jednoramenný - do hmotn. 35 kg</t>
  </si>
  <si>
    <t>829856797</t>
  </si>
  <si>
    <t>3167700030001</t>
  </si>
  <si>
    <t>Výložník UDOBJ 1 - 500</t>
  </si>
  <si>
    <t>-940301420</t>
  </si>
  <si>
    <t>210220001.S</t>
  </si>
  <si>
    <t>Uzemňovacie vedenie na povrchu FeZn drôt zvodový Ø 8-10</t>
  </si>
  <si>
    <t>2143514779</t>
  </si>
  <si>
    <t>354410054800.S</t>
  </si>
  <si>
    <t>Drôt bleskozvodový FeZn, d 10 mm</t>
  </si>
  <si>
    <t>1134233403</t>
  </si>
  <si>
    <t>210220010.S</t>
  </si>
  <si>
    <t>Náter zemniaceho pásku do 120 mm2 (1x náter vrátane svoriek a vyznač. žlt. pruhov)</t>
  </si>
  <si>
    <t>623710397</t>
  </si>
  <si>
    <t>0,5*2*3</t>
  </si>
  <si>
    <t>246220004900.S</t>
  </si>
  <si>
    <t>Email syntetický vonkajší S 2013</t>
  </si>
  <si>
    <t>-1654223331</t>
  </si>
  <si>
    <t>246420001200.S</t>
  </si>
  <si>
    <t>Riedidlo S-6006 do syntetických a olejových látok</t>
  </si>
  <si>
    <t>1498453234</t>
  </si>
  <si>
    <t>210220020.S</t>
  </si>
  <si>
    <t>Uzemňovacie vedenie v zemi FeZn vrátane izolácie spojov</t>
  </si>
  <si>
    <t>482440185</t>
  </si>
  <si>
    <t>354410058800.S</t>
  </si>
  <si>
    <t>Pásovina uzemňovacia FeZn 30 x 4 mm</t>
  </si>
  <si>
    <t>534864314</t>
  </si>
  <si>
    <t>210220240.S</t>
  </si>
  <si>
    <t xml:space="preserve">Svorka FeZn k uzemňovacej tyči  SJ</t>
  </si>
  <si>
    <t>-1870958312</t>
  </si>
  <si>
    <t>2*2*3</t>
  </si>
  <si>
    <t>354410001500.S</t>
  </si>
  <si>
    <t>Svorka FeZn k uzemňovacej tyči označenie SJ 01</t>
  </si>
  <si>
    <t>-909618423</t>
  </si>
  <si>
    <t>210220245.S</t>
  </si>
  <si>
    <t>Svorka FeZn pripojovacia SP</t>
  </si>
  <si>
    <t>-794274983</t>
  </si>
  <si>
    <t>354410004000.S</t>
  </si>
  <si>
    <t>Svorka FeZn pripájaca označenie SP 1</t>
  </si>
  <si>
    <t>1044271414</t>
  </si>
  <si>
    <t>210220247.S</t>
  </si>
  <si>
    <t>Svorka FeZn skúšobná SZ</t>
  </si>
  <si>
    <t>-1128962337</t>
  </si>
  <si>
    <t>354410004300.S</t>
  </si>
  <si>
    <t>Svorka FeZn skúšobná označenie SZ</t>
  </si>
  <si>
    <t>1952631877</t>
  </si>
  <si>
    <t>210220252.S</t>
  </si>
  <si>
    <t>Svorka FeZn odbočovacia spojovacia SR01-02</t>
  </si>
  <si>
    <t>-1920095786</t>
  </si>
  <si>
    <t>354410000400.S</t>
  </si>
  <si>
    <t>Svorka FeZn odbočovacia spojovacia označenie SR 01</t>
  </si>
  <si>
    <t>-786813214</t>
  </si>
  <si>
    <t>210220253.S</t>
  </si>
  <si>
    <t>Svorka FeZn uzemňovacia SR03</t>
  </si>
  <si>
    <t>-1720104070</t>
  </si>
  <si>
    <t>354410000900.S</t>
  </si>
  <si>
    <t>Svorka FeZn uzemňovacia označenie SR 03 A</t>
  </si>
  <si>
    <t>1307685660</t>
  </si>
  <si>
    <t>210220270.S</t>
  </si>
  <si>
    <t>Uzemňovacia doska FeZn ZD</t>
  </si>
  <si>
    <t>719706526</t>
  </si>
  <si>
    <t>354410055200.S</t>
  </si>
  <si>
    <t>Doska uzemňovacia FeZn s privarenou páskou označenie ZD 01 s páskou</t>
  </si>
  <si>
    <t>-378456719</t>
  </si>
  <si>
    <t>210800147.S</t>
  </si>
  <si>
    <t>Kábel medený uložený pevne CYKY 450/750 V 3x2,5</t>
  </si>
  <si>
    <t>1835503812</t>
  </si>
  <si>
    <t>341110000800.S</t>
  </si>
  <si>
    <t>Kábel medený CYKY 3x2,5 mm2</t>
  </si>
  <si>
    <t>-197079254</t>
  </si>
  <si>
    <t>210802410.S</t>
  </si>
  <si>
    <t xml:space="preserve">Kábel medený uložený voľne H07RN-F (CGSG) 450/750 V  2x2,5</t>
  </si>
  <si>
    <t>-1674562735</t>
  </si>
  <si>
    <t>341310032900.S</t>
  </si>
  <si>
    <t>Kábel medený flexibilný gumený H07RN-F 2x2,5 mm2</t>
  </si>
  <si>
    <t>-2114660366</t>
  </si>
  <si>
    <t>210802424.S</t>
  </si>
  <si>
    <t xml:space="preserve">Kábel medený uložený voľne H07RN-F (CGSG) 450/750 V  4x1,5</t>
  </si>
  <si>
    <t>-2036543136</t>
  </si>
  <si>
    <t>341310034300.S</t>
  </si>
  <si>
    <t>Kábel medený flexibilný gumený H07RN-F 4x1,5 mm2</t>
  </si>
  <si>
    <t>-802555036</t>
  </si>
  <si>
    <t>1295569394</t>
  </si>
  <si>
    <t>-222297030</t>
  </si>
  <si>
    <t>210901069.S</t>
  </si>
  <si>
    <t xml:space="preserve">Kábel hliníkový silový, uložený voľne  AYKY 450/750 V 4x16</t>
  </si>
  <si>
    <t>304446867</t>
  </si>
  <si>
    <t>341110028800.S</t>
  </si>
  <si>
    <t>Kábel hliníkový AYKY 4x16 mm2</t>
  </si>
  <si>
    <t>38849275</t>
  </si>
  <si>
    <t>210950201</t>
  </si>
  <si>
    <t>Príplatok na zaťahovanie káblov, váha kábla do 0.75 kg</t>
  </si>
  <si>
    <t>2002691582</t>
  </si>
  <si>
    <t>HZS-001</t>
  </si>
  <si>
    <t>Revízie</t>
  </si>
  <si>
    <t>-1971187970</t>
  </si>
  <si>
    <t>10*3</t>
  </si>
  <si>
    <t>HZS-002</t>
  </si>
  <si>
    <t>Práca montéra pri odpojení zariadenia od siete</t>
  </si>
  <si>
    <t>151589584</t>
  </si>
  <si>
    <t>HZS-003</t>
  </si>
  <si>
    <t>Práca montéra pri zapojení do siete</t>
  </si>
  <si>
    <t>54906467</t>
  </si>
  <si>
    <t>HZS-004</t>
  </si>
  <si>
    <t>Nešpecifikované práce</t>
  </si>
  <si>
    <t>-1357811815</t>
  </si>
  <si>
    <t>PD</t>
  </si>
  <si>
    <t>Presun dodávok</t>
  </si>
  <si>
    <t>-1339447937</t>
  </si>
  <si>
    <t>PM</t>
  </si>
  <si>
    <t>Podružný materiál</t>
  </si>
  <si>
    <t>1341454924</t>
  </si>
  <si>
    <t>PPV</t>
  </si>
  <si>
    <t>Podiel pridružených výkonov</t>
  </si>
  <si>
    <t>-1198985337</t>
  </si>
  <si>
    <t>46-M</t>
  </si>
  <si>
    <t>Zemné práce pri extr.mont.prácach</t>
  </si>
  <si>
    <t>460010024</t>
  </si>
  <si>
    <t>Vytýčenie trasy káblového vedenia,v zastavanom priestore</t>
  </si>
  <si>
    <t>KM</t>
  </si>
  <si>
    <t>1649978973</t>
  </si>
  <si>
    <t>0,05*3</t>
  </si>
  <si>
    <t>2462061900</t>
  </si>
  <si>
    <t xml:space="preserve">Email olejový vonkajší červený  Emolex O 2117</t>
  </si>
  <si>
    <t>1095042050</t>
  </si>
  <si>
    <t>5839500600</t>
  </si>
  <si>
    <t>Značka meračská povrch m 1 I/1</t>
  </si>
  <si>
    <t>kus</t>
  </si>
  <si>
    <t>-1993750953</t>
  </si>
  <si>
    <t>460050602.S</t>
  </si>
  <si>
    <t>Výkop jamy pre stožiar, bet.základ, kotvu, príp. iné zar.,(vč.čerp.vody), ručný ,v zemine tr. 3 - 4</t>
  </si>
  <si>
    <t>1791693602</t>
  </si>
  <si>
    <t xml:space="preserve">"vykop pre nové stlpy"  0,6*0,6*1,0*2*3</t>
  </si>
  <si>
    <t>460120061.S</t>
  </si>
  <si>
    <t>Odvoz zeminy vrátane naloženia, rozhodenia a úpravy povrchu.</t>
  </si>
  <si>
    <t>-1226379822</t>
  </si>
  <si>
    <t xml:space="preserve">" prebytočný výkopok " </t>
  </si>
  <si>
    <t>" B " 8*0,35*0,3</t>
  </si>
  <si>
    <t>" C " 12*0,5*1,3</t>
  </si>
  <si>
    <t>460200163.S</t>
  </si>
  <si>
    <t>Hĺbenie káblovej ryhy ručne 35 cm širokej a 80 cm hlbokej, v zemine triedy 3</t>
  </si>
  <si>
    <t>1549744721</t>
  </si>
  <si>
    <t>460200313.S</t>
  </si>
  <si>
    <t>Hĺbenie káblovej ryhy ručne 50 cm širokej a 130 cm hlbokej, v zemine triedy 3</t>
  </si>
  <si>
    <t>-1237276770</t>
  </si>
  <si>
    <t>460300006.S</t>
  </si>
  <si>
    <t>Zhutnenie zeminy po vrstvách pri zahrnutí rýh strojom, vrstva zeminy 20 cm</t>
  </si>
  <si>
    <t>974787761</t>
  </si>
  <si>
    <t>" B " 8*0,35*0,5</t>
  </si>
  <si>
    <t>" C " 12*0,5*0,5</t>
  </si>
  <si>
    <t>460400001.S</t>
  </si>
  <si>
    <t>Paženie káblovej ryhy šírky do 130 cm hĺbky do 200 cm</t>
  </si>
  <si>
    <t>-376955952</t>
  </si>
  <si>
    <t>605110001700.S</t>
  </si>
  <si>
    <t>Dosky a fošne zo smreku neopracované neomietané akosť II hr. 18-22 mm, š. 250-300 mm</t>
  </si>
  <si>
    <t>-709659154</t>
  </si>
  <si>
    <t>605120002200.S</t>
  </si>
  <si>
    <t>Hranoly zo smrekovca neopracované hranené akosť II, prierez 25-75 cm2, dĺ. 1000-1750 mm</t>
  </si>
  <si>
    <t>-1670991848</t>
  </si>
  <si>
    <t>999000000100.S</t>
  </si>
  <si>
    <t>Ostatný materiál</t>
  </si>
  <si>
    <t>-675241110</t>
  </si>
  <si>
    <t>460400101.S</t>
  </si>
  <si>
    <t>Odstránenie príložného paženia z ryhy šírky do 1, 3 m hĺbky do 2 m</t>
  </si>
  <si>
    <t>946690234</t>
  </si>
  <si>
    <t>460420022.S</t>
  </si>
  <si>
    <t>Zriadenie, rekonšt. káblového lôžka z piesku bez zakrytia, v ryhe šír. do 65 cm, hrúbky vrstvy 10 cm</t>
  </si>
  <si>
    <t>162607450</t>
  </si>
  <si>
    <t>8+12</t>
  </si>
  <si>
    <t>583110000300.S</t>
  </si>
  <si>
    <t>Drvina vápencová frakcia 0-4 mm</t>
  </si>
  <si>
    <t>1867701566</t>
  </si>
  <si>
    <t>20*0,104 'Prepočítané koeficientom množstva</t>
  </si>
  <si>
    <t>460490012.S</t>
  </si>
  <si>
    <t>Rozvinutie a uloženie výstražnej fólie z PE do ryhy, šírka do 33 cm</t>
  </si>
  <si>
    <t>-2043837732</t>
  </si>
  <si>
    <t>283230008000</t>
  </si>
  <si>
    <t>Výstražná fóla PE, šxhr 300x0,08 mm, dĺ. 250 m, farba červená, HAGARD</t>
  </si>
  <si>
    <t>1683600547</t>
  </si>
  <si>
    <t>460560163.S</t>
  </si>
  <si>
    <t>Ručný zásyp nezap. káblovej ryhy bez zhutn. zeminy, 35 cm širokej, 80 cm hlbokej v zemine tr. 3</t>
  </si>
  <si>
    <t>-210539085</t>
  </si>
  <si>
    <t>460560313.S</t>
  </si>
  <si>
    <t>Ručný zásyp nezap. káblovej ryhy bez zhutn. zeminy, 50 cm širokej, 130 cm hlbokej v zemine tr. 3</t>
  </si>
  <si>
    <t>589352035</t>
  </si>
  <si>
    <t>583410004400.S</t>
  </si>
  <si>
    <t>Štrkodrva frakcia 0-63 mm</t>
  </si>
  <si>
    <t>256</t>
  </si>
  <si>
    <t>524179286</t>
  </si>
  <si>
    <t>583410000800.S</t>
  </si>
  <si>
    <t>Kamenivo drvené drobné frakcia 0-4 mm</t>
  </si>
  <si>
    <t>1808602407</t>
  </si>
  <si>
    <t xml:space="preserve">" obsyp pieskom " </t>
  </si>
  <si>
    <t>" B " 8*0,35*0,2</t>
  </si>
  <si>
    <t>" C " 12*0,5*0,2</t>
  </si>
  <si>
    <t>460620013.S</t>
  </si>
  <si>
    <t>Proviz. úprava terénu v zemine tr. 3, aby nerovnosti terénu neboli väčšie ako 2 cm od vodor.hladiny</t>
  </si>
  <si>
    <t>489384030</t>
  </si>
  <si>
    <t>0,35*8+0,5*12</t>
  </si>
  <si>
    <t>1237266457</t>
  </si>
  <si>
    <t>201-00 - 201-00 Most ev.č.428-02</t>
  </si>
  <si>
    <t>113153130.S</t>
  </si>
  <si>
    <t xml:space="preserve">Frézovanie asf. podkladu alebo krytu s prek., plochy cez 500 do 1000 m2, pruh š. do 1 m, hr. 200 mm  0,508 t</t>
  </si>
  <si>
    <t>-60120363</t>
  </si>
  <si>
    <t>" vozovkové vrstvy mosta " 24,5*7,0</t>
  </si>
  <si>
    <t>"napojenia mosta na vozovku " 7,5*5,0*2</t>
  </si>
  <si>
    <t>1499347595</t>
  </si>
  <si>
    <t>2027633284</t>
  </si>
  <si>
    <t>0,15*5*3*2*2</t>
  </si>
  <si>
    <t>124203101.S</t>
  </si>
  <si>
    <t>Výkop vodotoku do 3 m horn. 3 do 1000 m3</t>
  </si>
  <si>
    <t>-1762054119</t>
  </si>
  <si>
    <t>" ochranné hrádzky pre práce v koryte toku = odstránenie " 30*1,5*2,5*2</t>
  </si>
  <si>
    <t>124203109.S</t>
  </si>
  <si>
    <t>Vykopávky pre korytá vodotokov. Príplatok za lepivosť horniny 3</t>
  </si>
  <si>
    <t>2109437434</t>
  </si>
  <si>
    <t>225</t>
  </si>
  <si>
    <t>225*0,5 'Prepočítané koeficientom množstva</t>
  </si>
  <si>
    <t>129203201.S</t>
  </si>
  <si>
    <t>Čistenie koryta vodotoku šírky dna 5m hĺbka dna do 5m hornina3</t>
  </si>
  <si>
    <t>-868299473</t>
  </si>
  <si>
    <t xml:space="preserve">" vyčistenie koryta toku  od nánosov "  (4,0*2+15,6)*(5*2+11,5)*0,3</t>
  </si>
  <si>
    <t>-1532550038</t>
  </si>
  <si>
    <t>" výkop pre prechodové vrstvy za oporou a úpravu krídla " 0,5*3,0*8,0*2+1*1,3*3,0*2*2</t>
  </si>
  <si>
    <t>-242589418</t>
  </si>
  <si>
    <t>39,6</t>
  </si>
  <si>
    <t>39,6*0,3 'Prepočítané koeficientom množstva</t>
  </si>
  <si>
    <t>150160172</t>
  </si>
  <si>
    <t>" prebytočný výkopok " 152,22+39,6-15,6</t>
  </si>
  <si>
    <t>171103101.S</t>
  </si>
  <si>
    <t>Zemné hrádze prívodných a odpadných melioračných kanálov, z horniny 1-4</t>
  </si>
  <si>
    <t>1058313633</t>
  </si>
  <si>
    <t>" ochranné hrádzky pre práce v koryte toku " 30*1,5*2,5*2</t>
  </si>
  <si>
    <t>-1615561824</t>
  </si>
  <si>
    <t>-1224351179</t>
  </si>
  <si>
    <t>(152,22+39,6-15,6)*1,9</t>
  </si>
  <si>
    <t>-328948269</t>
  </si>
  <si>
    <t xml:space="preserve">" spätné obsypy okolo  krídiel a prechodovej oblasti  po úroveň pôvodného terénu   " </t>
  </si>
  <si>
    <t>1*1,3*3,0*2*2</t>
  </si>
  <si>
    <t>-64187504</t>
  </si>
  <si>
    <t>5*2*2*2</t>
  </si>
  <si>
    <t>2074314987</t>
  </si>
  <si>
    <t>40*0,0309 'Prepočítané koeficientom množstva</t>
  </si>
  <si>
    <t>-463826020</t>
  </si>
  <si>
    <t xml:space="preserve">" vozovka na ceste  "  7,5*5,0*2</t>
  </si>
  <si>
    <t>1636292814</t>
  </si>
  <si>
    <t>182301132.S</t>
  </si>
  <si>
    <t>Rozprestretie ornice na svahu so sklonom nad 1:5, plocha nad 500 m2, hr.nad 100 do 150 mm</t>
  </si>
  <si>
    <t>-454718141</t>
  </si>
  <si>
    <t>231943111.S</t>
  </si>
  <si>
    <t>Steny baranené z oceľových štetovníc z terénu nastraženie pri dĺžke štetovníc do 10 m</t>
  </si>
  <si>
    <t>1869996648</t>
  </si>
  <si>
    <t xml:space="preserve">" predelenie medzi etapami  "</t>
  </si>
  <si>
    <t>" v cene uvažovať s prenájmom štetovníc dĺ.x v "</t>
  </si>
  <si>
    <t>6*5*2</t>
  </si>
  <si>
    <t>231943211.S</t>
  </si>
  <si>
    <t>Steny baranené z oceľových štetovníc z terénu zabaranenie na dĺžku do 10 m</t>
  </si>
  <si>
    <t>1092397268</t>
  </si>
  <si>
    <t>134600000101.S</t>
  </si>
  <si>
    <t>Profil oceľový hrubý na štetovnice (neopracovaný) LARSEN (10 370) 3n - prenájom</t>
  </si>
  <si>
    <t>1460085715</t>
  </si>
  <si>
    <t>60*0,155 'Prepočítané koeficientom množstva</t>
  </si>
  <si>
    <t>237941111.S</t>
  </si>
  <si>
    <t>Vytiahnutie štetovnicových stien z oceľových štetovníc zabaranených do 2 rokov, do 10m</t>
  </si>
  <si>
    <t>1375395864</t>
  </si>
  <si>
    <t>273362516.S</t>
  </si>
  <si>
    <t>Dodatočné vystužovanie betónových konštrukcií betonárskou oceľovou chemickou injektážnou kotvou VME, D 16 mm -0.00001t</t>
  </si>
  <si>
    <t>834096299</t>
  </si>
  <si>
    <t xml:space="preserve">" kotvenie ložiskových blokov = 20a + 20b " 46*2*(88+44) </t>
  </si>
  <si>
    <t>" kotvenie krídiel = 4 " 36*34</t>
  </si>
  <si>
    <t>-1923937686</t>
  </si>
  <si>
    <t>" pod drenážne potrubie za oporami " 9,5*0,25*2*0,1</t>
  </si>
  <si>
    <t>274351215.S</t>
  </si>
  <si>
    <t>Debnenie stien základových pásov, zhotovenie-dielce</t>
  </si>
  <si>
    <t>-631871759</t>
  </si>
  <si>
    <t>" pod drenážne potrubie za oporami " 9,5*2*0,1</t>
  </si>
  <si>
    <t>274351216.S</t>
  </si>
  <si>
    <t>Debnenie stien základových pásov, odstránenie-dielce</t>
  </si>
  <si>
    <t>-675934957</t>
  </si>
  <si>
    <t>317141111.S</t>
  </si>
  <si>
    <t>Osadenie ríms zo sklovláknitých tvaroviek s kotvením dĺžky do 2 m</t>
  </si>
  <si>
    <t>1393691016</t>
  </si>
  <si>
    <t>" rímsy mosta " 28+3+28+3</t>
  </si>
  <si>
    <t>59321063100</t>
  </si>
  <si>
    <t>Mostný prefabrikát rímsový polymerbetónový 1000/500/40</t>
  </si>
  <si>
    <t>-279642242</t>
  </si>
  <si>
    <t>" rímsy mosta " 28+28</t>
  </si>
  <si>
    <t>59321063101</t>
  </si>
  <si>
    <t>Mostný prefabrikát rímsový polymerbetónový 500-1000/500/40</t>
  </si>
  <si>
    <t>646348925</t>
  </si>
  <si>
    <t>" rímsy mosta " 1+1</t>
  </si>
  <si>
    <t>59321063031</t>
  </si>
  <si>
    <t>Mostný prefabrikát rímsový polymerbetónový 100-500/500/40</t>
  </si>
  <si>
    <t>661910173</t>
  </si>
  <si>
    <t>" rímsy mosta " 2+2</t>
  </si>
  <si>
    <t>317171121.S</t>
  </si>
  <si>
    <t>Kotvenie monolitického betónu rímsy do mostovky kotvou do vývrtu</t>
  </si>
  <si>
    <t>1530817248</t>
  </si>
  <si>
    <t>32+32</t>
  </si>
  <si>
    <t>55330110003</t>
  </si>
  <si>
    <t>Kotva rimsovej dosky</t>
  </si>
  <si>
    <t>584115614</t>
  </si>
  <si>
    <t>" dodávka kotvy rímsy bez lepenej kotvy = 4,48 kg/ ks vč. konečnej povrchovej úpravy " 32+32</t>
  </si>
  <si>
    <t>-1660977289</t>
  </si>
  <si>
    <t xml:space="preserve"> (0,224*1,46-0,03*0,15*0,5)*(29,096+28,996)</t>
  </si>
  <si>
    <t>965012500</t>
  </si>
  <si>
    <t xml:space="preserve">" mostné rímsy "  </t>
  </si>
  <si>
    <t xml:space="preserve"> 0,224*1,46*4*2+(0,224+0,19)*(29,096+28,996)</t>
  </si>
  <si>
    <t>2009735963</t>
  </si>
  <si>
    <t>-1490670425</t>
  </si>
  <si>
    <t>" rímsy a krídla " 2,947</t>
  </si>
  <si>
    <t>334323138.S</t>
  </si>
  <si>
    <t>Mostné krídla a záverné stienky z betónu železového tr. C 30/37</t>
  </si>
  <si>
    <t>2033042680</t>
  </si>
  <si>
    <t>" nadbetónovanie krídiel "</t>
  </si>
  <si>
    <t>1,27*0,85*1,8*4</t>
  </si>
  <si>
    <t>334351113.S</t>
  </si>
  <si>
    <t>Debnenie mostných konštrukcií-krídiel, stien výšky do 20 m, zhotovenie</t>
  </si>
  <si>
    <t>1158863343</t>
  </si>
  <si>
    <t xml:space="preserve">" nadbetónovanie  krídiel "</t>
  </si>
  <si>
    <t>0,85*(1,27+1,8*2)*4</t>
  </si>
  <si>
    <t>334351213.S</t>
  </si>
  <si>
    <t>Debnenie mostných konštrukcií-krídiel, stien výšky do 20 m, odstránenie</t>
  </si>
  <si>
    <t>1655684361</t>
  </si>
  <si>
    <t>16,558</t>
  </si>
  <si>
    <t>348171121.S</t>
  </si>
  <si>
    <t>Osadenie mostného oceľového zábradlia trvalého do betónu ríms priamo</t>
  </si>
  <si>
    <t>1759471295</t>
  </si>
  <si>
    <t>" mostné zábradlie so zvislou výplňou " 29+29</t>
  </si>
  <si>
    <t>5534610001</t>
  </si>
  <si>
    <t>Zábradlie oceľové so zvislou výplňou , vč. konečnej povrchovej úpravy</t>
  </si>
  <si>
    <t>-1356775748</t>
  </si>
  <si>
    <t xml:space="preserve">" mostné zábradlie so zvislou výplňou "  29+29</t>
  </si>
  <si>
    <t>" povrchová úprava v zmysle PD "</t>
  </si>
  <si>
    <t>" vrátane dilatácie a nevodivého prepojenia nad mostnými závermi "</t>
  </si>
  <si>
    <t>421321239.S</t>
  </si>
  <si>
    <t>Mostné nosné konštrukcie doskové z betónu železového tr. C 35/45</t>
  </si>
  <si>
    <t>586846054</t>
  </si>
  <si>
    <t>" nová spriahajúca doska" 24,4*9,54*(0,22+0,183*2*2+0,264*2+0,22)/8</t>
  </si>
  <si>
    <t>" dobetonávka medzi nosníkmi " (0,62*0,15+0,62*0,18*0,5)*10*24,4</t>
  </si>
  <si>
    <t>" ozuby " 0,66*0,66*10,86*2+0,26*1,0*7,9*2</t>
  </si>
  <si>
    <t>" ložiskové bloky " 0,42*0,5*0,1*11*2+0,42*0,95*0,1*11</t>
  </si>
  <si>
    <t>421351221.S</t>
  </si>
  <si>
    <t>Debnenie bočnej steny konštrukcie mostov výšky do 350 mm - zhotovenie</t>
  </si>
  <si>
    <t>226535553</t>
  </si>
  <si>
    <t>" nová spriahajúca doska" 24,4*(0,22+0,2)*2</t>
  </si>
  <si>
    <t>421351231.S</t>
  </si>
  <si>
    <t>Debnenie čela pracovnej škáry konštrukcie mostov - zhotovenie</t>
  </si>
  <si>
    <t>-103739991</t>
  </si>
  <si>
    <t>" ozuby " (0,7+0,2+0,3+0,66)*10,86*2+0,66*0,7*2*2+0,26*1,0*2*2</t>
  </si>
  <si>
    <t>" dobetonávka nosníkov nad podperou " 0,5*(10,8+0,7*2)</t>
  </si>
  <si>
    <t>" ložiskové bloky " (0,42+0,5)*2*0,1*11*2+(0,42+0,95)*2*0,1*11</t>
  </si>
  <si>
    <t>421351321.S</t>
  </si>
  <si>
    <t>Debnenie bočnej steny konštrukcie mostov výšky do 350 mm - odstránenie</t>
  </si>
  <si>
    <t>-1091862904</t>
  </si>
  <si>
    <t>421351331.S</t>
  </si>
  <si>
    <t>Debnenie čela pracovnej škáry konštrukcie mostov - odstránenie</t>
  </si>
  <si>
    <t>-1633357662</t>
  </si>
  <si>
    <t>421362126.S</t>
  </si>
  <si>
    <t>Výstuž doskového mosta z betonárskej ocele B500 (10505) mostných konštrukcií</t>
  </si>
  <si>
    <t>-1418499789</t>
  </si>
  <si>
    <t xml:space="preserve">" doska  a zazubenie  " 15,184</t>
  </si>
  <si>
    <t>423121112.S</t>
  </si>
  <si>
    <t>Osadenie mostného prefabrikovaného nosníka v celku hm. nad 5 do 10 t</t>
  </si>
  <si>
    <t>606705259</t>
  </si>
  <si>
    <t>" krajný nosník " 2*2</t>
  </si>
  <si>
    <t>" medziľahlý nosník " 2*9</t>
  </si>
  <si>
    <t>593830003500.S1</t>
  </si>
  <si>
    <t xml:space="preserve">Mostný predpätý prefabrikovaný  nosník VPH-PTMN 2016-PM  11 m-12 m - krajný</t>
  </si>
  <si>
    <t>-926060904</t>
  </si>
  <si>
    <t>593830003500.S2</t>
  </si>
  <si>
    <t xml:space="preserve">Mostný predpätý prefabrikovaný  nosník VPH-PTMN 2016-PM  11 m-12 m -medziľahlý</t>
  </si>
  <si>
    <t>2142112291</t>
  </si>
  <si>
    <t>428355001.S</t>
  </si>
  <si>
    <t>Debnenie bloku ložiska zhotovenie alebo odstránenie</t>
  </si>
  <si>
    <t>-1341539708</t>
  </si>
  <si>
    <t>428995002.S</t>
  </si>
  <si>
    <t>Osadenie mostného ložiska elastomerného zaťaženia nad 400 do 1800 kN</t>
  </si>
  <si>
    <t>123908134</t>
  </si>
  <si>
    <t>11*2*2</t>
  </si>
  <si>
    <t>5539530505</t>
  </si>
  <si>
    <t xml:space="preserve">Elastomerné ložisko 150/200/50 mm </t>
  </si>
  <si>
    <t>-2103803148</t>
  </si>
  <si>
    <t>451312311.S</t>
  </si>
  <si>
    <t>Podklad pod dlažbu z betónu prostého tr. C 12/15 hr. nad 100 do 150 mm</t>
  </si>
  <si>
    <t>-1206970973</t>
  </si>
  <si>
    <t xml:space="preserve">" opevnenie pri krídle   " 0,5*5,0*2*2*1,1</t>
  </si>
  <si>
    <t>451478011.S</t>
  </si>
  <si>
    <t>Podkladová vrstva plastbetónová drenážna na moste</t>
  </si>
  <si>
    <t>-620367511</t>
  </si>
  <si>
    <t>" pozdlžny a priečny drenážny kanálik " 0,1*0,05*(24,5+7,5)*2</t>
  </si>
  <si>
    <t xml:space="preserve">" okolo odvodňovačov a tvaroviek  "  0,05*0,5*0,5*6*2</t>
  </si>
  <si>
    <t>451571112.S</t>
  </si>
  <si>
    <t>Lôžko pod dlažby zo štrkopiesku hr. vrstvy nad 100 do 150 mm</t>
  </si>
  <si>
    <t>2097871975</t>
  </si>
  <si>
    <t>-379467233</t>
  </si>
  <si>
    <t xml:space="preserve">" pod platne zábradlia "     0,25*0,25*18*2</t>
  </si>
  <si>
    <t xml:space="preserve">" pod platne zábradľového zvodidla  "     0,3*0,45*0</t>
  </si>
  <si>
    <t>458311131.S</t>
  </si>
  <si>
    <t>Filtračná vrstva za oporou z betónu drenažného tr. C 8/10 hutneného po vrstvách</t>
  </si>
  <si>
    <t>-1080569229</t>
  </si>
  <si>
    <t>1,0*3,0*8,0*2</t>
  </si>
  <si>
    <t>465513327.S</t>
  </si>
  <si>
    <t>Dlažba z lomového kameňa, na cementovú maltu s vyškárovaním cementovou maltou, hr. kameňa 300 mm</t>
  </si>
  <si>
    <t>-420644933</t>
  </si>
  <si>
    <t xml:space="preserve">" opevnenie pri krídle   " 0,5*5,0*2*2</t>
  </si>
  <si>
    <t>1422416280</t>
  </si>
  <si>
    <t>" doasfaltovanie k rímse " 1,25*4,2+2,0*1,2*0,5+2,2*1,2*0,5+3,5*0,5</t>
  </si>
  <si>
    <t>702250903</t>
  </si>
  <si>
    <t>573111111.S1</t>
  </si>
  <si>
    <t>1440284084</t>
  </si>
  <si>
    <t>-1562529542</t>
  </si>
  <si>
    <t>" most " 26,2*7,0*2</t>
  </si>
  <si>
    <t>577134241.S</t>
  </si>
  <si>
    <t>Asfaltový betón vrstva obrusná AC 11 O v pruhu š. nad 3 m z nemodifik. asfaltu tr. II, po zhutnení hr. 40 mm</t>
  </si>
  <si>
    <t>-947294029</t>
  </si>
  <si>
    <t>" most " 26,2*7,0</t>
  </si>
  <si>
    <t>5771342811</t>
  </si>
  <si>
    <t>Asfaltový betón vrstva obrusná AC 11 O v pruhu š. nad 3 m z modifik. asfaltu tr. II, po zhutnení hr. 45 mm</t>
  </si>
  <si>
    <t>1974969940</t>
  </si>
  <si>
    <t>-1879405236</t>
  </si>
  <si>
    <t>-981653488</t>
  </si>
  <si>
    <t>599141110</t>
  </si>
  <si>
    <t>Pružná asfaltová zálievka</t>
  </si>
  <si>
    <t>-1702708267</t>
  </si>
  <si>
    <t>" pracovná škára " 36,2+7,0*2</t>
  </si>
  <si>
    <t>622661211.S</t>
  </si>
  <si>
    <t>Náter betónu mosta epoxidový disperzný 1x impregnačný OS-A</t>
  </si>
  <si>
    <t>1005710142</t>
  </si>
  <si>
    <t xml:space="preserve"> (0,15+1,46)*29,0*2</t>
  </si>
  <si>
    <t>6226612111</t>
  </si>
  <si>
    <t>Náter betónu mostu - adhézny mostík</t>
  </si>
  <si>
    <t>1320432414</t>
  </si>
  <si>
    <t xml:space="preserve">" adhézny mostík na zvýšenie priľnavosti  " </t>
  </si>
  <si>
    <t xml:space="preserve">" nadbetónovanie   krídiel "</t>
  </si>
  <si>
    <t>1,27*1,8*4</t>
  </si>
  <si>
    <t xml:space="preserve">" pre reprofilačné úpravy " </t>
  </si>
  <si>
    <t>" steny "</t>
  </si>
  <si>
    <t xml:space="preserve">" opory " </t>
  </si>
  <si>
    <t>1,0*10,75*2</t>
  </si>
  <si>
    <t>" podpery " 2,0*(10,5*2+22/7*1,0)</t>
  </si>
  <si>
    <t xml:space="preserve">" krídla " </t>
  </si>
  <si>
    <t>1,0*(1,5+3,0)*2*0,5</t>
  </si>
  <si>
    <t>-117446584</t>
  </si>
  <si>
    <t>622661336.S</t>
  </si>
  <si>
    <t>Zjednocujúci náter betónových konštrukcií na báze cementov</t>
  </si>
  <si>
    <t>-272509959</t>
  </si>
  <si>
    <t>" ochranný a zjednocujúci náter "</t>
  </si>
  <si>
    <t>"NK = strop "</t>
  </si>
  <si>
    <t>9,92*25,66</t>
  </si>
  <si>
    <t xml:space="preserve">" NK = steny " </t>
  </si>
  <si>
    <t>25,66*0,65*2</t>
  </si>
  <si>
    <t>-730765768</t>
  </si>
  <si>
    <t>" oprava škárovania kamennej dlažby koryta toku do 30 % " (4,0*2+15,6)*(5*2+11,5)*0,3</t>
  </si>
  <si>
    <t>627471152.S</t>
  </si>
  <si>
    <t>Reprofilácia stien sanačnou maltou, 1 vrstva hr. 20 mm</t>
  </si>
  <si>
    <t>41392925</t>
  </si>
  <si>
    <t>1,0*10,75*2*0,7</t>
  </si>
  <si>
    <t>" podpery " 2,0*(10,5*2+22/7*1,0)*0,7</t>
  </si>
  <si>
    <t>1,0*(1,5+3,0)*2*0,5*0,7</t>
  </si>
  <si>
    <t>627471154.S</t>
  </si>
  <si>
    <t>Reprofilácia stien sanačnou maltou, 2 vrstvy hr. 50 mm</t>
  </si>
  <si>
    <t>-557699492</t>
  </si>
  <si>
    <t>1,0*10,75*2*0,3</t>
  </si>
  <si>
    <t>" podpery " 2,0*(10,5*2+22/7*1,0)*0,3</t>
  </si>
  <si>
    <t>1,0*(1,5+3,0)*2*0,5*0,3</t>
  </si>
  <si>
    <t>627471451.S</t>
  </si>
  <si>
    <t>Ochrana výstuže stien zo sanačnej malty, 1 vrstva hr. 1 mm</t>
  </si>
  <si>
    <t>678933930</t>
  </si>
  <si>
    <t>1,0*10,75*2*0,15</t>
  </si>
  <si>
    <t>" podpery " 2,0*(10,5*2+22/7*1,0)*0,15</t>
  </si>
  <si>
    <t>1,0*(1,5+3,0)*2*0,5*0,15</t>
  </si>
  <si>
    <t>-693106619</t>
  </si>
  <si>
    <t>"za oporami " 12,0*2</t>
  </si>
  <si>
    <t>Flexibilná drenážna PVC-U rúra DN 160, perforovaná</t>
  </si>
  <si>
    <t>85969966</t>
  </si>
  <si>
    <t>899621112.S</t>
  </si>
  <si>
    <t>Obetónovanie drenážneho potrubia pr. bet. triedy C 8/10 hr. do 150 mm, rúr DN 100-160</t>
  </si>
  <si>
    <t>-1637785998</t>
  </si>
  <si>
    <t>"za oporami " 9,5*2</t>
  </si>
  <si>
    <t>8999121011</t>
  </si>
  <si>
    <t>Montáž oceľových chráničiek D 120x7</t>
  </si>
  <si>
    <t>1996007013</t>
  </si>
  <si>
    <t>" pre vyustenie drenážnej rúrky " 1,0*2*2</t>
  </si>
  <si>
    <t>1413089600</t>
  </si>
  <si>
    <t>Rúrka hladká kruhová bezošvá D 114 mm, hrúbka steny 7,0mm ozn.11 353.0.</t>
  </si>
  <si>
    <t>105135965</t>
  </si>
  <si>
    <t>Dočasné dopravné značenie - prenosné</t>
  </si>
  <si>
    <t>kpl</t>
  </si>
  <si>
    <t>1717452749</t>
  </si>
  <si>
    <t xml:space="preserve">" montáž , použitie a prenájom , demontáž , vrátane betónových zvodidiel  " 1</t>
  </si>
  <si>
    <t>-677404669</t>
  </si>
  <si>
    <t>917862112.S</t>
  </si>
  <si>
    <t>Osadenie chodník. obrubníka betónového stojatého do lôžka z betónu prosteho tr. C 16/20 s bočnou oporou</t>
  </si>
  <si>
    <t>-1501190409</t>
  </si>
  <si>
    <t xml:space="preserve">" opevnenie za krídlom "  (0,5+5,0)*2*2</t>
  </si>
  <si>
    <t>592170001800.S</t>
  </si>
  <si>
    <t>Obrubník parkový, lxšxv 1000x50x200 mm, prírodný</t>
  </si>
  <si>
    <t>1123300086</t>
  </si>
  <si>
    <t>22*1,01 'Prepočítané koeficientom množstva</t>
  </si>
  <si>
    <t>919723210</t>
  </si>
  <si>
    <t>Pružná asfaltová zalievka s predtesnením</t>
  </si>
  <si>
    <t>-461105078</t>
  </si>
  <si>
    <t>"okolo rims-most" 29+29</t>
  </si>
  <si>
    <t>" nad ozubom " 8,0*2</t>
  </si>
  <si>
    <t>931941111</t>
  </si>
  <si>
    <t xml:space="preserve">Osadenie  mostného oceľ. krycieho plechu do trvalo pružnej zálievky</t>
  </si>
  <si>
    <t>-1975984239</t>
  </si>
  <si>
    <t>8,0*2</t>
  </si>
  <si>
    <t>133340000101</t>
  </si>
  <si>
    <t xml:space="preserve">Tyč oceľová T  160x50x10 mm, ozn. 11 373</t>
  </si>
  <si>
    <t>-832990642</t>
  </si>
  <si>
    <t>8,0*2*(12,57+3,93)*0,001*1,07</t>
  </si>
  <si>
    <t>837900440</t>
  </si>
  <si>
    <t xml:space="preserve">" polystyrén 20 mm  " </t>
  </si>
  <si>
    <t>" rímsy " 0,23*1,72*2*2</t>
  </si>
  <si>
    <t>" medzi oporou a ozubom " 8,0*0,15*2</t>
  </si>
  <si>
    <t xml:space="preserve">" medzi krídlom a priečnikom  " </t>
  </si>
  <si>
    <t>0,85*1,27*4</t>
  </si>
  <si>
    <t>" medzi ozubom a prechodovým klinom z medzerovitého betónu "</t>
  </si>
  <si>
    <t>0,85*8,0*2</t>
  </si>
  <si>
    <t>931994142.S</t>
  </si>
  <si>
    <t>Tesnenie dilatačnej škáry betónovej konštrukcia polyuretanovým tmelom do pl. 4,0 cm2</t>
  </si>
  <si>
    <t>-833305862</t>
  </si>
  <si>
    <t xml:space="preserve">" medzi krídlom a priečnikom  " 0,85*2*2</t>
  </si>
  <si>
    <t>" rímsy " (0,15+1,72)*2*2</t>
  </si>
  <si>
    <t>931994151.S</t>
  </si>
  <si>
    <t>Tesnenie škáry betónovej konštrukcia škárovým profilom prierezu 20/20 mm</t>
  </si>
  <si>
    <t>-987214669</t>
  </si>
  <si>
    <t xml:space="preserve">"tesnenie medzi cestou a rímsou  "   29,0*2</t>
  </si>
  <si>
    <t>933902011.S</t>
  </si>
  <si>
    <t>Zaťažovacie skúšky statické pre spojitý nosník prvého mostného poľa rozpätia do 50 m</t>
  </si>
  <si>
    <t>142828342</t>
  </si>
  <si>
    <t>933902091.S</t>
  </si>
  <si>
    <t>Zaťažovacie skúšky statické zaťažovacie prostriedky pre 1 zaťažovací stav 1 mostné pole 1 vozidlo</t>
  </si>
  <si>
    <t>864881681</t>
  </si>
  <si>
    <t>936942122.S</t>
  </si>
  <si>
    <t>Osadenie mostnej vpusti 300/500 mm</t>
  </si>
  <si>
    <t>-1809997949</t>
  </si>
  <si>
    <t>6*2</t>
  </si>
  <si>
    <t>552410003900.S</t>
  </si>
  <si>
    <t>Mostný odvodňovač-vpust HSD-2, odtok DN 100 zvislý, 300x500 mm, liatinový s prírubou na nalepenie</t>
  </si>
  <si>
    <t>-167929263</t>
  </si>
  <si>
    <t>936942321.S</t>
  </si>
  <si>
    <t>Osadenie predlžovacej tvarovky F mostnej vpusti</t>
  </si>
  <si>
    <t>1030278019</t>
  </si>
  <si>
    <t>552410006600.S</t>
  </si>
  <si>
    <t>Závesné hrdlo, antikorové, zvislé HSD-2, DN 100, dĺ. 1000 mm pre mostný odvodňovač</t>
  </si>
  <si>
    <t>1417962497</t>
  </si>
  <si>
    <t>1644069605</t>
  </si>
  <si>
    <t>938902032.S</t>
  </si>
  <si>
    <t xml:space="preserve">Otryskanie degradovaného betónu vodou do 50 mm,  -0,05500t</t>
  </si>
  <si>
    <t>-756338672</t>
  </si>
  <si>
    <t>938902051.S</t>
  </si>
  <si>
    <t>Očistenie povrchu betónových konštrukcií otryskaním - pod izoláciu</t>
  </si>
  <si>
    <t>-310280407</t>
  </si>
  <si>
    <t xml:space="preserve">" betónová doska - obrokovanie pod pečatenie "  9,54*26,2</t>
  </si>
  <si>
    <t>" ozuby " 8,0*1,0*2</t>
  </si>
  <si>
    <t>938902312.S</t>
  </si>
  <si>
    <t>Čistenie betónového podkladu vysokotlakovým vodným lúčom do hrúbky 5 mm - stien</t>
  </si>
  <si>
    <t>-649530073</t>
  </si>
  <si>
    <t>938902313.S</t>
  </si>
  <si>
    <t>Čistenie betónového podkladu vysokotlakovým vodným lúčom do hrúbky 5 mm - podláh</t>
  </si>
  <si>
    <t>443340899</t>
  </si>
  <si>
    <t>944941101.S</t>
  </si>
  <si>
    <t>Ochranné zábradlie na vonkajších voľných stranách objektov odklonené od zvislice do 15 st.</t>
  </si>
  <si>
    <t>-2049909596</t>
  </si>
  <si>
    <t>30*2</t>
  </si>
  <si>
    <t>948101411.S</t>
  </si>
  <si>
    <t>Podperné konštrukcie dočasné, výšky do 30 m, pri použití do 1 mesiaca typu PIŽMO</t>
  </si>
  <si>
    <t>-77573370</t>
  </si>
  <si>
    <t>0,124*2,0*11*5*2</t>
  </si>
  <si>
    <t>948101421.S</t>
  </si>
  <si>
    <t>Podperné konštrukcie dočasné, odstránenie výšky do 30 m typu PIŽMO</t>
  </si>
  <si>
    <t>22983824</t>
  </si>
  <si>
    <t>948101439.S</t>
  </si>
  <si>
    <t>Príplatok k cene za každý ďalší aj začatý mesiac nad 1 mesiac použitia typu PIŽMO</t>
  </si>
  <si>
    <t>-1789443872</t>
  </si>
  <si>
    <t>27,28*2 'Prepočítané koeficientom množstva</t>
  </si>
  <si>
    <t>959941123.S</t>
  </si>
  <si>
    <t>Chemická kotva s kotevným svorníkom tesnená chemickou ampulkou do betónu, ŽB, kameňa, s vyvŕtaním otvoru M12/95/220 mm</t>
  </si>
  <si>
    <t>261890387</t>
  </si>
  <si>
    <t>"zabradlie " 4*18*2</t>
  </si>
  <si>
    <t>959941151.S</t>
  </si>
  <si>
    <t>223878922</t>
  </si>
  <si>
    <t>" kotvenie rímsy - lepená kotva 24/200 mm " 32+32</t>
  </si>
  <si>
    <t>853920060</t>
  </si>
  <si>
    <t xml:space="preserve">" odbúranie  krídiel "   1,8*1,2*0,5*2*2</t>
  </si>
  <si>
    <t>" záverné múriky " 0,3*1,0*10,75*2</t>
  </si>
  <si>
    <t xml:space="preserve">" ŽB mostná NK s nadbetonávkou  " 25,0*9,2*0,65</t>
  </si>
  <si>
    <t>" ŽB rímsy " 0,35*1,5*29*2</t>
  </si>
  <si>
    <t>966076141.S</t>
  </si>
  <si>
    <t xml:space="preserve">Odstránenie zvodidlového zábradlia alebo ich častí na mostoch betónových v celku,  -0,05400t</t>
  </si>
  <si>
    <t>-1062208852</t>
  </si>
  <si>
    <t>" zábradlie " 30*2</t>
  </si>
  <si>
    <t>971056019.S</t>
  </si>
  <si>
    <t>Jadrové vrty diamantovými korunkami do D 225 mm do stien - železobetónových -0,00095t</t>
  </si>
  <si>
    <t>1541217037</t>
  </si>
  <si>
    <t>" otvory pre chráničky v krídlach na vyvedenie drenáže " 80*2*2</t>
  </si>
  <si>
    <t>979082113.S</t>
  </si>
  <si>
    <t>-1040149277</t>
  </si>
  <si>
    <t xml:space="preserve">" na skládku investora pre ďalšie využitie " </t>
  </si>
  <si>
    <t xml:space="preserve">"frez. asf.  " </t>
  </si>
  <si>
    <t>" vozovkové vrstvy mosta " 24,5*7,0*0,508</t>
  </si>
  <si>
    <t>"napojenia mosta na vozovku " 7,5*5,0*2*0,508</t>
  </si>
  <si>
    <t>" zábradlie " 30*2*0,054</t>
  </si>
  <si>
    <t>Medzisúčet</t>
  </si>
  <si>
    <t xml:space="preserve">" na riadenú skládku odpadov " </t>
  </si>
  <si>
    <t xml:space="preserve">" podklad z kameniva " </t>
  </si>
  <si>
    <t>"napojenia mosta na vozovku " 7,5*5,0*2*0,56</t>
  </si>
  <si>
    <t xml:space="preserve">" odbúranie  krídiel "   1,8*1,2*0,5*2*2*2,4</t>
  </si>
  <si>
    <t>" záverné múriky " 0,3*1,0*10,75*2*2,4</t>
  </si>
  <si>
    <t xml:space="preserve">" ŽB mostná NK s nadbetonávkou  " 25,0*9,2*0,65*2,4</t>
  </si>
  <si>
    <t>" ŽB rímsy " 0,35*1,5*29*2*2,4</t>
  </si>
  <si>
    <t>" otvory pre chráničky v krídlach na vyvedenie drenáže " 80*2*2*0,00095</t>
  </si>
  <si>
    <t>979082119.S</t>
  </si>
  <si>
    <t>-387724459</t>
  </si>
  <si>
    <t>628,494</t>
  </si>
  <si>
    <t>628,494*9 'Prepočítané koeficientom množstva</t>
  </si>
  <si>
    <t>-1299131482</t>
  </si>
  <si>
    <t>998212111.S</t>
  </si>
  <si>
    <t>Presun hmôt pre mosty murované, monolitické,betónové,kovové,výšky mosta do 20 m</t>
  </si>
  <si>
    <t>97593177</t>
  </si>
  <si>
    <t>1075462364</t>
  </si>
  <si>
    <t xml:space="preserve">" nadbetónovanie  krídiel " 0,85*(1,27+1,8*2)*4*0,9</t>
  </si>
  <si>
    <t>-1599212779</t>
  </si>
  <si>
    <t>14,902*0,00035 'Prepočítané koeficientom množstva</t>
  </si>
  <si>
    <t>118</t>
  </si>
  <si>
    <t>2066802518</t>
  </si>
  <si>
    <t>14,902*2</t>
  </si>
  <si>
    <t>119</t>
  </si>
  <si>
    <t>111620000500.S</t>
  </si>
  <si>
    <t>Asfalt polofúkaný</t>
  </si>
  <si>
    <t>-2063873958</t>
  </si>
  <si>
    <t>29,804*0,0017 'Prepočítané koeficientom množstva</t>
  </si>
  <si>
    <t>120</t>
  </si>
  <si>
    <t>711170040.S</t>
  </si>
  <si>
    <t>Vodorovná profilovaná fólia s integrovanou drenážnou textíliou</t>
  </si>
  <si>
    <t>2021197480</t>
  </si>
  <si>
    <t>3,0*8,0*2</t>
  </si>
  <si>
    <t>121</t>
  </si>
  <si>
    <t>711170140.S</t>
  </si>
  <si>
    <t>Zvislá profilovaná fólia s integrovanou drenážnou textíliou</t>
  </si>
  <si>
    <t>-1112056713</t>
  </si>
  <si>
    <t xml:space="preserve">" Odvedenie vody z rubu opory "  </t>
  </si>
  <si>
    <t>1,3*8,0*2</t>
  </si>
  <si>
    <t>122</t>
  </si>
  <si>
    <t>711311111.S</t>
  </si>
  <si>
    <t>Zhotovenie izolácie kotviaco - impregnačného náteru z epoxidovej živice s posypom kremičitým pieskom cestných mostoviek</t>
  </si>
  <si>
    <t>699386180</t>
  </si>
  <si>
    <t xml:space="preserve">" pečatenie povrchu mostovky  "</t>
  </si>
  <si>
    <t xml:space="preserve">" betónová doska  "  9,54*26,2</t>
  </si>
  <si>
    <t>123</t>
  </si>
  <si>
    <t>245610001300.S</t>
  </si>
  <si>
    <t>2-zložková nízkoviskózna epoxidová živica</t>
  </si>
  <si>
    <t>702172940</t>
  </si>
  <si>
    <t>265,948*0,5 'Prepočítané koeficientom množstva</t>
  </si>
  <si>
    <t>124</t>
  </si>
  <si>
    <t>711341111.S</t>
  </si>
  <si>
    <t>Zhotovenie izolácie NAIP pritavením cestných mostoviek</t>
  </si>
  <si>
    <t>941028242</t>
  </si>
  <si>
    <t xml:space="preserve">" betónová doska "  9,54*26,2</t>
  </si>
  <si>
    <t>" rímsy " 1,6*26,2*2</t>
  </si>
  <si>
    <t>125</t>
  </si>
  <si>
    <t>628340000100.S</t>
  </si>
  <si>
    <t>Pás asfaltový SBS s bridličným posypom hr. 5,5 mm vystužený netkanou polyesterovou rohožou</t>
  </si>
  <si>
    <t>-1103524296</t>
  </si>
  <si>
    <t>349,788*1,15 'Prepočítané koeficientom množstva</t>
  </si>
  <si>
    <t>126</t>
  </si>
  <si>
    <t>-1248380578</t>
  </si>
  <si>
    <t>127</t>
  </si>
  <si>
    <t>000300016.S</t>
  </si>
  <si>
    <t>-1816437564</t>
  </si>
  <si>
    <t>000300021.S</t>
  </si>
  <si>
    <t>1717724456</t>
  </si>
  <si>
    <t>129</t>
  </si>
  <si>
    <t>000300031.S</t>
  </si>
  <si>
    <t>1817912248</t>
  </si>
  <si>
    <t>130</t>
  </si>
  <si>
    <t>000400022.S</t>
  </si>
  <si>
    <t>Projektové práce - stavebná časť (stavebné objekty vrátane ich technického vybavenia). náklady na dokumentáciu skutočného zhotovenia stavby</t>
  </si>
  <si>
    <t>-510545387</t>
  </si>
  <si>
    <t>131</t>
  </si>
  <si>
    <t>-2086246541</t>
  </si>
  <si>
    <t>132</t>
  </si>
  <si>
    <t>000400024</t>
  </si>
  <si>
    <t xml:space="preserve">Vypracovanie príslušnej dokumentácie mosta , lávky  k preberaciemu konaniu a pre užívanie objektu</t>
  </si>
  <si>
    <t>-586787078</t>
  </si>
  <si>
    <t>" MZ vrátane hlavnej prehliadky mosta pred jeho spustením do prevádzky " 1</t>
  </si>
  <si>
    <t>133</t>
  </si>
  <si>
    <t>000600025</t>
  </si>
  <si>
    <t>Zariadenie staveniska - zriadenie</t>
  </si>
  <si>
    <t>1081710143</t>
  </si>
  <si>
    <t>134</t>
  </si>
  <si>
    <t>000600026</t>
  </si>
  <si>
    <t>Zariadenie staveniska - prevádzka</t>
  </si>
  <si>
    <t>mes.</t>
  </si>
  <si>
    <t>204623096</t>
  </si>
  <si>
    <t>135</t>
  </si>
  <si>
    <t>000600027</t>
  </si>
  <si>
    <t>Zariadenie staveniska - demontáž</t>
  </si>
  <si>
    <t>784025583</t>
  </si>
  <si>
    <t>202-00 - 202-00 Most ev.č.512-04</t>
  </si>
  <si>
    <t>" vozovkové vrstvy mosta " 7,5*5,45</t>
  </si>
  <si>
    <t>115001106.S</t>
  </si>
  <si>
    <t>Odvedenie vody potrubím pri priemere potrubia DN nad 600</t>
  </si>
  <si>
    <t>-641839621</t>
  </si>
  <si>
    <t>20*2</t>
  </si>
  <si>
    <t>" ochranné hrádzky pre práce v koryte toku = odstránenie " 20*1,5*2,5*2</t>
  </si>
  <si>
    <t>150*0,5 'Prepočítané koeficientom množstva</t>
  </si>
  <si>
    <t xml:space="preserve">" vyčistenie koryta toku a odkop pre opevnenie koryta "  5*2*(3,0+4*2)*0,6+7,36*2,8*0,6</t>
  </si>
  <si>
    <t>129203109.S</t>
  </si>
  <si>
    <t>Výkopy pod vodou na hĺbku do 5 m pod projektom stanovenou hladinou vody. Príplatok za lepivosť horniny 3</t>
  </si>
  <si>
    <t>2116738854</t>
  </si>
  <si>
    <t>78,365</t>
  </si>
  <si>
    <t>78,365*0,5 'Prepočítané koeficientom množstva</t>
  </si>
  <si>
    <t>" výkop pre prechodové vrstvy za oporou a úpravu krídla " 0,5*3,0*7,5*2+1*1,3*(4,5+7,5)*2</t>
  </si>
  <si>
    <t>53,7</t>
  </si>
  <si>
    <t>53,7*0,3 'Prepočítané koeficientom množstva</t>
  </si>
  <si>
    <t>-1291102406</t>
  </si>
  <si>
    <t>" zaisťovací prah " (3+4*2)*0,5*0,8*2</t>
  </si>
  <si>
    <t>"bet. pätka" 5*0,8*0,5*2*2</t>
  </si>
  <si>
    <t>1202785682</t>
  </si>
  <si>
    <t>16,8</t>
  </si>
  <si>
    <t>16,8*0,3 'Prepočítané koeficientom množstva</t>
  </si>
  <si>
    <t>" prebytočný výkopok " 78,365+53,7+16,8-31,2</t>
  </si>
  <si>
    <t>" ochranné hrádzky pre práce v koryte toku " 20*1,5*2,5*2</t>
  </si>
  <si>
    <t>(78,365+53,7+16,8-31,2)*1,9</t>
  </si>
  <si>
    <t>1*1,3*(4,5+7,5)*2</t>
  </si>
  <si>
    <t>273362514.S</t>
  </si>
  <si>
    <t>Dodatočné vystužovanie betónových konštrukcií betonárskou oceľovou chemickou injektážnou kotvou VME, D 14 mm -0.00001t</t>
  </si>
  <si>
    <t>991167012</t>
  </si>
  <si>
    <t>" dobetonávka úložnych prahov = 12 " 14*110</t>
  </si>
  <si>
    <t>" kotvenie krídiel = 4 " 50*80</t>
  </si>
  <si>
    <t>" kotvenie krídiel = 9 " 50*192</t>
  </si>
  <si>
    <t>273362532.S</t>
  </si>
  <si>
    <t>Dodatočné vystužovanie betónových konštrukcií betonárskou oceľovou chemickou injektážnou kotvou VME, D 32 mm -0.00003t</t>
  </si>
  <si>
    <t>-558684270</t>
  </si>
  <si>
    <t>" vrubový kĺb = 15 " 26*33</t>
  </si>
  <si>
    <t>" pod drenážne potrubie za oporami " 7,5*0,25*2*0,1</t>
  </si>
  <si>
    <t>" pod drenážne potrubie za oporami " 7,5*2*0,1</t>
  </si>
  <si>
    <t>5+5</t>
  </si>
  <si>
    <t>" dodávka kotvy rímsy bez lepenej kotvy = 4,7 kg/ ks vč. konečnej povrchovej úpravy " 5+5</t>
  </si>
  <si>
    <t xml:space="preserve"> (0,224*0,8-0,03*0,15*0,5)*7,6+(0,25*0,8-0,03*0,15*0,5)*9,2</t>
  </si>
  <si>
    <t xml:space="preserve"> 0,224*0,8*4+(0,224*2+0,3)*7,6+0,25*0,8*4+(0,25*2+0,3)*9,2</t>
  </si>
  <si>
    <t>" rímsy a krídla " 1,772</t>
  </si>
  <si>
    <t>-881714389</t>
  </si>
  <si>
    <t>" nadbetonávka úložných prahov " (0,33+0,52)*0,8*7,346</t>
  </si>
  <si>
    <t xml:space="preserve">" nadbetónovanie  rovnobežných krídiel "</t>
  </si>
  <si>
    <t>(2,65+1,7+1,1+1,65)*(0,5*1,0+0,42*0,88)</t>
  </si>
  <si>
    <t xml:space="preserve">" nadbetónovanie  šikmých krídiel "</t>
  </si>
  <si>
    <t>0,7*(0,9+0,5)*0,5*(1,5+2,1+5,7+4,2)</t>
  </si>
  <si>
    <t>(2,65+1,7+1,1+1,65)*2*1,0+(0,5*1,0*2+0,42*0,88)*4</t>
  </si>
  <si>
    <t>0,8*0,5*4+0,9*2*(1,5+2,1+5,7+4,2)</t>
  </si>
  <si>
    <t>334351115.S</t>
  </si>
  <si>
    <t>Debnenie mostných konštrukcií-úložných prahov výšky do 20 m, zhotovenie</t>
  </si>
  <si>
    <t>1419376738</t>
  </si>
  <si>
    <t>" nadbetonávka úložných prahov " (0,33+0,52)*(0,8+7,346)*2</t>
  </si>
  <si>
    <t>45,578</t>
  </si>
  <si>
    <t>334351215.S</t>
  </si>
  <si>
    <t>Debnenie mostných konštrukcií-úložných prahov výšky do 20 m, odstránenie</t>
  </si>
  <si>
    <t>-1611013771</t>
  </si>
  <si>
    <t>13,848</t>
  </si>
  <si>
    <t>334362116.S</t>
  </si>
  <si>
    <t>Výstuž drieku opôr z betonárskej ocele B500 (10505) mostných konštrukcií</t>
  </si>
  <si>
    <t>-1709918100</t>
  </si>
  <si>
    <t>" úložné prahy " 0,99</t>
  </si>
  <si>
    <t>346922196</t>
  </si>
  <si>
    <t>" zábradlie na krídlach " 5+4</t>
  </si>
  <si>
    <t>5534610002</t>
  </si>
  <si>
    <t>Zábradlie oceľové jednotrubkové , vč. konečnej povrchovej úpravy</t>
  </si>
  <si>
    <t>278315359</t>
  </si>
  <si>
    <t>5+4</t>
  </si>
  <si>
    <t>-2001965624</t>
  </si>
  <si>
    <t>" nová doska" 4,414*(0,35*7,346+0,57*(0,2+0,362)*0,5+0,584*(0,35+0,2)*0,5)+0,8*0,05*0,5*7,346*2</t>
  </si>
  <si>
    <t>" ozuby " 7,4*0,25*(0,535+0,605)</t>
  </si>
  <si>
    <t>" nová doska" 0,2*4,414*2</t>
  </si>
  <si>
    <t>" nová doska" 0,55*0,35*2*2</t>
  </si>
  <si>
    <t>" ozuby " 7,4*(0,25+0,535+0,25+0,605)+0,25*0,535*2+0,25*0,605*2</t>
  </si>
  <si>
    <t>421352011.S</t>
  </si>
  <si>
    <t>Debnenie nosníkové vrátane debniacej dosky pre vyhotovenie debnenia mostovky doskových mostov - mesačný prenájom</t>
  </si>
  <si>
    <t>-927917170</t>
  </si>
  <si>
    <t>23,800*2</t>
  </si>
  <si>
    <t>421352021.S</t>
  </si>
  <si>
    <t>Debnenie nosníkové vrátane debniacej dosky pre vyhotovenie debnenia mostovky doskových mostov - montáž</t>
  </si>
  <si>
    <t>1231387275</t>
  </si>
  <si>
    <t>" nová doska" 2,8*8,5</t>
  </si>
  <si>
    <t>421352091.S</t>
  </si>
  <si>
    <t>Debnenie nosníkové vrátane debniacej dosky pre vyhotovenie debnenia mostovky doskových mostov - demontáž</t>
  </si>
  <si>
    <t>-1176940074</t>
  </si>
  <si>
    <t xml:space="preserve">" doska  a zazubenie  " 2,18</t>
  </si>
  <si>
    <t>" koryto toku " (5+7,36+5)*(3,0+4*2)*1,1</t>
  </si>
  <si>
    <t xml:space="preserve">" opevnenie za rímsou  " 2,0*0,8*2*2*1,1</t>
  </si>
  <si>
    <t>" pozdlžny a priečny drenážny kanálik " 0,1*0,05*5,5</t>
  </si>
  <si>
    <t xml:space="preserve">" okolo odvodňovačov a tvaroviek  "  0,05*0,5*0,5*0</t>
  </si>
  <si>
    <t>-527323191</t>
  </si>
  <si>
    <t xml:space="preserve">" pod platne zábradlia "     0,25*0,25*(4+3)</t>
  </si>
  <si>
    <t xml:space="preserve">" pod platne zábradľového zvodidla  "     0,3*0,45*(5+4)</t>
  </si>
  <si>
    <t>1,0*3,0*7,3*2</t>
  </si>
  <si>
    <t>-1587326131</t>
  </si>
  <si>
    <t>" pred zaist. prah" (3+4*2)*0,5*2*2</t>
  </si>
  <si>
    <t>" koryto toku " (5+7,36+5)*(3,0+4*2)</t>
  </si>
  <si>
    <t xml:space="preserve">" opevnenie za rímsou  " 2,0*0,8*2*2</t>
  </si>
  <si>
    <t>" most " 5,45*7,5*2</t>
  </si>
  <si>
    <t>" most " 5,45*7,5</t>
  </si>
  <si>
    <t>597761111.S</t>
  </si>
  <si>
    <t>Rigol dláždený do lôžka z betónu prostého tr. C 8/10 z betónových dosiek akejkoľvek veľkosti</t>
  </si>
  <si>
    <t>130816598</t>
  </si>
  <si>
    <t>" dláždený rigol " 10*0,6</t>
  </si>
  <si>
    <t>" pracovná škára " 15,5+8,5*2</t>
  </si>
  <si>
    <t xml:space="preserve"> (0,15+0,8+0,25)*(9,2+7,6)</t>
  </si>
  <si>
    <t>(2,65+1,7+1,1+1,65)*0,8</t>
  </si>
  <si>
    <t>0,8*(1,5+2,1+5,7+4,2)</t>
  </si>
  <si>
    <t>" nadbetonávka úložných prahov " 0,8*7,346</t>
  </si>
  <si>
    <t>3,0*8,15*2</t>
  </si>
  <si>
    <t>3,0*(2,5+3,7+5,0+7,5)*0,5</t>
  </si>
  <si>
    <t>3,0*9,1</t>
  </si>
  <si>
    <t>0,2*(9,2+7,6)</t>
  </si>
  <si>
    <t>3,0*8,15*2*0,7</t>
  </si>
  <si>
    <t>3,0*(2,5+3,7+5,0+7,5)*0,5*0,7</t>
  </si>
  <si>
    <t>3,0*8,15*2*0,3</t>
  </si>
  <si>
    <t>3,0*(2,5+3,7+5,0+7,5)*0,5*0,3</t>
  </si>
  <si>
    <t>3,0*8,15*2*0,15</t>
  </si>
  <si>
    <t>3,0*(2,5+3,7+5,0+7,5)*0,5*0,15</t>
  </si>
  <si>
    <t>"za oporami " 7,5*2</t>
  </si>
  <si>
    <t>1897306551</t>
  </si>
  <si>
    <t>36,8+36,55+36,8+36,55</t>
  </si>
  <si>
    <t>553550000400.S</t>
  </si>
  <si>
    <t>Zvodidlo cestné jednostranné oceľové, vzdialenosť stĺpikov 2,0 m, úroveň zachytenia H1, komplet</t>
  </si>
  <si>
    <t>1389052681</t>
  </si>
  <si>
    <t>1464655299</t>
  </si>
  <si>
    <t>12+10</t>
  </si>
  <si>
    <t>-1762133743</t>
  </si>
  <si>
    <t>" opevnenie za krídlom " 2,0*2*2</t>
  </si>
  <si>
    <t>592170002200.S</t>
  </si>
  <si>
    <t>Obrubník cestný, lxšxv 1000x150x260 mm, skosenie 120/40 mm</t>
  </si>
  <si>
    <t>-514740431</t>
  </si>
  <si>
    <t>8*1,01 'Prepočítané koeficientom množstva</t>
  </si>
  <si>
    <t>-1080735817</t>
  </si>
  <si>
    <t xml:space="preserve">" opevnenie za krídlom "  (0,8+2,0)*2*2</t>
  </si>
  <si>
    <t>2119805228</t>
  </si>
  <si>
    <t>11,2*1,01 'Prepočítané koeficientom množstva</t>
  </si>
  <si>
    <t>"okolo rims-most" 9,2+7,6+2,0*2*2</t>
  </si>
  <si>
    <t>" nad ozubom " 8,3*2</t>
  </si>
  <si>
    <t>7,35*2</t>
  </si>
  <si>
    <t>7,35*2*(12,57+3,93)*0,001*1,07</t>
  </si>
  <si>
    <t>" medzi oporou a ozubom " 7,4*0,15*2</t>
  </si>
  <si>
    <t>0,5*0,8*2*2</t>
  </si>
  <si>
    <t>0,5*7,35*2</t>
  </si>
  <si>
    <t xml:space="preserve">" medzi krídlom a priečnikom  " 0,5*2*2</t>
  </si>
  <si>
    <t xml:space="preserve">"tesnenie medzi cestou a rímsou  "   9,2+7,6*2,0*2*2</t>
  </si>
  <si>
    <t xml:space="preserve">" betónová doska - obrokovanie pod pečatenie "  8,5*4,914</t>
  </si>
  <si>
    <t>" ozuby " 7,4*(0,535+0,605)</t>
  </si>
  <si>
    <t>0,124*3*10*3,0</t>
  </si>
  <si>
    <t>11,16*2 'Prepočítané koeficientom množstva</t>
  </si>
  <si>
    <t>"zabradlie " 4*(4+3)</t>
  </si>
  <si>
    <t>-1099471275</t>
  </si>
  <si>
    <t>" zábradľové zvodidlo " 2*(5+4)</t>
  </si>
  <si>
    <t>1246553540</t>
  </si>
  <si>
    <t>" kotvenie rímsy - lepená kotva 24/200 mm " 5+5</t>
  </si>
  <si>
    <t xml:space="preserve">" odbúranie  krídiel "   </t>
  </si>
  <si>
    <t>(2,65+1,7+1,1+1,65)*0,8*0,5</t>
  </si>
  <si>
    <t>0,8*0,3*(1,5+2,1+5,7+4,2)</t>
  </si>
  <si>
    <t xml:space="preserve">" ŽB mostná NK s nadbetonávkou  " 5,0*8,0*0,75</t>
  </si>
  <si>
    <t>" ŽB rímsy " 0,35*0,6*(9,0+7,6)</t>
  </si>
  <si>
    <t>" zvodidlá " 16+18</t>
  </si>
  <si>
    <t>" otvory pre chráničky v krídlach na vyvedenie drenáže " 80*2</t>
  </si>
  <si>
    <t>" vozovkové vrstvy mosta " 7,5*5,45*0,508</t>
  </si>
  <si>
    <t>" zvodidlá " (16+18)*0,054</t>
  </si>
  <si>
    <t>(2,65+1,7+1,1+1,65)*0,8*0,5*2,4</t>
  </si>
  <si>
    <t>0,8*0,3*(1,5+2,1+5,7+4,2)*2,4</t>
  </si>
  <si>
    <t xml:space="preserve">" ŽB mostná NK s nadbetonávkou  " 5,0*8,0*0,75*2,4</t>
  </si>
  <si>
    <t>" ŽB rímsy " 0,35*0,6*(9,0+7,6)*2,4</t>
  </si>
  <si>
    <t>" otvory pre chráničky v krídlach na vyvedenie drenáže " 80*2*0,00095</t>
  </si>
  <si>
    <t>197,811</t>
  </si>
  <si>
    <t>197,811*9 'Prepočítané koeficientom množstva</t>
  </si>
  <si>
    <t>711111001.S</t>
  </si>
  <si>
    <t>Zhotovenie izolácie proti zemnej vlhkosti vodorovná náterom penetračným za studena</t>
  </si>
  <si>
    <t>-1117136153</t>
  </si>
  <si>
    <t>(2,65+1,7+1,1+1,65)*0,9</t>
  </si>
  <si>
    <t>-2147261974</t>
  </si>
  <si>
    <t>6,39*0,0003 'Prepočítané koeficientom množstva</t>
  </si>
  <si>
    <t>" nadbetonávka úložných prahov " (0,33+0,52)*7,346</t>
  </si>
  <si>
    <t>(2,65+1,7+1,1+1,65)*1,0+(0,5*1,0+0,42*0,88)*4</t>
  </si>
  <si>
    <t>0,8*0,3*2+0,9*(1,5+2,1+5,7+4,2)</t>
  </si>
  <si>
    <t>29,452*0,00035 'Prepočítané koeficientom množstva</t>
  </si>
  <si>
    <t>711121131.S</t>
  </si>
  <si>
    <t xml:space="preserve">Zhotovenie  izolácie proti zemnej vlhkosti vodorovná asfaltovým náterom za tepla</t>
  </si>
  <si>
    <t>-929622929</t>
  </si>
  <si>
    <t>6,390*2</t>
  </si>
  <si>
    <t>212879599</t>
  </si>
  <si>
    <t>12,78*0,0015 'Prepočítané koeficientom množstva</t>
  </si>
  <si>
    <t>29,452*2</t>
  </si>
  <si>
    <t>58,904*0,0017 'Prepočítané koeficientom množstva</t>
  </si>
  <si>
    <t>711131101.S</t>
  </si>
  <si>
    <t xml:space="preserve">Zhotovenie  izolácie proti zemnej vlhkosti vodorovná AIP na sucho</t>
  </si>
  <si>
    <t>-611386739</t>
  </si>
  <si>
    <t>" na úložný prah " 0,8*8,2*3*2</t>
  </si>
  <si>
    <t>628310000700.S</t>
  </si>
  <si>
    <t>Pás asfaltový s jemným posypom hr. 3,6 mm vystužený sklenenou rohožou</t>
  </si>
  <si>
    <t>-1609466176</t>
  </si>
  <si>
    <t>39,36*1,15 'Prepočítané koeficientom množstva</t>
  </si>
  <si>
    <t>3,0*7,5*2</t>
  </si>
  <si>
    <t>1,0*7,4*2</t>
  </si>
  <si>
    <t xml:space="preserve">" betónová doska "  8,5*4,914</t>
  </si>
  <si>
    <t>50,205*0,5 'Prepočítané koeficientom množstva</t>
  </si>
  <si>
    <t>136</t>
  </si>
  <si>
    <t>" rímsy " 0,75*4,9*2</t>
  </si>
  <si>
    <t>137</t>
  </si>
  <si>
    <t>57,555*1,15 'Prepočítané koeficientom množstva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</si>
  <si>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</si>
  <si>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</si>
  <si>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</si>
  <si>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</si>
  <si>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</si>
  <si>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</si>
  <si>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</si>
  <si>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</si>
  <si>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</si>
  <si>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</si>
  <si>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203-00 - 203-00 Most ev.č.512-06</t>
  </si>
  <si>
    <t>" vozovkové vrstvy mosta " 9,9*5,0</t>
  </si>
  <si>
    <t>"napojenia mosta na vozovku " 9,9*5,0*2</t>
  </si>
  <si>
    <t>552686752</t>
  </si>
  <si>
    <t xml:space="preserve">" vyčistenie koryta toku a odkop pre opevnenie koryta "  (3,0*12,9+(5+5)*(3,0+2,0*2))*0,6 </t>
  </si>
  <si>
    <t>65,22</t>
  </si>
  <si>
    <t>65,22*0,5 'Prepočítané koeficientom množstva</t>
  </si>
  <si>
    <t>" výkop pre prechodové vrstvy za oporou a úpravu krídla " 0,5*3,0*11,5*2+1*1,3*(3,5+2,5)*2</t>
  </si>
  <si>
    <t>50,1</t>
  </si>
  <si>
    <t>50,1*0,3 'Prepočítané koeficientom množstva</t>
  </si>
  <si>
    <t>" zaisťovací prah " (3+2*2)*0,5*0,8*2</t>
  </si>
  <si>
    <t>13,6</t>
  </si>
  <si>
    <t>13,6*0,3 'Prepočítané koeficientom množstva</t>
  </si>
  <si>
    <t>" prebytočný výkopok " 65,22+50,1+13,6-15,6</t>
  </si>
  <si>
    <t>(65,22+50,1+13,6-15,6)*1,9</t>
  </si>
  <si>
    <t>1*1,3*(3,5+2,5)*2</t>
  </si>
  <si>
    <t xml:space="preserve">" vozovka na ceste  "  9,9*5,0*2</t>
  </si>
  <si>
    <t>" spriahajúce trne = 1 " 11*455</t>
  </si>
  <si>
    <t>" kotvenie krídiel = 4 " 36*52</t>
  </si>
  <si>
    <t>" pod drenážne potrubie za oporami " 12*0,25*2*0,1</t>
  </si>
  <si>
    <t>" pod drenážne potrubie za oporami " 12*2*0,1</t>
  </si>
  <si>
    <t>9+8</t>
  </si>
  <si>
    <t>" dodávka kotvy rímsy bez lepenej kotvy = 4,358 kg/ ks vč. konečnej povrchovej úpravy " 9+8</t>
  </si>
  <si>
    <t xml:space="preserve"> (0,215*0,8-0,03*0,15*0,5)*(7,5+9,75)</t>
  </si>
  <si>
    <t xml:space="preserve"> 0,215*0,8*7+(0,215*2+0,25)*7,6+(0,215*2+0,3)*9,75</t>
  </si>
  <si>
    <t>" rímsy a krídla " 0,456+0,362</t>
  </si>
  <si>
    <t>" dobetonávka krídiel " (0,7+2,4+2,4+3,0)*(0,65*0,55-0,1*0,55)</t>
  </si>
  <si>
    <t>" dobetonávka krídiel " (0,7+2,4+2,4+3,0)*0,55*2+0,65*0,55*4</t>
  </si>
  <si>
    <t>10,78</t>
  </si>
  <si>
    <t>110578117</t>
  </si>
  <si>
    <t>" mostné zábradlie so zvislou výplňou " 7,5+9,75</t>
  </si>
  <si>
    <t>71945418</t>
  </si>
  <si>
    <t xml:space="preserve">" mostné zábradlie so zvislou výplňou "  7,5+9,75</t>
  </si>
  <si>
    <t>" spriahajúca doska" 3,7*12,9*0,25</t>
  </si>
  <si>
    <t>" ozuby " 12,9*0,45*0,64*2+11,245*0,2*0,85*2</t>
  </si>
  <si>
    <t>" spriahajúca doska" 0,25*3,7*2</t>
  </si>
  <si>
    <t>" ozuby " 0,45*0,64*2*2+0,2*0,85*2*2+0,83*0,64*2*2+11,245*(0,85+0,2)*2</t>
  </si>
  <si>
    <t xml:space="preserve">" doska  a zazubenie  " 1,734</t>
  </si>
  <si>
    <t>-1462522064</t>
  </si>
  <si>
    <t>" zv. sieť 10/150x10/150 " (52+43)*8,44*1,2*0,001</t>
  </si>
  <si>
    <t>" koryto toku " (3,0*12,9+(5+5)*(3,0+2,0*2))*1,1</t>
  </si>
  <si>
    <t xml:space="preserve">" opevnenie za rímsou  "(1,5*1,5*2+1,5*1,2+0,5*(5,0+5,0+3,5))*1,1</t>
  </si>
  <si>
    <t>" pozdlžny a priečny drenážny kanálik " 0,1*0,05*5,0*2</t>
  </si>
  <si>
    <t xml:space="preserve">" opevnenie za rímsou  " (1,5*1,5*2+1,5*1,2+0,5*(5,0+5,0+3,5))*1,1</t>
  </si>
  <si>
    <t>" zaisťovací prah " (3+2,0*2)*0,5*0,8*2</t>
  </si>
  <si>
    <t xml:space="preserve">" pod platne zábradlia "     0,25*0,25*(5+6)</t>
  </si>
  <si>
    <t>1,0*3,0*11,5*2</t>
  </si>
  <si>
    <t>" pred zaist. prah" (3+2*2)*0,5*2*2</t>
  </si>
  <si>
    <t>" koryto toku " 3,0*12,9+(5+5)*(3,0+2,0*2)</t>
  </si>
  <si>
    <t xml:space="preserve">" opevnenie za rímsou  "1,5*1,5*2+1,5*1,2+0,5*(5,0+5,0+3,5)</t>
  </si>
  <si>
    <t>"napojenia mosta na vozovku " 11,5*5,0*2</t>
  </si>
  <si>
    <t>520878635</t>
  </si>
  <si>
    <t>41895203</t>
  </si>
  <si>
    <t>" most " 5,0*9,2*2</t>
  </si>
  <si>
    <t>" most " 5,0*9,2</t>
  </si>
  <si>
    <t>1724774271</t>
  </si>
  <si>
    <t xml:space="preserve">" odvedenie vody zo spevnených plôch za mostom " </t>
  </si>
  <si>
    <t>" dláždený rigol " (3,5+5,0)*0,6</t>
  </si>
  <si>
    <t>" pracovná škára " 15,0+12,0*2</t>
  </si>
  <si>
    <t xml:space="preserve"> (0,15+0,8+0,215)*(9,75+7,5)</t>
  </si>
  <si>
    <t>(0,7+2,4+2,4+3,0)*0,65</t>
  </si>
  <si>
    <t xml:space="preserve">" na pôvodnú nosnú konštrukciu pod spriahajúcu dosku "  3,7*12,9</t>
  </si>
  <si>
    <t>1,5*13,25*2</t>
  </si>
  <si>
    <t>1,5*(0,7+2,4+2,4+3,0)*0,5</t>
  </si>
  <si>
    <t>"NK " 0,35*3,0*2</t>
  </si>
  <si>
    <t>" strop " 3,0*12,9</t>
  </si>
  <si>
    <t>3,0*12,9</t>
  </si>
  <si>
    <t xml:space="preserve"> 0,55*3,0*2</t>
  </si>
  <si>
    <t>-730981664</t>
  </si>
  <si>
    <t>" strop " 3,0*12,9*0,7</t>
  </si>
  <si>
    <t>627471134.S</t>
  </si>
  <si>
    <t>Reprofilácia podhľadov sanačnou maltou, 2 vrstvy hr. 50 mm</t>
  </si>
  <si>
    <t>259975976</t>
  </si>
  <si>
    <t>" strop " 3,0*12,9*0,3</t>
  </si>
  <si>
    <t>1,5*13,25*2*0,7</t>
  </si>
  <si>
    <t>1,5*(0,7+2,4+2,4+3,0)*0,5*0,7</t>
  </si>
  <si>
    <t>"NK " 0,35*3,0*2*0,7</t>
  </si>
  <si>
    <t>1,5*13,25*2*0,3</t>
  </si>
  <si>
    <t>1,5*(0,7+2,4+2,4+3,0)*0,5*0,3</t>
  </si>
  <si>
    <t>"NK " 0,35*3,0*2*0,3</t>
  </si>
  <si>
    <t>627471431.S</t>
  </si>
  <si>
    <t>Ochrana výstuže podhľadu zo sanačnej malty, 1 vrstva hr. 1 mm</t>
  </si>
  <si>
    <t>927178591</t>
  </si>
  <si>
    <t>" strop " 3,0*12,9*0,15</t>
  </si>
  <si>
    <t>1,5*13,25*2*0,15</t>
  </si>
  <si>
    <t>1,5*(0,7+2,4+2,4+3,0)*0,5*0,15</t>
  </si>
  <si>
    <t>"NK " 0,35*3,0*2*0,15</t>
  </si>
  <si>
    <t>"za oporami "13,5*2</t>
  </si>
  <si>
    <t>" montáž , použitie a prenájom , demontáž , vrátane betónových zvodidiel v prípade potreby " 1</t>
  </si>
  <si>
    <t>" opevnenie za krídlom " 1,5*3</t>
  </si>
  <si>
    <t>4,5</t>
  </si>
  <si>
    <t>4,5*1,01 'Prepočítané koeficientom množstva</t>
  </si>
  <si>
    <t>-1229882013</t>
  </si>
  <si>
    <t xml:space="preserve">" opevnenie za krídlom "  5,0+5,0+3,5</t>
  </si>
  <si>
    <t xml:space="preserve">" opevnenie za rímsou  "1,5*3+1,5*2+1,2</t>
  </si>
  <si>
    <t>2053157550</t>
  </si>
  <si>
    <t>22,2*1,01 'Prepočítané koeficientom množstva</t>
  </si>
  <si>
    <t>919723210.S</t>
  </si>
  <si>
    <t>-1280411507</t>
  </si>
  <si>
    <t>"okolo rims-most" 7,5+1,5*3+9,75</t>
  </si>
  <si>
    <t>" nad ozubom " 11,3*2</t>
  </si>
  <si>
    <t>931941111.S</t>
  </si>
  <si>
    <t>-1542320787</t>
  </si>
  <si>
    <t>11,35*2</t>
  </si>
  <si>
    <t>11,35*2*(12,57+3,93)*0,001*1,07</t>
  </si>
  <si>
    <t>" medzi oporou a ozubom " 11,3*0,15*2</t>
  </si>
  <si>
    <t>(0,65*0,55-0,1*0,55)*4</t>
  </si>
  <si>
    <t>0,85*11,35*2</t>
  </si>
  <si>
    <t xml:space="preserve">" medzi krídlom a priečnikom  " 0,55*2*2</t>
  </si>
  <si>
    <t xml:space="preserve">"tesnenie medzi cestou a rímsou  "   7,5+1,5*3+9,75</t>
  </si>
  <si>
    <t xml:space="preserve">" betónová doska - obrokovanie pod pečatenie "  (12,909+12,782)*0,5*4,1</t>
  </si>
  <si>
    <t>" ozuby " 11,35*0,85*2</t>
  </si>
  <si>
    <t>938902311.S</t>
  </si>
  <si>
    <t>Čistenie betónového podkladu vysokotlakovým vodným lúčom do hrúbky 5 mm - stropov</t>
  </si>
  <si>
    <t>-1643762692</t>
  </si>
  <si>
    <t>"zabradlie " 4*(5+6)</t>
  </si>
  <si>
    <t>" kotvenie rímsy - lepená kotva 24/200 mm " 9+8</t>
  </si>
  <si>
    <t xml:space="preserve">" odbúranie  krídiel "   (0,7+2,4+2,4+3,0)*0,65*0,35</t>
  </si>
  <si>
    <t>" záverný múrik " 13,25*0,35*0,35*2</t>
  </si>
  <si>
    <t xml:space="preserve">" ŽB nadbetonávka NK  " 3,7*13,25*0,25</t>
  </si>
  <si>
    <t>" ŽB rímsy " 0,35*0,6*(9,75+7,6)</t>
  </si>
  <si>
    <t>" zvodidlá " 8,6+12,63</t>
  </si>
  <si>
    <t>" vozovkové vrstvy mosta " 9,9*5,0*0,508</t>
  </si>
  <si>
    <t>"napojenia mosta na vozovku " 9,9*5,0*2*0,508</t>
  </si>
  <si>
    <t>" zvodidlá " (8,6+12,63)*0,054</t>
  </si>
  <si>
    <t>"napojenia mosta na vozovku " 9,9*5,0*2*0,56</t>
  </si>
  <si>
    <t xml:space="preserve">" odbúranie  krídiel "   (0,7+2,4+2,4+3,0)*0,65*0,35*2,4</t>
  </si>
  <si>
    <t>" záverný múrik " 13,25*0,35*0,35*2*2,4</t>
  </si>
  <si>
    <t xml:space="preserve">" ŽB nadbetonávka NK  " 3,7*13,25*0,25*2,4</t>
  </si>
  <si>
    <t>" ŽB rímsy " 0,35*0,6*(9,75+7,6)*2,4</t>
  </si>
  <si>
    <t>182,919</t>
  </si>
  <si>
    <t>182,919*9 'Prepočítané koeficientom množstva</t>
  </si>
  <si>
    <t>" dobetonávka krídiel " (0,7+2,4+2,4+3,0+0,65*4)*(0,55+0,25)</t>
  </si>
  <si>
    <t>8,88*0,00035 'Prepočítané koeficientom množstva</t>
  </si>
  <si>
    <t>6,105*2</t>
  </si>
  <si>
    <t>12,21*0,0017 'Prepočítané koeficientom množstva</t>
  </si>
  <si>
    <t>" na úložný prah " 0,4*13,3*3*2</t>
  </si>
  <si>
    <t>31,92*1,15 'Prepočítané koeficientom množstva</t>
  </si>
  <si>
    <t>711142559.S</t>
  </si>
  <si>
    <t xml:space="preserve">Zhotovenie  izolácie proti zemnej vlhkosti a tlakovej vode zvislá NAIP pritavením</t>
  </si>
  <si>
    <t>836736196</t>
  </si>
  <si>
    <t>" dobetonávka krídiel " (0,7+2,4+2,4+3,0+0,65*4)*0,5</t>
  </si>
  <si>
    <t>628310001000.S</t>
  </si>
  <si>
    <t>Pás asfaltový s posypom hr. 3,5 mm vystužený sklenenou rohožou</t>
  </si>
  <si>
    <t>821326804</t>
  </si>
  <si>
    <t>5,55*1,2 'Prepočítané koeficientom množstva</t>
  </si>
  <si>
    <t>3,0*11,25*2</t>
  </si>
  <si>
    <t>1,0*11,25*2</t>
  </si>
  <si>
    <t xml:space="preserve">" betónová doska "  (12,909+12,782)*0,5*4,1</t>
  </si>
  <si>
    <t>71,962*0,5 'Prepočítané koeficientom množstva</t>
  </si>
  <si>
    <t xml:space="preserve">" betónová doska  "  (12,909+12,782)*0,5*4,1</t>
  </si>
  <si>
    <t>" rímsy " 0,9*4,5*2</t>
  </si>
  <si>
    <t>80,062*1,15 'Prepočítané koeficientom množstva</t>
  </si>
  <si>
    <t>" mostný zošit vrátane hlavnej prehliadky mosta pred jeho spustením do prevádzky " 1</t>
  </si>
  <si>
    <t>204-00 - 204-00 Most ev. č.512-07</t>
  </si>
  <si>
    <t>307040502</t>
  </si>
  <si>
    <t>" vozovkové vrstvy mosta " 7,0*8,5</t>
  </si>
  <si>
    <t>"napojenia mosta na vozovku " 7,0*4,5*2</t>
  </si>
  <si>
    <t>1842031138</t>
  </si>
  <si>
    <t>1256721539</t>
  </si>
  <si>
    <t>1079991841</t>
  </si>
  <si>
    <t>0,15*7*3*2*2+0,15*4,4*1,9*2</t>
  </si>
  <si>
    <t>1580328165</t>
  </si>
  <si>
    <t>-1863783721</t>
  </si>
  <si>
    <t>500449914</t>
  </si>
  <si>
    <t xml:space="preserve">" vyčistenie koryta toku a odkop pre opevnenie koryta "  (5,2*11,5+(5+5)*(5,2+2,0*2))*0,6 </t>
  </si>
  <si>
    <t>1085244926</t>
  </si>
  <si>
    <t>" výkop pre prechodové vrstvy za oporou a úpravu krídla " 0,5*3*7,5*2+1*1,3*(5,5+3,7+4+4,8)</t>
  </si>
  <si>
    <t>943965748</t>
  </si>
  <si>
    <t>45,9</t>
  </si>
  <si>
    <t>45,9*0,3 'Prepočítané koeficientom množstva</t>
  </si>
  <si>
    <t>540143696</t>
  </si>
  <si>
    <t>" zaisťovací prah " (3,5+1*2)*0,5*0,8+(1,5+1*2)*0,5*0,8</t>
  </si>
  <si>
    <t>"bet. pätka" (5,4+6,4+7,2+15,5+3,9)*0,5*0,8</t>
  </si>
  <si>
    <t>-1525436149</t>
  </si>
  <si>
    <t>18,96</t>
  </si>
  <si>
    <t>18,96*0,3 'Prepočítané koeficientom množstva</t>
  </si>
  <si>
    <t>-622433536</t>
  </si>
  <si>
    <t>" prebytočný výkopok " 91,08+45,9+18,96-23,4</t>
  </si>
  <si>
    <t>1407304484</t>
  </si>
  <si>
    <t>-2101101826</t>
  </si>
  <si>
    <t>" prebytočný výkopok "91,08+45,9+18,96-23,4</t>
  </si>
  <si>
    <t>-1402870428</t>
  </si>
  <si>
    <t>(91,08+45,9+18,96-23,4)*1,9</t>
  </si>
  <si>
    <t>-1302299082</t>
  </si>
  <si>
    <t xml:space="preserve">" spätné obsypy okolo  krídiel a prechodovej oblasti  po úroveň pôvodného terénu   " 1*1,3*(5,5+3,7+4+4,8)</t>
  </si>
  <si>
    <t>1471049583</t>
  </si>
  <si>
    <t>7*2*2*2 +(0,5+0,5)*2,9*2</t>
  </si>
  <si>
    <t>-808616644</t>
  </si>
  <si>
    <t>61,8*0,0309 'Prepočítané koeficientom množstva</t>
  </si>
  <si>
    <t>-1239291031</t>
  </si>
  <si>
    <t xml:space="preserve">" vozovka na ceste  "  7,0*4,5*2</t>
  </si>
  <si>
    <t>-171471091</t>
  </si>
  <si>
    <t>1633184522</t>
  </si>
  <si>
    <t>366878147</t>
  </si>
  <si>
    <t>-1577796017</t>
  </si>
  <si>
    <t>2139645552</t>
  </si>
  <si>
    <t>-1415926575</t>
  </si>
  <si>
    <t>1081862454</t>
  </si>
  <si>
    <t>" kotvenie krídiel = 4 " 51*144</t>
  </si>
  <si>
    <t>" tŕne spriahajúcej dosky = 11 " 11*440</t>
  </si>
  <si>
    <t>1137832702</t>
  </si>
  <si>
    <t>" pod drenážne potrubie za oporami " 8,75*0,25*0,1*2</t>
  </si>
  <si>
    <t>-93619137</t>
  </si>
  <si>
    <t xml:space="preserve">" pod drenážne potrubie za oporami "  8,75*0,1*2</t>
  </si>
  <si>
    <t>-1883091141</t>
  </si>
  <si>
    <t>-2093402487</t>
  </si>
  <si>
    <t>11+11</t>
  </si>
  <si>
    <t>705480127</t>
  </si>
  <si>
    <t>" dodávka kotvy rímsy bez lepenej kotvy = 4,7 kg/ ks vč. konečnej povrchovej úpravy " 11+11</t>
  </si>
  <si>
    <t>965943203</t>
  </si>
  <si>
    <t xml:space="preserve"> (0,213*0,8-0,03*0,15*0,5)*(16,855+15,69)</t>
  </si>
  <si>
    <t>-1312104881</t>
  </si>
  <si>
    <t>0,213*0,8*4*2+(0,213*2+0,2)*(16,855+15,69)</t>
  </si>
  <si>
    <t>-1245586853</t>
  </si>
  <si>
    <t>1444285257</t>
  </si>
  <si>
    <t>" rímsy a krídla " 2,495</t>
  </si>
  <si>
    <t>-1801457539</t>
  </si>
  <si>
    <t>" nadbetónovanie krídiel " (4,6+4,38)*0,71+(3,8+4,0)*0,73</t>
  </si>
  <si>
    <t>1123044092</t>
  </si>
  <si>
    <t>0,85*(1,21*4+4,6*2+4,38*2+3,8*2+4,0*2)</t>
  </si>
  <si>
    <t>1995565066</t>
  </si>
  <si>
    <t>32,64</t>
  </si>
  <si>
    <t>1835846858</t>
  </si>
  <si>
    <t>" nová spriahajúca doska " 2,53*6,7</t>
  </si>
  <si>
    <t>" ozuby " 8,5*0,32*2</t>
  </si>
  <si>
    <t>" koncové priečniky " 8,7*0,553*2</t>
  </si>
  <si>
    <t>-1007505335</t>
  </si>
  <si>
    <t>" nová spriahajúca doska " 0,25*10,15*2</t>
  </si>
  <si>
    <t>1069392875</t>
  </si>
  <si>
    <t>" ozuby " (1,1+0,3+0,2)*8,5*2+0,3*1,1*2*2</t>
  </si>
  <si>
    <t>" koncové priečniky " (0,6+0,7)*8,7*2+0,6*0,7*2*2</t>
  </si>
  <si>
    <t>" dobetonávka trámov " 6,7*(0,4+0,5+0,5+0,85+0,25)*2+(0,5*0,8+0,3*0,85)*2*2</t>
  </si>
  <si>
    <t>-1720575171</t>
  </si>
  <si>
    <t>-1050475421</t>
  </si>
  <si>
    <t>-1632417042</t>
  </si>
  <si>
    <t xml:space="preserve">" doska , priečniky , trámy , zazubenie  " 3,721</t>
  </si>
  <si>
    <t>430321414.S</t>
  </si>
  <si>
    <t>Schodiskové konštrukcie, betón železový tr. C 25/30</t>
  </si>
  <si>
    <t>-1003048494</t>
  </si>
  <si>
    <t>" obslužné schody " 0,15*0,6*5,0+0,6*0,15*0,3*0,5*15*2+0,5*0,5*1,0*2*2</t>
  </si>
  <si>
    <t>430362021.S</t>
  </si>
  <si>
    <t>Výstuž schodiskových konštrukcií zo zváraných sietí z drôtov typu KARI</t>
  </si>
  <si>
    <t>429422331</t>
  </si>
  <si>
    <t>" obslužné schody " 0,6*5,0*2*2*0,054*1,2</t>
  </si>
  <si>
    <t>434351141.S</t>
  </si>
  <si>
    <t>Debnenie stupňov na podstupňovej doske alebo na teréne pôdorysne priamočiarych zhotovenie</t>
  </si>
  <si>
    <t>1419519976</t>
  </si>
  <si>
    <t>" obslužné schody " 0,6*0,15*15*2+0,5*(0,5+1,0)*2*2*2</t>
  </si>
  <si>
    <t>434351142.S</t>
  </si>
  <si>
    <t>Debnenie stupňov na podstupňovej doske alebo na teréne pôdorysne priamočiarych odstránenie</t>
  </si>
  <si>
    <t>-332462835</t>
  </si>
  <si>
    <t>218871397</t>
  </si>
  <si>
    <t>" opevnenie za rímsou " 2,0*0,8*2*2*1,1</t>
  </si>
  <si>
    <t xml:space="preserve">" opevnenie pri krídle   " 0,5*8,0*2*2*1,1</t>
  </si>
  <si>
    <t>" koryto toku " (39,2+7,36+5+(2,7+4+6,2+3,9*1)*1,5)*1,1</t>
  </si>
  <si>
    <t>-1609930735</t>
  </si>
  <si>
    <t>" pozdlžny a priečny drenážny kanálik " 0,1*0,05*7,9*2</t>
  </si>
  <si>
    <t>315205982</t>
  </si>
  <si>
    <t>1215098724</t>
  </si>
  <si>
    <t>-193839035</t>
  </si>
  <si>
    <t xml:space="preserve">" pod platne zábradlia "     0,25*0,25*0</t>
  </si>
  <si>
    <t xml:space="preserve">" pod platne zábradľového zvodidla  "     0,3*0,45*(9+8)</t>
  </si>
  <si>
    <t>982680238</t>
  </si>
  <si>
    <t>1,0*3,0*7,5*2</t>
  </si>
  <si>
    <t>998869628</t>
  </si>
  <si>
    <t>" pred zaist. prah" (5+2*2)*0,5*2*2</t>
  </si>
  <si>
    <t>-85270168</t>
  </si>
  <si>
    <t>" opevnenie za rímsou " 2,0*0,8*2*2</t>
  </si>
  <si>
    <t xml:space="preserve">" opevnenie pri krídle   " 0,5*8,0*2*2</t>
  </si>
  <si>
    <t>" koryto toku " (39,2+7,36+5+(2,7+4+6,2+3,9*1)*1,5)</t>
  </si>
  <si>
    <t>-1619727582</t>
  </si>
  <si>
    <t>"napojenia mosta na vozovku " 7,5*4,5*2</t>
  </si>
  <si>
    <t>-854679587</t>
  </si>
  <si>
    <t>776924736</t>
  </si>
  <si>
    <t>-296967557</t>
  </si>
  <si>
    <t>" most " 8,5*7,5*2</t>
  </si>
  <si>
    <t>-1922790196</t>
  </si>
  <si>
    <t>" most " 8,5*7,5</t>
  </si>
  <si>
    <t>619557071</t>
  </si>
  <si>
    <t>1247004215</t>
  </si>
  <si>
    <t>-1041051157</t>
  </si>
  <si>
    <t>-1443213249</t>
  </si>
  <si>
    <t>" pracovná škára " 4,5*2+8,5+7,5*2</t>
  </si>
  <si>
    <t>1508580330</t>
  </si>
  <si>
    <t xml:space="preserve"> (0,15+0,8+0,25)*(16,855+15,69)</t>
  </si>
  <si>
    <t>1604221252</t>
  </si>
  <si>
    <t>" po odbúraní nadbetonávky NK " 6,0*6,7</t>
  </si>
  <si>
    <t xml:space="preserve"> (4,6+4,38)*0,8+(3,8+4,0)*0,8</t>
  </si>
  <si>
    <t>" steny " (8,2+0,65+0,3+0,58)*0,1*2</t>
  </si>
  <si>
    <t>" podhľady " 8,6*6,7</t>
  </si>
  <si>
    <t>-1366901017</t>
  </si>
  <si>
    <t>-25682334</t>
  </si>
  <si>
    <t>(0,25*2+0,4*10)*6,7+0,7*7,86*2</t>
  </si>
  <si>
    <t>0,85*4,5*0,5*2*2</t>
  </si>
  <si>
    <t>-411127317</t>
  </si>
  <si>
    <t xml:space="preserve">" oprava škárovania kamenných opôr  " 9,0*3,2*2+4,5*3,2*0,5*2*2</t>
  </si>
  <si>
    <t>-758172356</t>
  </si>
  <si>
    <t>" podhľady " 6,0*6,7*0,7</t>
  </si>
  <si>
    <t>-939301089</t>
  </si>
  <si>
    <t>" podhľady " 6,0*6,7*0,3</t>
  </si>
  <si>
    <t>537164514</t>
  </si>
  <si>
    <t>" steny " (8,2+0,65+0,3+0,58)*0,1*2*0,7</t>
  </si>
  <si>
    <t>457561806</t>
  </si>
  <si>
    <t>" steny " (8,2+0,65+0,3+0,58)*0,1*2*0,3</t>
  </si>
  <si>
    <t>-802018222</t>
  </si>
  <si>
    <t>" podhľady " 8,6*6,7*0,15</t>
  </si>
  <si>
    <t>1365782898</t>
  </si>
  <si>
    <t>" steny " (8,2+0,65+0,3+0,58)*0,1*2*0,15</t>
  </si>
  <si>
    <t>498927885</t>
  </si>
  <si>
    <t>"za oporami " 10,5*2</t>
  </si>
  <si>
    <t>-1963637867</t>
  </si>
  <si>
    <t>-1778759789</t>
  </si>
  <si>
    <t>"za oporami " 8,75*2</t>
  </si>
  <si>
    <t>609185945</t>
  </si>
  <si>
    <t>" pre vyustenie drenážnej rúrky " 0,8*2*2</t>
  </si>
  <si>
    <t>543733394</t>
  </si>
  <si>
    <t>911131111.S</t>
  </si>
  <si>
    <t>Osadenie a montáž cestného zábradlia oceľového s oceľovými stĺpikmi</t>
  </si>
  <si>
    <t>2084804912</t>
  </si>
  <si>
    <t>" obslužné schody " 5,0*2</t>
  </si>
  <si>
    <t>Zábradlie oceľové jednoduché , vč. konečnej povrchovej úpravy</t>
  </si>
  <si>
    <t>180829506</t>
  </si>
  <si>
    <t>-884774244</t>
  </si>
  <si>
    <t>36,8*2+8,8*2</t>
  </si>
  <si>
    <t>-474340073</t>
  </si>
  <si>
    <t>91,2</t>
  </si>
  <si>
    <t>577743257</t>
  </si>
  <si>
    <t>20+18</t>
  </si>
  <si>
    <t>516610650</t>
  </si>
  <si>
    <t>-932287539</t>
  </si>
  <si>
    <t>2060068279</t>
  </si>
  <si>
    <t>" obslužné schody " 5,0*2*2</t>
  </si>
  <si>
    <t>1197919787</t>
  </si>
  <si>
    <t>28*1,01 'Prepočítané koeficientom množstva</t>
  </si>
  <si>
    <t>-1399694174</t>
  </si>
  <si>
    <t>" opevnenie za rímsou " (2,0+0,8)*2*2</t>
  </si>
  <si>
    <t xml:space="preserve">" opevnenie pri krídle   " 8,0*2*2</t>
  </si>
  <si>
    <t>1076734679</t>
  </si>
  <si>
    <t>43,2*1,01 'Prepočítané koeficientom množstva</t>
  </si>
  <si>
    <t>-337396717</t>
  </si>
  <si>
    <t>"okolo rims-most" 2*2*2+16,9+15,7</t>
  </si>
  <si>
    <t>" nad ozubom " 8,8*2</t>
  </si>
  <si>
    <t>1762358413</t>
  </si>
  <si>
    <t>8,75*2</t>
  </si>
  <si>
    <t>1393853345</t>
  </si>
  <si>
    <t>8,75*2*(12,57+3,93)*0,001*1,07</t>
  </si>
  <si>
    <t>1631723981</t>
  </si>
  <si>
    <t>" rímsy " 0,23*0,8*2*2</t>
  </si>
  <si>
    <t>" medzi oporou a ozubom " 8,5*0,15*2</t>
  </si>
  <si>
    <t>0,8*0,45*4</t>
  </si>
  <si>
    <t>1,1*8,5*2</t>
  </si>
  <si>
    <t>1592020220</t>
  </si>
  <si>
    <t xml:space="preserve">" medzi krídlom a priečnikom  " 0,4*2*2</t>
  </si>
  <si>
    <t>" rímsy " (0,15+0,8+0,23)*2*2</t>
  </si>
  <si>
    <t>-641339050</t>
  </si>
  <si>
    <t xml:space="preserve">"tesnenie medzi cestou a rímsou  "   2*2*2+16,9+15,7</t>
  </si>
  <si>
    <t>-1435614658</t>
  </si>
  <si>
    <t>1642468773</t>
  </si>
  <si>
    <t>2121546111</t>
  </si>
  <si>
    <t xml:space="preserve">" betónová doska - obrokovanie pod pečatenie "  8,5*8,7</t>
  </si>
  <si>
    <t>" ozuby " 8,5*1,1*2</t>
  </si>
  <si>
    <t>2077171131</t>
  </si>
  <si>
    <t>-446008516</t>
  </si>
  <si>
    <t>-1624976389</t>
  </si>
  <si>
    <t xml:space="preserve">" nadbetónovanie  krídiel "  (4,6+4,38)*0,8+(3,8+4,0)*0,8</t>
  </si>
  <si>
    <t>1961215343</t>
  </si>
  <si>
    <t>-1574877424</t>
  </si>
  <si>
    <t>0,124*3,0*2*5*2</t>
  </si>
  <si>
    <t>-1763296160</t>
  </si>
  <si>
    <t>-1843232971</t>
  </si>
  <si>
    <t>7,44*2 'Prepočítané koeficientom množstva</t>
  </si>
  <si>
    <t>-490710184</t>
  </si>
  <si>
    <t>" obslužné schody " 4*3*2</t>
  </si>
  <si>
    <t>-178527410</t>
  </si>
  <si>
    <t>" zábradľové zvodidlo " 2*(9+8)</t>
  </si>
  <si>
    <t>-540809038</t>
  </si>
  <si>
    <t>-648153076</t>
  </si>
  <si>
    <t>" kotvenie rímsy - lepená kotva 24/200 mm " 11+11</t>
  </si>
  <si>
    <t>-565744986</t>
  </si>
  <si>
    <t xml:space="preserve">" odbúranie  krídiel "   (4,6+4,38+3,8+4,0)*0,8*0,7</t>
  </si>
  <si>
    <t>" záverné múriky " 0,6*0,85*9,0*2</t>
  </si>
  <si>
    <t xml:space="preserve">" ŽB mostná NK s nadbetonávkou  " (0,25*6,7*7,8+0,32*6,7*2)</t>
  </si>
  <si>
    <t>" ŽB rímsy " 0,5*0,5*(15,7+16,9)</t>
  </si>
  <si>
    <t>389310042</t>
  </si>
  <si>
    <t>" zábradlie " 24,5*2</t>
  </si>
  <si>
    <t>-2141800544</t>
  </si>
  <si>
    <t>547681910</t>
  </si>
  <si>
    <t>" vozovkové vrstvy mosta " 8,5*7,0*0,508</t>
  </si>
  <si>
    <t>"napojenia mosta na vozovku " 7,5*4,5*2*0,508</t>
  </si>
  <si>
    <t>" zábradlie " 49*0,054</t>
  </si>
  <si>
    <t>"napojenia mosta na vozovku " 7,5*4,5*2*0,56</t>
  </si>
  <si>
    <t xml:space="preserve">" odbúranie  krídiel "   (4,6+4,38+3,8+4,0)*0,8*0,7*2,4</t>
  </si>
  <si>
    <t>" záverné múriky " 0,6*0,85*9,0*2*2,4</t>
  </si>
  <si>
    <t xml:space="preserve">" ŽB mostná NK s nadbetonávkou  " (0,25*6,7*7,8+0,32*6,7*2)*2,4</t>
  </si>
  <si>
    <t>" ŽB rímsy " 0,5*0,5*(15,7+16,9)*2,4</t>
  </si>
  <si>
    <t>149493295</t>
  </si>
  <si>
    <t>211,057</t>
  </si>
  <si>
    <t>211,057*9 'Prepočítané koeficientom množstva</t>
  </si>
  <si>
    <t>1806496730</t>
  </si>
  <si>
    <t>-1417622689</t>
  </si>
  <si>
    <t>-1974246707</t>
  </si>
  <si>
    <t>(4,6+4,38+3,8+4,0)*0,7</t>
  </si>
  <si>
    <t>2004786388</t>
  </si>
  <si>
    <t>11,746*0,0003 'Prepočítané koeficientom množstva</t>
  </si>
  <si>
    <t>-1088341456</t>
  </si>
  <si>
    <t xml:space="preserve">" nadbetónovanie  krídiel " (4,6+4,38+3,8+4,0)*0,9+(0,9*0,5+0,45*0,65)*2*2</t>
  </si>
  <si>
    <t>-238981360</t>
  </si>
  <si>
    <t>18,072*0,00035 'Prepočítané koeficientom množstva</t>
  </si>
  <si>
    <t>1060862144</t>
  </si>
  <si>
    <t>11,746*2</t>
  </si>
  <si>
    <t>-294705445</t>
  </si>
  <si>
    <t>23,492*0,0015 'Prepočítané koeficientom množstva</t>
  </si>
  <si>
    <t>904273943</t>
  </si>
  <si>
    <t>23,492*2</t>
  </si>
  <si>
    <t>-133897403</t>
  </si>
  <si>
    <t>46,984*0,0017 'Prepočítané koeficientom množstva</t>
  </si>
  <si>
    <t>415676410</t>
  </si>
  <si>
    <t>" na úložný prah " 0,6*9,0*3*2</t>
  </si>
  <si>
    <t>-939119113</t>
  </si>
  <si>
    <t>32,4*1,15 'Prepočítané koeficientom množstva</t>
  </si>
  <si>
    <t>459510169</t>
  </si>
  <si>
    <t>3,0*6,6*2</t>
  </si>
  <si>
    <t>1469519758</t>
  </si>
  <si>
    <t>1,5*6,6*2</t>
  </si>
  <si>
    <t>-857582560</t>
  </si>
  <si>
    <t xml:space="preserve">" betónová doska  "  8,7*8,5</t>
  </si>
  <si>
    <t>139075458</t>
  </si>
  <si>
    <t>92,65*0,5 'Prepočítané koeficientom množstva</t>
  </si>
  <si>
    <t>1157392175</t>
  </si>
  <si>
    <t xml:space="preserve">" betónová doska "  8,7*8,5</t>
  </si>
  <si>
    <t>" rímsy " 1,0*8,7*2</t>
  </si>
  <si>
    <t>1171344982</t>
  </si>
  <si>
    <t>110,05*1,15 'Prepočítané koeficientom množstva</t>
  </si>
  <si>
    <t>1359832832</t>
  </si>
  <si>
    <t>193384743</t>
  </si>
  <si>
    <t>1190612043</t>
  </si>
  <si>
    <t>-1223646291</t>
  </si>
  <si>
    <t>1349861323</t>
  </si>
  <si>
    <t>-717606030</t>
  </si>
  <si>
    <t>193037336</t>
  </si>
  <si>
    <t>-1225993069</t>
  </si>
  <si>
    <t>-1932910385</t>
  </si>
  <si>
    <t>-231852573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</si>
</sst>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0000A8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41" fillId="0" borderId="0" applyNumberFormat="0" applyFill="0" applyBorder="0" applyAlignment="0" applyProtection="0"/>
  </cellStyleXfs>
  <cellXfs count="31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7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8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9" fillId="0" borderId="0" xfId="0" applyFont="1" applyAlignment="1" applyProtection="1">
      <alignment horizontal="left" vertical="center"/>
    </xf>
    <xf numFmtId="164" fontId="19" fillId="0" borderId="0" xfId="0" applyNumberFormat="1" applyFont="1" applyAlignment="1" applyProtection="1">
      <alignment horizontal="left" vertical="center"/>
    </xf>
    <xf numFmtId="0" fontId="19" fillId="0" borderId="0" xfId="0" applyFont="1" applyAlignment="1" applyProtection="1">
      <alignment vertical="center"/>
    </xf>
    <xf numFmtId="4" fontId="20" fillId="0" borderId="0" xfId="0" applyNumberFormat="1" applyFont="1" applyAlignment="1" applyProtection="1">
      <alignment vertical="center"/>
    </xf>
    <xf numFmtId="0" fontId="19" fillId="0" borderId="3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164" fontId="1" fillId="0" borderId="0" xfId="0" applyNumberFormat="1" applyFont="1" applyAlignment="1" applyProtection="1">
      <alignment horizontal="left" vertical="center"/>
    </xf>
    <xf numFmtId="4" fontId="21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2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4" fillId="0" borderId="14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4" fillId="0" borderId="14" xfId="0" applyFont="1" applyBorder="1" applyAlignment="1" applyProtection="1">
      <alignment horizontal="left" vertical="center"/>
    </xf>
    <xf numFmtId="0" fontId="24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5" fillId="4" borderId="6" xfId="0" applyFont="1" applyFill="1" applyBorder="1" applyAlignment="1" applyProtection="1">
      <alignment horizontal="center" vertical="center"/>
    </xf>
    <xf numFmtId="0" fontId="25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5" fillId="4" borderId="7" xfId="0" applyFont="1" applyFill="1" applyBorder="1" applyAlignment="1" applyProtection="1">
      <alignment horizontal="center" vertical="center"/>
    </xf>
    <xf numFmtId="0" fontId="25" fillId="4" borderId="7" xfId="0" applyFont="1" applyFill="1" applyBorder="1" applyAlignment="1" applyProtection="1">
      <alignment horizontal="right" vertical="center"/>
    </xf>
    <xf numFmtId="0" fontId="25" fillId="4" borderId="8" xfId="0" applyFont="1" applyFill="1" applyBorder="1" applyAlignment="1" applyProtection="1">
      <alignment horizontal="left" vertical="center"/>
    </xf>
    <xf numFmtId="0" fontId="25" fillId="4" borderId="0" xfId="0" applyFont="1" applyFill="1" applyAlignment="1" applyProtection="1">
      <alignment horizontal="center" vertical="center"/>
    </xf>
    <xf numFmtId="0" fontId="26" fillId="0" borderId="16" xfId="0" applyFont="1" applyBorder="1" applyAlignment="1" applyProtection="1">
      <alignment horizontal="center" vertical="center" wrapText="1"/>
    </xf>
    <xf numFmtId="0" fontId="26" fillId="0" borderId="17" xfId="0" applyFont="1" applyBorder="1" applyAlignment="1" applyProtection="1">
      <alignment horizontal="center" vertical="center" wrapText="1"/>
    </xf>
    <xf numFmtId="0" fontId="26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7" fillId="0" borderId="0" xfId="0" applyFont="1" applyAlignment="1" applyProtection="1">
      <alignment horizontal="left" vertical="center"/>
    </xf>
    <xf numFmtId="0" fontId="27" fillId="0" borderId="0" xfId="0" applyFont="1" applyAlignment="1" applyProtection="1">
      <alignment vertical="center"/>
    </xf>
    <xf numFmtId="4" fontId="27" fillId="0" borderId="0" xfId="0" applyNumberFormat="1" applyFont="1" applyAlignment="1" applyProtection="1">
      <alignment horizontal="right" vertical="center"/>
    </xf>
    <xf numFmtId="4" fontId="27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3" fillId="0" borderId="14" xfId="0" applyNumberFormat="1" applyFont="1" applyBorder="1" applyAlignment="1" applyProtection="1">
      <alignment vertical="center"/>
    </xf>
    <xf numFmtId="4" fontId="23" fillId="0" borderId="0" xfId="0" applyNumberFormat="1" applyFont="1" applyBorder="1" applyAlignment="1" applyProtection="1">
      <alignment vertical="center"/>
    </xf>
    <xf numFmtId="166" fontId="23" fillId="0" borderId="0" xfId="0" applyNumberFormat="1" applyFont="1" applyBorder="1" applyAlignment="1" applyProtection="1">
      <alignment vertical="center"/>
    </xf>
    <xf numFmtId="4" fontId="23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30" fillId="0" borderId="0" xfId="0" applyFont="1" applyAlignment="1" applyProtection="1">
      <alignment vertical="center"/>
    </xf>
    <xf numFmtId="0" fontId="30" fillId="0" borderId="0" xfId="0" applyFont="1" applyAlignment="1" applyProtection="1">
      <alignment horizontal="left" vertical="center" wrapText="1"/>
    </xf>
    <xf numFmtId="0" fontId="31" fillId="0" borderId="0" xfId="0" applyFont="1" applyAlignment="1" applyProtection="1">
      <alignment vertical="center"/>
    </xf>
    <xf numFmtId="4" fontId="31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32" fillId="0" borderId="14" xfId="0" applyNumberFormat="1" applyFont="1" applyBorder="1" applyAlignment="1" applyProtection="1">
      <alignment vertical="center"/>
    </xf>
    <xf numFmtId="4" fontId="32" fillId="0" borderId="0" xfId="0" applyNumberFormat="1" applyFont="1" applyBorder="1" applyAlignment="1" applyProtection="1">
      <alignment vertical="center"/>
    </xf>
    <xf numFmtId="166" fontId="32" fillId="0" borderId="0" xfId="0" applyNumberFormat="1" applyFont="1" applyBorder="1" applyAlignment="1" applyProtection="1">
      <alignment vertical="center"/>
    </xf>
    <xf numFmtId="4" fontId="32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31" fillId="0" borderId="0" xfId="0" applyNumberFormat="1" applyFont="1" applyAlignment="1" applyProtection="1">
      <alignment horizontal="right" vertical="center"/>
    </xf>
    <xf numFmtId="0" fontId="7" fillId="0" borderId="0" xfId="0" applyFont="1" applyAlignment="1" applyProtection="1">
      <alignment vertical="center"/>
    </xf>
    <xf numFmtId="0" fontId="33" fillId="0" borderId="0" xfId="0" applyFont="1" applyAlignment="1" applyProtection="1">
      <alignment horizontal="left" vertical="center" wrapText="1"/>
    </xf>
    <xf numFmtId="4" fontId="7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4" fontId="1" fillId="0" borderId="14" xfId="0" applyNumberFormat="1" applyFont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vertical="center"/>
    </xf>
    <xf numFmtId="166" fontId="1" fillId="0" borderId="0" xfId="0" applyNumberFormat="1" applyFont="1" applyBorder="1" applyAlignment="1" applyProtection="1">
      <alignment vertical="center"/>
    </xf>
    <xf numFmtId="4" fontId="1" fillId="0" borderId="15" xfId="0" applyNumberFormat="1" applyFont="1" applyBorder="1" applyAlignment="1" applyProtection="1">
      <alignment vertical="center"/>
    </xf>
    <xf numFmtId="0" fontId="2" fillId="0" borderId="0" xfId="0" applyFont="1" applyAlignment="1">
      <alignment horizontal="left" vertical="center"/>
    </xf>
    <xf numFmtId="4" fontId="7" fillId="0" borderId="0" xfId="0" applyNumberFormat="1" applyFont="1" applyAlignment="1" applyProtection="1">
      <alignment horizontal="right" vertical="center"/>
    </xf>
    <xf numFmtId="4" fontId="32" fillId="0" borderId="19" xfId="0" applyNumberFormat="1" applyFont="1" applyBorder="1" applyAlignment="1" applyProtection="1">
      <alignment vertical="center"/>
    </xf>
    <xf numFmtId="4" fontId="32" fillId="0" borderId="20" xfId="0" applyNumberFormat="1" applyFont="1" applyBorder="1" applyAlignment="1" applyProtection="1">
      <alignment vertical="center"/>
    </xf>
    <xf numFmtId="166" fontId="32" fillId="0" borderId="20" xfId="0" applyNumberFormat="1" applyFont="1" applyBorder="1" applyAlignment="1" applyProtection="1">
      <alignment vertical="center"/>
    </xf>
    <xf numFmtId="4" fontId="32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7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2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5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5" fillId="4" borderId="0" xfId="0" applyFont="1" applyFill="1" applyAlignment="1" applyProtection="1">
      <alignment horizontal="right" vertical="center"/>
    </xf>
    <xf numFmtId="0" fontId="35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5" fillId="4" borderId="16" xfId="0" applyFont="1" applyFill="1" applyBorder="1" applyAlignment="1" applyProtection="1">
      <alignment horizontal="center" vertical="center" wrapText="1"/>
    </xf>
    <xf numFmtId="0" fontId="25" fillId="4" borderId="17" xfId="0" applyFont="1" applyFill="1" applyBorder="1" applyAlignment="1" applyProtection="1">
      <alignment horizontal="center" vertical="center" wrapText="1"/>
    </xf>
    <xf numFmtId="0" fontId="25" fillId="4" borderId="18" xfId="0" applyFont="1" applyFill="1" applyBorder="1" applyAlignment="1" applyProtection="1">
      <alignment horizontal="center" vertical="center" wrapText="1"/>
    </xf>
    <xf numFmtId="0" fontId="25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7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6" fillId="0" borderId="12" xfId="0" applyNumberFormat="1" applyFont="1" applyBorder="1" applyAlignment="1" applyProtection="1"/>
    <xf numFmtId="166" fontId="36" fillId="0" borderId="13" xfId="0" applyNumberFormat="1" applyFont="1" applyBorder="1" applyAlignment="1" applyProtection="1"/>
    <xf numFmtId="4" fontId="37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5" fillId="0" borderId="22" xfId="0" applyFont="1" applyBorder="1" applyAlignment="1" applyProtection="1">
      <alignment horizontal="center" vertical="center"/>
    </xf>
    <xf numFmtId="49" fontId="25" fillId="0" borderId="22" xfId="0" applyNumberFormat="1" applyFont="1" applyBorder="1" applyAlignment="1" applyProtection="1">
      <alignment horizontal="left" vertical="center" wrapText="1"/>
    </xf>
    <xf numFmtId="0" fontId="25" fillId="0" borderId="22" xfId="0" applyFont="1" applyBorder="1" applyAlignment="1" applyProtection="1">
      <alignment horizontal="left" vertical="center" wrapText="1"/>
    </xf>
    <xf numFmtId="0" fontId="25" fillId="0" borderId="22" xfId="0" applyFont="1" applyBorder="1" applyAlignment="1" applyProtection="1">
      <alignment horizontal="center" vertical="center" wrapText="1"/>
    </xf>
    <xf numFmtId="167" fontId="25" fillId="0" borderId="22" xfId="0" applyNumberFormat="1" applyFont="1" applyBorder="1" applyAlignment="1" applyProtection="1">
      <alignment vertical="center"/>
    </xf>
    <xf numFmtId="4" fontId="25" fillId="2" borderId="22" xfId="0" applyNumberFormat="1" applyFont="1" applyFill="1" applyBorder="1" applyAlignment="1" applyProtection="1">
      <alignment vertical="center"/>
      <protection locked="0"/>
    </xf>
    <xf numFmtId="4" fontId="25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6" fillId="2" borderId="14" xfId="0" applyFont="1" applyFill="1" applyBorder="1" applyAlignment="1" applyProtection="1">
      <alignment horizontal="left" vertical="center"/>
      <protection locked="0"/>
    </xf>
    <xf numFmtId="0" fontId="26" fillId="0" borderId="0" xfId="0" applyFont="1" applyBorder="1" applyAlignment="1" applyProtection="1">
      <alignment horizontal="center" vertical="center"/>
    </xf>
    <xf numFmtId="166" fontId="26" fillId="0" borderId="0" xfId="0" applyNumberFormat="1" applyFont="1" applyBorder="1" applyAlignment="1" applyProtection="1">
      <alignment vertical="center"/>
    </xf>
    <xf numFmtId="166" fontId="26" fillId="0" borderId="15" xfId="0" applyNumberFormat="1" applyFont="1" applyBorder="1" applyAlignment="1" applyProtection="1">
      <alignment vertical="center"/>
    </xf>
    <xf numFmtId="0" fontId="25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6" fillId="2" borderId="19" xfId="0" applyFont="1" applyFill="1" applyBorder="1" applyAlignment="1" applyProtection="1">
      <alignment horizontal="left" vertical="center"/>
      <protection locked="0"/>
    </xf>
    <xf numFmtId="0" fontId="26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6" fillId="0" borderId="20" xfId="0" applyNumberFormat="1" applyFont="1" applyBorder="1" applyAlignment="1" applyProtection="1">
      <alignment vertical="center"/>
    </xf>
    <xf numFmtId="166" fontId="26" fillId="0" borderId="21" xfId="0" applyNumberFormat="1" applyFont="1" applyBorder="1" applyAlignment="1" applyProtection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8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9" fillId="0" borderId="22" xfId="0" applyFont="1" applyBorder="1" applyAlignment="1" applyProtection="1">
      <alignment horizontal="center" vertical="center"/>
    </xf>
    <xf numFmtId="49" fontId="39" fillId="0" borderId="22" xfId="0" applyNumberFormat="1" applyFont="1" applyBorder="1" applyAlignment="1" applyProtection="1">
      <alignment horizontal="left" vertical="center" wrapText="1"/>
    </xf>
    <xf numFmtId="0" fontId="39" fillId="0" borderId="22" xfId="0" applyFont="1" applyBorder="1" applyAlignment="1" applyProtection="1">
      <alignment horizontal="left" vertical="center" wrapText="1"/>
    </xf>
    <xf numFmtId="0" fontId="39" fillId="0" borderId="22" xfId="0" applyFont="1" applyBorder="1" applyAlignment="1" applyProtection="1">
      <alignment horizontal="center" vertical="center" wrapText="1"/>
    </xf>
    <xf numFmtId="167" fontId="39" fillId="0" borderId="22" xfId="0" applyNumberFormat="1" applyFont="1" applyBorder="1" applyAlignment="1" applyProtection="1">
      <alignment vertical="center"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</xf>
    <xf numFmtId="0" fontId="40" fillId="0" borderId="22" xfId="0" applyFont="1" applyBorder="1" applyAlignment="1" applyProtection="1">
      <alignment vertical="center"/>
    </xf>
    <xf numFmtId="0" fontId="40" fillId="0" borderId="3" xfId="0" applyFont="1" applyBorder="1" applyAlignment="1">
      <alignment vertical="center"/>
    </xf>
    <xf numFmtId="0" fontId="39" fillId="2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167" fontId="25" fillId="2" borderId="22" xfId="0" applyNumberFormat="1" applyFont="1" applyFill="1" applyBorder="1" applyAlignment="1" applyProtection="1">
      <alignment vertical="center"/>
      <protection locked="0"/>
    </xf>
    <xf numFmtId="0" fontId="9" fillId="0" borderId="19" xfId="0" applyFont="1" applyBorder="1" applyAlignment="1" applyProtection="1">
      <alignment vertical="center"/>
    </xf>
    <xf numFmtId="0" fontId="9" fillId="0" borderId="20" xfId="0" applyFont="1" applyBorder="1" applyAlignment="1" applyProtection="1">
      <alignment vertical="center"/>
    </xf>
    <xf numFmtId="0" fontId="9" fillId="0" borderId="21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167" fontId="12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5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theme" Target="theme/theme1.xml" /><Relationship Id="rId31" Type="http://schemas.openxmlformats.org/officeDocument/2006/relationships/calcChain" Target="calcChain.xml" /><Relationship Id="rId32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7.863281" style="1" customWidth="1"/>
    <col min="2" max="2" width="1.574219" style="1" customWidth="1"/>
    <col min="3" max="3" width="4.011719" style="1" customWidth="1"/>
    <col min="4" max="4" width="2.582031" style="1" customWidth="1"/>
    <col min="5" max="5" width="2.582031" style="1" customWidth="1"/>
    <col min="6" max="6" width="2.582031" style="1" customWidth="1"/>
    <col min="7" max="7" width="2.582031" style="1" customWidth="1"/>
    <col min="8" max="8" width="2.582031" style="1" customWidth="1"/>
    <col min="9" max="9" width="2.582031" style="1" customWidth="1"/>
    <col min="10" max="10" width="2.582031" style="1" customWidth="1"/>
    <col min="11" max="11" width="2.582031" style="1" customWidth="1"/>
    <col min="12" max="12" width="2.582031" style="1" customWidth="1"/>
    <col min="13" max="13" width="2.582031" style="1" customWidth="1"/>
    <col min="14" max="14" width="2.582031" style="1" customWidth="1"/>
    <col min="15" max="15" width="2.582031" style="1" customWidth="1"/>
    <col min="16" max="16" width="2.582031" style="1" customWidth="1"/>
    <col min="17" max="17" width="2.582031" style="1" customWidth="1"/>
    <col min="18" max="18" width="2.582031" style="1" customWidth="1"/>
    <col min="19" max="19" width="2.582031" style="1" customWidth="1"/>
    <col min="20" max="20" width="2.582031" style="1" customWidth="1"/>
    <col min="21" max="21" width="2.582031" style="1" customWidth="1"/>
    <col min="22" max="22" width="2.582031" style="1" customWidth="1"/>
    <col min="23" max="23" width="2.582031" style="1" customWidth="1"/>
    <col min="24" max="24" width="2.582031" style="1" customWidth="1"/>
    <col min="25" max="25" width="2.582031" style="1" customWidth="1"/>
    <col min="26" max="26" width="2.582031" style="1" customWidth="1"/>
    <col min="27" max="27" width="2.582031" style="1" customWidth="1"/>
    <col min="28" max="28" width="2.582031" style="1" customWidth="1"/>
    <col min="29" max="29" width="2.582031" style="1" customWidth="1"/>
    <col min="30" max="30" width="2.582031" style="1" customWidth="1"/>
    <col min="31" max="31" width="2.582031" style="1" customWidth="1"/>
    <col min="32" max="32" width="2.582031" style="1" customWidth="1"/>
    <col min="33" max="33" width="2.582031" style="1" customWidth="1"/>
    <col min="34" max="34" width="3.152344" style="1" customWidth="1"/>
    <col min="35" max="35" width="33.15234" style="1" customWidth="1"/>
    <col min="36" max="36" width="2.292969" style="1" customWidth="1"/>
    <col min="37" max="37" width="2.292969" style="1" customWidth="1"/>
    <col min="38" max="38" width="7.863281" style="1" customWidth="1"/>
    <col min="39" max="39" width="3.152344" style="1" customWidth="1"/>
    <col min="40" max="40" width="12.58203" style="1" customWidth="1"/>
    <col min="41" max="41" width="7.011719" style="1" customWidth="1"/>
    <col min="42" max="42" width="4.011719" style="1" customWidth="1"/>
    <col min="43" max="43" width="14.86328" style="1" hidden="1" customWidth="1"/>
    <col min="44" max="44" width="12.86328" style="1" customWidth="1"/>
    <col min="45" max="45" width="24.43359" style="1" hidden="1" customWidth="1"/>
    <col min="46" max="46" width="24.43359" style="1" hidden="1" customWidth="1"/>
    <col min="47" max="47" width="24.43359" style="1" hidden="1" customWidth="1"/>
    <col min="48" max="48" width="20.43359" style="1" hidden="1" customWidth="1"/>
    <col min="49" max="49" width="20.43359" style="1" hidden="1" customWidth="1"/>
    <col min="50" max="50" width="23.58203" style="1" hidden="1" customWidth="1"/>
    <col min="51" max="51" width="23.58203" style="1" hidden="1" customWidth="1"/>
    <col min="52" max="52" width="20.43359" style="1" hidden="1" customWidth="1"/>
    <col min="53" max="53" width="18.15234" style="1" hidden="1" customWidth="1"/>
    <col min="54" max="54" width="23.58203" style="1" hidden="1" customWidth="1"/>
    <col min="55" max="55" width="20.43359" style="1" hidden="1" customWidth="1"/>
    <col min="56" max="56" width="18.15234" style="1" hidden="1" customWidth="1"/>
    <col min="57" max="57" width="62.86328" style="1" customWidth="1"/>
    <col min="71" max="71" width="9.140625" style="1" hidden="1"/>
    <col min="72" max="72" width="9.140625" style="1" hidden="1"/>
    <col min="73" max="73" width="9.140625" style="1" hidden="1"/>
    <col min="74" max="74" width="9.140625" style="1" hidden="1"/>
    <col min="75" max="75" width="9.140625" style="1" hidden="1"/>
    <col min="76" max="76" width="9.140625" style="1" hidden="1"/>
    <col min="77" max="77" width="9.140625" style="1" hidden="1"/>
    <col min="78" max="78" width="9.140625" style="1" hidden="1"/>
    <col min="79" max="79" width="9.140625" style="1" hidden="1"/>
    <col min="80" max="80" width="9.140625" style="1" hidden="1"/>
    <col min="81" max="81" width="9.140625" style="1" hidden="1"/>
    <col min="82" max="82" width="9.140625" style="1" hidden="1"/>
    <col min="83" max="83" width="9.140625" style="1" hidden="1"/>
    <col min="84" max="84" width="9.140625" style="1" hidden="1"/>
    <col min="85" max="85" width="9.140625" style="1" hidden="1"/>
    <col min="86" max="86" width="9.140625" style="1" hidden="1"/>
    <col min="87" max="87" width="9.140625" style="1" hidden="1"/>
    <col min="88" max="88" width="9.140625" style="1" hidden="1"/>
    <col min="89" max="89" width="9.140625" style="1" hidden="1"/>
    <col min="90" max="90" width="9.140625" style="1" hidden="1"/>
    <col min="91" max="91" width="9.140625" style="1" hidden="1"/>
  </cols>
  <sheetData>
    <row r="1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7</v>
      </c>
    </row>
    <row r="4" s="1" customFormat="1" ht="24.96" customHeight="1">
      <c r="B4" s="22"/>
      <c r="C4" s="23"/>
      <c r="D4" s="24" t="s">
        <v>8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9</v>
      </c>
      <c r="BE4" s="26" t="s">
        <v>10</v>
      </c>
      <c r="BS4" s="18" t="s">
        <v>11</v>
      </c>
    </row>
    <row r="5" s="1" customFormat="1" ht="12" customHeight="1">
      <c r="B5" s="22"/>
      <c r="C5" s="23"/>
      <c r="D5" s="27" t="s">
        <v>12</v>
      </c>
      <c r="E5" s="23"/>
      <c r="F5" s="23"/>
      <c r="G5" s="23"/>
      <c r="H5" s="23"/>
      <c r="I5" s="23"/>
      <c r="J5" s="23"/>
      <c r="K5" s="28" t="s">
        <v>13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14</v>
      </c>
      <c r="BS5" s="18" t="s">
        <v>6</v>
      </c>
    </row>
    <row r="6" s="1" customFormat="1" ht="36.96" customHeight="1">
      <c r="B6" s="22"/>
      <c r="C6" s="23"/>
      <c r="D6" s="30" t="s">
        <v>15</v>
      </c>
      <c r="E6" s="23"/>
      <c r="F6" s="23"/>
      <c r="G6" s="23"/>
      <c r="H6" s="23"/>
      <c r="I6" s="23"/>
      <c r="J6" s="23"/>
      <c r="K6" s="31" t="s">
        <v>16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="1" customFormat="1" ht="12" customHeight="1">
      <c r="B7" s="22"/>
      <c r="C7" s="23"/>
      <c r="D7" s="33" t="s">
        <v>17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18</v>
      </c>
      <c r="AL7" s="23"/>
      <c r="AM7" s="23"/>
      <c r="AN7" s="28" t="s">
        <v>1</v>
      </c>
      <c r="AO7" s="23"/>
      <c r="AP7" s="23"/>
      <c r="AQ7" s="23"/>
      <c r="AR7" s="21"/>
      <c r="BE7" s="32"/>
      <c r="BS7" s="18" t="s">
        <v>6</v>
      </c>
    </row>
    <row r="8" s="1" customFormat="1" ht="12" customHeight="1">
      <c r="B8" s="22"/>
      <c r="C8" s="23"/>
      <c r="D8" s="33" t="s">
        <v>19</v>
      </c>
      <c r="E8" s="23"/>
      <c r="F8" s="23"/>
      <c r="G8" s="23"/>
      <c r="H8" s="23"/>
      <c r="I8" s="23"/>
      <c r="J8" s="23"/>
      <c r="K8" s="28" t="s">
        <v>20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21</v>
      </c>
      <c r="AL8" s="23"/>
      <c r="AM8" s="23"/>
      <c r="AN8" s="34" t="s">
        <v>22</v>
      </c>
      <c r="AO8" s="23"/>
      <c r="AP8" s="23"/>
      <c r="AQ8" s="23"/>
      <c r="AR8" s="21"/>
      <c r="BE8" s="32"/>
      <c r="BS8" s="18" t="s">
        <v>6</v>
      </c>
    </row>
    <row r="9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="1" customFormat="1" ht="12" customHeight="1">
      <c r="B10" s="22"/>
      <c r="C10" s="23"/>
      <c r="D10" s="33" t="s">
        <v>23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24</v>
      </c>
      <c r="AL10" s="23"/>
      <c r="AM10" s="23"/>
      <c r="AN10" s="28" t="s">
        <v>1</v>
      </c>
      <c r="AO10" s="23"/>
      <c r="AP10" s="23"/>
      <c r="AQ10" s="23"/>
      <c r="AR10" s="21"/>
      <c r="BE10" s="32"/>
      <c r="BS10" s="18" t="s">
        <v>6</v>
      </c>
    </row>
    <row r="11" s="1" customFormat="1" ht="18.48" customHeight="1">
      <c r="B11" s="22"/>
      <c r="C11" s="23"/>
      <c r="D11" s="23"/>
      <c r="E11" s="28" t="s">
        <v>25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26</v>
      </c>
      <c r="AL11" s="23"/>
      <c r="AM11" s="23"/>
      <c r="AN11" s="28" t="s">
        <v>1</v>
      </c>
      <c r="AO11" s="23"/>
      <c r="AP11" s="23"/>
      <c r="AQ11" s="23"/>
      <c r="AR11" s="21"/>
      <c r="BE11" s="32"/>
      <c r="BS11" s="18" t="s">
        <v>6</v>
      </c>
    </row>
    <row r="12" s="1" customFormat="1" ht="6.96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="1" customFormat="1" ht="12" customHeight="1">
      <c r="B13" s="22"/>
      <c r="C13" s="23"/>
      <c r="D13" s="33" t="s">
        <v>27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24</v>
      </c>
      <c r="AL13" s="23"/>
      <c r="AM13" s="23"/>
      <c r="AN13" s="35" t="s">
        <v>28</v>
      </c>
      <c r="AO13" s="23"/>
      <c r="AP13" s="23"/>
      <c r="AQ13" s="23"/>
      <c r="AR13" s="21"/>
      <c r="BE13" s="32"/>
      <c r="BS13" s="18" t="s">
        <v>6</v>
      </c>
    </row>
    <row r="14">
      <c r="B14" s="22"/>
      <c r="C14" s="23"/>
      <c r="D14" s="23"/>
      <c r="E14" s="35" t="s">
        <v>28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26</v>
      </c>
      <c r="AL14" s="23"/>
      <c r="AM14" s="23"/>
      <c r="AN14" s="35" t="s">
        <v>28</v>
      </c>
      <c r="AO14" s="23"/>
      <c r="AP14" s="23"/>
      <c r="AQ14" s="23"/>
      <c r="AR14" s="21"/>
      <c r="BE14" s="32"/>
      <c r="BS14" s="18" t="s">
        <v>6</v>
      </c>
    </row>
    <row r="15" s="1" customFormat="1" ht="6.96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="1" customFormat="1" ht="12" customHeight="1">
      <c r="B16" s="22"/>
      <c r="C16" s="23"/>
      <c r="D16" s="33" t="s">
        <v>29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24</v>
      </c>
      <c r="AL16" s="23"/>
      <c r="AM16" s="23"/>
      <c r="AN16" s="28" t="s">
        <v>30</v>
      </c>
      <c r="AO16" s="23"/>
      <c r="AP16" s="23"/>
      <c r="AQ16" s="23"/>
      <c r="AR16" s="21"/>
      <c r="BE16" s="32"/>
      <c r="BS16" s="18" t="s">
        <v>4</v>
      </c>
    </row>
    <row r="17" s="1" customFormat="1" ht="18.48" customHeight="1">
      <c r="B17" s="22"/>
      <c r="C17" s="23"/>
      <c r="D17" s="23"/>
      <c r="E17" s="28" t="s">
        <v>31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26</v>
      </c>
      <c r="AL17" s="23"/>
      <c r="AM17" s="23"/>
      <c r="AN17" s="28" t="s">
        <v>1</v>
      </c>
      <c r="AO17" s="23"/>
      <c r="AP17" s="23"/>
      <c r="AQ17" s="23"/>
      <c r="AR17" s="21"/>
      <c r="BE17" s="32"/>
      <c r="BS17" s="18" t="s">
        <v>32</v>
      </c>
    </row>
    <row r="18" s="1" customFormat="1" ht="6.96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="1" customFormat="1" ht="12" customHeight="1">
      <c r="B19" s="22"/>
      <c r="C19" s="23"/>
      <c r="D19" s="33" t="s">
        <v>33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24</v>
      </c>
      <c r="AL19" s="23"/>
      <c r="AM19" s="23"/>
      <c r="AN19" s="28" t="s">
        <v>1</v>
      </c>
      <c r="AO19" s="23"/>
      <c r="AP19" s="23"/>
      <c r="AQ19" s="23"/>
      <c r="AR19" s="21"/>
      <c r="BE19" s="32"/>
      <c r="BS19" s="18" t="s">
        <v>6</v>
      </c>
    </row>
    <row r="20" s="1" customFormat="1" ht="18.48" customHeight="1">
      <c r="B20" s="22"/>
      <c r="C20" s="23"/>
      <c r="D20" s="23"/>
      <c r="E20" s="28" t="s">
        <v>34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26</v>
      </c>
      <c r="AL20" s="23"/>
      <c r="AM20" s="23"/>
      <c r="AN20" s="28" t="s">
        <v>1</v>
      </c>
      <c r="AO20" s="23"/>
      <c r="AP20" s="23"/>
      <c r="AQ20" s="23"/>
      <c r="AR20" s="21"/>
      <c r="BE20" s="32"/>
      <c r="BS20" s="18" t="s">
        <v>32</v>
      </c>
    </row>
    <row r="21" s="1" customFormat="1" ht="6.96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="1" customFormat="1" ht="12" customHeight="1">
      <c r="B22" s="22"/>
      <c r="C22" s="23"/>
      <c r="D22" s="33" t="s">
        <v>35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="1" customFormat="1" ht="16.30189" customHeight="1">
      <c r="B23" s="22"/>
      <c r="C23" s="23"/>
      <c r="D23" s="23"/>
      <c r="E23" s="37" t="s">
        <v>1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="1" customFormat="1" ht="6.96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="1" customFormat="1" ht="6.96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="2" customFormat="1" ht="25.92" customHeight="1">
      <c r="A26" s="39"/>
      <c r="B26" s="40"/>
      <c r="C26" s="41"/>
      <c r="D26" s="42" t="s">
        <v>36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ROUND(AG94,2)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="2" customFormat="1" ht="6.96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="2" customFormat="1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37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38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39</v>
      </c>
      <c r="AL28" s="46"/>
      <c r="AM28" s="46"/>
      <c r="AN28" s="46"/>
      <c r="AO28" s="46"/>
      <c r="AP28" s="41"/>
      <c r="AQ28" s="41"/>
      <c r="AR28" s="45"/>
      <c r="BE28" s="32"/>
    </row>
    <row r="29" s="3" customFormat="1" ht="14.4" customHeight="1">
      <c r="A29" s="3"/>
      <c r="B29" s="47"/>
      <c r="C29" s="48"/>
      <c r="D29" s="33" t="s">
        <v>40</v>
      </c>
      <c r="E29" s="48"/>
      <c r="F29" s="49" t="s">
        <v>41</v>
      </c>
      <c r="G29" s="48"/>
      <c r="H29" s="48"/>
      <c r="I29" s="48"/>
      <c r="J29" s="48"/>
      <c r="K29" s="48"/>
      <c r="L29" s="50">
        <v>0.20000000000000001</v>
      </c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2">
        <f>ROUND(AZ94, 2)</f>
        <v>0</v>
      </c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2">
        <f>ROUND(AV94, 2)</f>
        <v>0</v>
      </c>
      <c r="AL29" s="51"/>
      <c r="AM29" s="51"/>
      <c r="AN29" s="51"/>
      <c r="AO29" s="51"/>
      <c r="AP29" s="51"/>
      <c r="AQ29" s="51"/>
      <c r="AR29" s="53"/>
      <c r="AS29" s="54"/>
      <c r="AT29" s="54"/>
      <c r="AU29" s="54"/>
      <c r="AV29" s="54"/>
      <c r="AW29" s="54"/>
      <c r="AX29" s="54"/>
      <c r="AY29" s="54"/>
      <c r="AZ29" s="54"/>
      <c r="BE29" s="55"/>
    </row>
    <row r="30" s="3" customFormat="1" ht="14.4" customHeight="1">
      <c r="A30" s="3"/>
      <c r="B30" s="47"/>
      <c r="C30" s="48"/>
      <c r="D30" s="48"/>
      <c r="E30" s="48"/>
      <c r="F30" s="49" t="s">
        <v>42</v>
      </c>
      <c r="G30" s="48"/>
      <c r="H30" s="48"/>
      <c r="I30" s="48"/>
      <c r="J30" s="48"/>
      <c r="K30" s="48"/>
      <c r="L30" s="50">
        <v>0.20000000000000001</v>
      </c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2">
        <f>ROUND(BA94, 2)</f>
        <v>0</v>
      </c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2">
        <f>ROUND(AW94, 2)</f>
        <v>0</v>
      </c>
      <c r="AL30" s="51"/>
      <c r="AM30" s="51"/>
      <c r="AN30" s="51"/>
      <c r="AO30" s="51"/>
      <c r="AP30" s="51"/>
      <c r="AQ30" s="51"/>
      <c r="AR30" s="53"/>
      <c r="AS30" s="54"/>
      <c r="AT30" s="54"/>
      <c r="AU30" s="54"/>
      <c r="AV30" s="54"/>
      <c r="AW30" s="54"/>
      <c r="AX30" s="54"/>
      <c r="AY30" s="54"/>
      <c r="AZ30" s="54"/>
      <c r="BE30" s="55"/>
    </row>
    <row r="31" hidden="1" s="3" customFormat="1" ht="14.4" customHeight="1">
      <c r="A31" s="3"/>
      <c r="B31" s="47"/>
      <c r="C31" s="48"/>
      <c r="D31" s="48"/>
      <c r="E31" s="48"/>
      <c r="F31" s="33" t="s">
        <v>43</v>
      </c>
      <c r="G31" s="48"/>
      <c r="H31" s="48"/>
      <c r="I31" s="48"/>
      <c r="J31" s="48"/>
      <c r="K31" s="48"/>
      <c r="L31" s="56">
        <v>0.20000000000000001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7">
        <f>ROUND(BB94, 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7">
        <v>0</v>
      </c>
      <c r="AL31" s="48"/>
      <c r="AM31" s="48"/>
      <c r="AN31" s="48"/>
      <c r="AO31" s="48"/>
      <c r="AP31" s="48"/>
      <c r="AQ31" s="48"/>
      <c r="AR31" s="58"/>
      <c r="BE31" s="55"/>
    </row>
    <row r="32" hidden="1" s="3" customFormat="1" ht="14.4" customHeight="1">
      <c r="A32" s="3"/>
      <c r="B32" s="47"/>
      <c r="C32" s="48"/>
      <c r="D32" s="48"/>
      <c r="E32" s="48"/>
      <c r="F32" s="33" t="s">
        <v>44</v>
      </c>
      <c r="G32" s="48"/>
      <c r="H32" s="48"/>
      <c r="I32" s="48"/>
      <c r="J32" s="48"/>
      <c r="K32" s="48"/>
      <c r="L32" s="56">
        <v>0.20000000000000001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7">
        <f>ROUND(BC94, 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7">
        <v>0</v>
      </c>
      <c r="AL32" s="48"/>
      <c r="AM32" s="48"/>
      <c r="AN32" s="48"/>
      <c r="AO32" s="48"/>
      <c r="AP32" s="48"/>
      <c r="AQ32" s="48"/>
      <c r="AR32" s="58"/>
      <c r="BE32" s="55"/>
    </row>
    <row r="33" hidden="1" s="3" customFormat="1" ht="14.4" customHeight="1">
      <c r="A33" s="3"/>
      <c r="B33" s="47"/>
      <c r="C33" s="48"/>
      <c r="D33" s="48"/>
      <c r="E33" s="48"/>
      <c r="F33" s="49" t="s">
        <v>45</v>
      </c>
      <c r="G33" s="48"/>
      <c r="H33" s="48"/>
      <c r="I33" s="48"/>
      <c r="J33" s="48"/>
      <c r="K33" s="48"/>
      <c r="L33" s="50">
        <v>0</v>
      </c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2">
        <f>ROUND(BD94, 2)</f>
        <v>0</v>
      </c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2">
        <v>0</v>
      </c>
      <c r="AL33" s="51"/>
      <c r="AM33" s="51"/>
      <c r="AN33" s="51"/>
      <c r="AO33" s="51"/>
      <c r="AP33" s="51"/>
      <c r="AQ33" s="51"/>
      <c r="AR33" s="53"/>
      <c r="AS33" s="54"/>
      <c r="AT33" s="54"/>
      <c r="AU33" s="54"/>
      <c r="AV33" s="54"/>
      <c r="AW33" s="54"/>
      <c r="AX33" s="54"/>
      <c r="AY33" s="54"/>
      <c r="AZ33" s="54"/>
      <c r="BE33" s="55"/>
    </row>
    <row r="34" s="2" customFormat="1" ht="6.96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2"/>
    </row>
    <row r="35" s="2" customFormat="1" ht="25.92" customHeight="1">
      <c r="A35" s="39"/>
      <c r="B35" s="40"/>
      <c r="C35" s="59"/>
      <c r="D35" s="60" t="s">
        <v>46</v>
      </c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2" t="s">
        <v>47</v>
      </c>
      <c r="U35" s="61"/>
      <c r="V35" s="61"/>
      <c r="W35" s="61"/>
      <c r="X35" s="63" t="s">
        <v>48</v>
      </c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4">
        <f>SUM(AK26:AK33)</f>
        <v>0</v>
      </c>
      <c r="AL35" s="61"/>
      <c r="AM35" s="61"/>
      <c r="AN35" s="61"/>
      <c r="AO35" s="65"/>
      <c r="AP35" s="59"/>
      <c r="AQ35" s="59"/>
      <c r="AR35" s="45"/>
      <c r="BE35" s="39"/>
    </row>
    <row r="36" s="2" customFormat="1" ht="6.96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="2" customFormat="1" ht="14.4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  <c r="BE37" s="39"/>
    </row>
    <row r="38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="2" customFormat="1" ht="14.4" customHeight="1">
      <c r="B49" s="66"/>
      <c r="C49" s="67"/>
      <c r="D49" s="68" t="s">
        <v>49</v>
      </c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8" t="s">
        <v>50</v>
      </c>
      <c r="AI49" s="69"/>
      <c r="AJ49" s="69"/>
      <c r="AK49" s="69"/>
      <c r="AL49" s="69"/>
      <c r="AM49" s="69"/>
      <c r="AN49" s="69"/>
      <c r="AO49" s="69"/>
      <c r="AP49" s="67"/>
      <c r="AQ49" s="67"/>
      <c r="AR49" s="70"/>
    </row>
    <row r="50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="2" customFormat="1">
      <c r="A60" s="39"/>
      <c r="B60" s="40"/>
      <c r="C60" s="41"/>
      <c r="D60" s="71" t="s">
        <v>51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71" t="s">
        <v>52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71" t="s">
        <v>51</v>
      </c>
      <c r="AI60" s="43"/>
      <c r="AJ60" s="43"/>
      <c r="AK60" s="43"/>
      <c r="AL60" s="43"/>
      <c r="AM60" s="71" t="s">
        <v>52</v>
      </c>
      <c r="AN60" s="43"/>
      <c r="AO60" s="43"/>
      <c r="AP60" s="41"/>
      <c r="AQ60" s="41"/>
      <c r="AR60" s="45"/>
      <c r="BE60" s="39"/>
    </row>
    <row r="61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="2" customFormat="1">
      <c r="A64" s="39"/>
      <c r="B64" s="40"/>
      <c r="C64" s="41"/>
      <c r="D64" s="68" t="s">
        <v>53</v>
      </c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68" t="s">
        <v>54</v>
      </c>
      <c r="AI64" s="72"/>
      <c r="AJ64" s="72"/>
      <c r="AK64" s="72"/>
      <c r="AL64" s="72"/>
      <c r="AM64" s="72"/>
      <c r="AN64" s="72"/>
      <c r="AO64" s="72"/>
      <c r="AP64" s="41"/>
      <c r="AQ64" s="41"/>
      <c r="AR64" s="45"/>
      <c r="BE64" s="39"/>
    </row>
    <row r="65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="2" customFormat="1">
      <c r="A75" s="39"/>
      <c r="B75" s="40"/>
      <c r="C75" s="41"/>
      <c r="D75" s="71" t="s">
        <v>51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71" t="s">
        <v>52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71" t="s">
        <v>51</v>
      </c>
      <c r="AI75" s="43"/>
      <c r="AJ75" s="43"/>
      <c r="AK75" s="43"/>
      <c r="AL75" s="43"/>
      <c r="AM75" s="71" t="s">
        <v>52</v>
      </c>
      <c r="AN75" s="43"/>
      <c r="AO75" s="43"/>
      <c r="AP75" s="41"/>
      <c r="AQ75" s="41"/>
      <c r="AR75" s="45"/>
      <c r="BE75" s="39"/>
    </row>
    <row r="76" s="2" customForma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5"/>
      <c r="BE76" s="39"/>
    </row>
    <row r="77" s="2" customFormat="1" ht="6.96" customHeight="1">
      <c r="A77" s="39"/>
      <c r="B77" s="73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45"/>
      <c r="BE77" s="39"/>
    </row>
    <row r="81" s="2" customFormat="1" ht="6.96" customHeight="1">
      <c r="A81" s="39"/>
      <c r="B81" s="75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76"/>
      <c r="AO81" s="76"/>
      <c r="AP81" s="76"/>
      <c r="AQ81" s="76"/>
      <c r="AR81" s="45"/>
      <c r="BE81" s="39"/>
    </row>
    <row r="82" s="2" customFormat="1" ht="24.96" customHeight="1">
      <c r="A82" s="39"/>
      <c r="B82" s="40"/>
      <c r="C82" s="24" t="s">
        <v>55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5"/>
      <c r="B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5"/>
      <c r="BE83" s="39"/>
    </row>
    <row r="84" s="4" customFormat="1" ht="12" customHeight="1">
      <c r="A84" s="4"/>
      <c r="B84" s="77"/>
      <c r="C84" s="33" t="s">
        <v>12</v>
      </c>
      <c r="D84" s="78"/>
      <c r="E84" s="78"/>
      <c r="F84" s="78"/>
      <c r="G84" s="78"/>
      <c r="H84" s="78"/>
      <c r="I84" s="78"/>
      <c r="J84" s="78"/>
      <c r="K84" s="78"/>
      <c r="L84" s="78" t="str">
        <f>K5</f>
        <v>3014-I-2020</v>
      </c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9"/>
      <c r="BE84" s="4"/>
    </row>
    <row r="85" s="5" customFormat="1" ht="36.96" customHeight="1">
      <c r="A85" s="5"/>
      <c r="B85" s="80"/>
      <c r="C85" s="81" t="s">
        <v>15</v>
      </c>
      <c r="D85" s="82"/>
      <c r="E85" s="82"/>
      <c r="F85" s="82"/>
      <c r="G85" s="82"/>
      <c r="H85" s="82"/>
      <c r="I85" s="82"/>
      <c r="J85" s="82"/>
      <c r="K85" s="82"/>
      <c r="L85" s="83" t="str">
        <f>K6</f>
        <v>Rekonštrukcia cesty a mostov II/512 hr. Trenčianskeho kraja - Veľké Pole - križ. II/428 Žarnovica , I. etapa</v>
      </c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  <c r="AL85" s="82"/>
      <c r="AM85" s="82"/>
      <c r="AN85" s="82"/>
      <c r="AO85" s="82"/>
      <c r="AP85" s="82"/>
      <c r="AQ85" s="82"/>
      <c r="AR85" s="84"/>
      <c r="BE85" s="5"/>
    </row>
    <row r="86" s="2" customFormat="1" ht="6.96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5"/>
      <c r="BE86" s="39"/>
    </row>
    <row r="87" s="2" customFormat="1" ht="12" customHeight="1">
      <c r="A87" s="39"/>
      <c r="B87" s="40"/>
      <c r="C87" s="33" t="s">
        <v>19</v>
      </c>
      <c r="D87" s="41"/>
      <c r="E87" s="41"/>
      <c r="F87" s="41"/>
      <c r="G87" s="41"/>
      <c r="H87" s="41"/>
      <c r="I87" s="41"/>
      <c r="J87" s="41"/>
      <c r="K87" s="41"/>
      <c r="L87" s="85" t="str">
        <f>IF(K8="","",K8)</f>
        <v>Okres Žarnovica , k. ú. Veľké Pole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3" t="s">
        <v>21</v>
      </c>
      <c r="AJ87" s="41"/>
      <c r="AK87" s="41"/>
      <c r="AL87" s="41"/>
      <c r="AM87" s="86" t="str">
        <f>IF(AN8= "","",AN8)</f>
        <v>14. 12. 2020</v>
      </c>
      <c r="AN87" s="86"/>
      <c r="AO87" s="41"/>
      <c r="AP87" s="41"/>
      <c r="AQ87" s="41"/>
      <c r="AR87" s="45"/>
      <c r="BE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5"/>
      <c r="BE88" s="39"/>
    </row>
    <row r="89" s="2" customFormat="1" ht="15.30566" customHeight="1">
      <c r="A89" s="39"/>
      <c r="B89" s="40"/>
      <c r="C89" s="33" t="s">
        <v>23</v>
      </c>
      <c r="D89" s="41"/>
      <c r="E89" s="41"/>
      <c r="F89" s="41"/>
      <c r="G89" s="41"/>
      <c r="H89" s="41"/>
      <c r="I89" s="41"/>
      <c r="J89" s="41"/>
      <c r="K89" s="41"/>
      <c r="L89" s="78" t="str">
        <f>IF(E11= "","",E11)</f>
        <v xml:space="preserve">BANSKOBYSTRICKÝ SAMOSPRÁVNY KRAJ 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3" t="s">
        <v>29</v>
      </c>
      <c r="AJ89" s="41"/>
      <c r="AK89" s="41"/>
      <c r="AL89" s="41"/>
      <c r="AM89" s="87" t="str">
        <f>IF(E17="","",E17)</f>
        <v>ISPO spol.s r.o. , Prešov</v>
      </c>
      <c r="AN89" s="78"/>
      <c r="AO89" s="78"/>
      <c r="AP89" s="78"/>
      <c r="AQ89" s="41"/>
      <c r="AR89" s="45"/>
      <c r="AS89" s="88" t="s">
        <v>56</v>
      </c>
      <c r="AT89" s="89"/>
      <c r="AU89" s="90"/>
      <c r="AV89" s="90"/>
      <c r="AW89" s="90"/>
      <c r="AX89" s="90"/>
      <c r="AY89" s="90"/>
      <c r="AZ89" s="90"/>
      <c r="BA89" s="90"/>
      <c r="BB89" s="90"/>
      <c r="BC89" s="90"/>
      <c r="BD89" s="91"/>
      <c r="BE89" s="39"/>
    </row>
    <row r="90" s="2" customFormat="1" ht="15.30566" customHeight="1">
      <c r="A90" s="39"/>
      <c r="B90" s="40"/>
      <c r="C90" s="33" t="s">
        <v>27</v>
      </c>
      <c r="D90" s="41"/>
      <c r="E90" s="41"/>
      <c r="F90" s="41"/>
      <c r="G90" s="41"/>
      <c r="H90" s="41"/>
      <c r="I90" s="41"/>
      <c r="J90" s="41"/>
      <c r="K90" s="41"/>
      <c r="L90" s="78" t="str">
        <f>IF(E14= 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3" t="s">
        <v>33</v>
      </c>
      <c r="AJ90" s="41"/>
      <c r="AK90" s="41"/>
      <c r="AL90" s="41"/>
      <c r="AM90" s="87" t="str">
        <f>IF(E20="","",E20)</f>
        <v>Ing. Čurlík Ján</v>
      </c>
      <c r="AN90" s="78"/>
      <c r="AO90" s="78"/>
      <c r="AP90" s="78"/>
      <c r="AQ90" s="41"/>
      <c r="AR90" s="45"/>
      <c r="AS90" s="92"/>
      <c r="AT90" s="93"/>
      <c r="AU90" s="94"/>
      <c r="AV90" s="94"/>
      <c r="AW90" s="94"/>
      <c r="AX90" s="94"/>
      <c r="AY90" s="94"/>
      <c r="AZ90" s="94"/>
      <c r="BA90" s="94"/>
      <c r="BB90" s="94"/>
      <c r="BC90" s="94"/>
      <c r="BD90" s="95"/>
      <c r="BE90" s="39"/>
    </row>
    <row r="91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5"/>
      <c r="AS91" s="96"/>
      <c r="AT91" s="97"/>
      <c r="AU91" s="98"/>
      <c r="AV91" s="98"/>
      <c r="AW91" s="98"/>
      <c r="AX91" s="98"/>
      <c r="AY91" s="98"/>
      <c r="AZ91" s="98"/>
      <c r="BA91" s="98"/>
      <c r="BB91" s="98"/>
      <c r="BC91" s="98"/>
      <c r="BD91" s="99"/>
      <c r="BE91" s="39"/>
    </row>
    <row r="92" s="2" customFormat="1" ht="29.28" customHeight="1">
      <c r="A92" s="39"/>
      <c r="B92" s="40"/>
      <c r="C92" s="100" t="s">
        <v>57</v>
      </c>
      <c r="D92" s="101"/>
      <c r="E92" s="101"/>
      <c r="F92" s="101"/>
      <c r="G92" s="101"/>
      <c r="H92" s="102"/>
      <c r="I92" s="103" t="s">
        <v>58</v>
      </c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  <c r="AE92" s="101"/>
      <c r="AF92" s="101"/>
      <c r="AG92" s="104" t="s">
        <v>59</v>
      </c>
      <c r="AH92" s="101"/>
      <c r="AI92" s="101"/>
      <c r="AJ92" s="101"/>
      <c r="AK92" s="101"/>
      <c r="AL92" s="101"/>
      <c r="AM92" s="101"/>
      <c r="AN92" s="103" t="s">
        <v>60</v>
      </c>
      <c r="AO92" s="101"/>
      <c r="AP92" s="105"/>
      <c r="AQ92" s="106" t="s">
        <v>61</v>
      </c>
      <c r="AR92" s="45"/>
      <c r="AS92" s="107" t="s">
        <v>62</v>
      </c>
      <c r="AT92" s="108" t="s">
        <v>63</v>
      </c>
      <c r="AU92" s="108" t="s">
        <v>64</v>
      </c>
      <c r="AV92" s="108" t="s">
        <v>65</v>
      </c>
      <c r="AW92" s="108" t="s">
        <v>66</v>
      </c>
      <c r="AX92" s="108" t="s">
        <v>67</v>
      </c>
      <c r="AY92" s="108" t="s">
        <v>68</v>
      </c>
      <c r="AZ92" s="108" t="s">
        <v>69</v>
      </c>
      <c r="BA92" s="108" t="s">
        <v>70</v>
      </c>
      <c r="BB92" s="108" t="s">
        <v>71</v>
      </c>
      <c r="BC92" s="108" t="s">
        <v>72</v>
      </c>
      <c r="BD92" s="109" t="s">
        <v>73</v>
      </c>
      <c r="BE92" s="39"/>
    </row>
    <row r="93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5"/>
      <c r="AS93" s="110"/>
      <c r="AT93" s="111"/>
      <c r="AU93" s="111"/>
      <c r="AV93" s="111"/>
      <c r="AW93" s="111"/>
      <c r="AX93" s="111"/>
      <c r="AY93" s="111"/>
      <c r="AZ93" s="111"/>
      <c r="BA93" s="111"/>
      <c r="BB93" s="111"/>
      <c r="BC93" s="111"/>
      <c r="BD93" s="112"/>
      <c r="BE93" s="39"/>
    </row>
    <row r="94" s="6" customFormat="1" ht="32.4" customHeight="1">
      <c r="A94" s="6"/>
      <c r="B94" s="113"/>
      <c r="C94" s="114" t="s">
        <v>74</v>
      </c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/>
      <c r="AF94" s="115"/>
      <c r="AG94" s="116">
        <f>ROUND(AG95+AG96+AG102+AG114+AG120+SUM(AG124:AG128),2)</f>
        <v>0</v>
      </c>
      <c r="AH94" s="116"/>
      <c r="AI94" s="116"/>
      <c r="AJ94" s="116"/>
      <c r="AK94" s="116"/>
      <c r="AL94" s="116"/>
      <c r="AM94" s="116"/>
      <c r="AN94" s="117">
        <f>SUM(AG94,AT94)</f>
        <v>0</v>
      </c>
      <c r="AO94" s="117"/>
      <c r="AP94" s="117"/>
      <c r="AQ94" s="118" t="s">
        <v>1</v>
      </c>
      <c r="AR94" s="119"/>
      <c r="AS94" s="120">
        <f>ROUND(AS95+AS96+AS102+AS114+AS120+SUM(AS124:AS128),2)</f>
        <v>0</v>
      </c>
      <c r="AT94" s="121">
        <f>ROUND(SUM(AV94:AW94),2)</f>
        <v>0</v>
      </c>
      <c r="AU94" s="122">
        <f>ROUND(AU95+AU96+AU102+AU114+AU120+SUM(AU124:AU128),5)</f>
        <v>0</v>
      </c>
      <c r="AV94" s="121">
        <f>ROUND(AZ94*L29,2)</f>
        <v>0</v>
      </c>
      <c r="AW94" s="121">
        <f>ROUND(BA94*L30,2)</f>
        <v>0</v>
      </c>
      <c r="AX94" s="121">
        <f>ROUND(BB94*L29,2)</f>
        <v>0</v>
      </c>
      <c r="AY94" s="121">
        <f>ROUND(BC94*L30,2)</f>
        <v>0</v>
      </c>
      <c r="AZ94" s="121">
        <f>ROUND(AZ95+AZ96+AZ102+AZ114+AZ120+SUM(AZ124:AZ128),2)</f>
        <v>0</v>
      </c>
      <c r="BA94" s="121">
        <f>ROUND(BA95+BA96+BA102+BA114+BA120+SUM(BA124:BA128),2)</f>
        <v>0</v>
      </c>
      <c r="BB94" s="121">
        <f>ROUND(BB95+BB96+BB102+BB114+BB120+SUM(BB124:BB128),2)</f>
        <v>0</v>
      </c>
      <c r="BC94" s="121">
        <f>ROUND(BC95+BC96+BC102+BC114+BC120+SUM(BC124:BC128),2)</f>
        <v>0</v>
      </c>
      <c r="BD94" s="123">
        <f>ROUND(BD95+BD96+BD102+BD114+BD120+SUM(BD124:BD128),2)</f>
        <v>0</v>
      </c>
      <c r="BE94" s="6"/>
      <c r="BS94" s="124" t="s">
        <v>75</v>
      </c>
      <c r="BT94" s="124" t="s">
        <v>76</v>
      </c>
      <c r="BU94" s="125" t="s">
        <v>77</v>
      </c>
      <c r="BV94" s="124" t="s">
        <v>78</v>
      </c>
      <c r="BW94" s="124" t="s">
        <v>5</v>
      </c>
      <c r="BX94" s="124" t="s">
        <v>79</v>
      </c>
      <c r="CL94" s="124" t="s">
        <v>1</v>
      </c>
    </row>
    <row r="95" s="7" customFormat="1" ht="23.77359" customHeight="1">
      <c r="A95" s="126" t="s">
        <v>80</v>
      </c>
      <c r="B95" s="127"/>
      <c r="C95" s="128"/>
      <c r="D95" s="129" t="s">
        <v>81</v>
      </c>
      <c r="E95" s="129"/>
      <c r="F95" s="129"/>
      <c r="G95" s="129"/>
      <c r="H95" s="129"/>
      <c r="I95" s="130"/>
      <c r="J95" s="129" t="s">
        <v>82</v>
      </c>
      <c r="K95" s="129"/>
      <c r="L95" s="129"/>
      <c r="M95" s="129"/>
      <c r="N95" s="129"/>
      <c r="O95" s="129"/>
      <c r="P95" s="129"/>
      <c r="Q95" s="129"/>
      <c r="R95" s="129"/>
      <c r="S95" s="129"/>
      <c r="T95" s="129"/>
      <c r="U95" s="129"/>
      <c r="V95" s="129"/>
      <c r="W95" s="129"/>
      <c r="X95" s="129"/>
      <c r="Y95" s="129"/>
      <c r="Z95" s="129"/>
      <c r="AA95" s="129"/>
      <c r="AB95" s="129"/>
      <c r="AC95" s="129"/>
      <c r="AD95" s="129"/>
      <c r="AE95" s="129"/>
      <c r="AF95" s="129"/>
      <c r="AG95" s="131">
        <f>'000-00 - 000-00 Všeobecné...'!J30</f>
        <v>0</v>
      </c>
      <c r="AH95" s="130"/>
      <c r="AI95" s="130"/>
      <c r="AJ95" s="130"/>
      <c r="AK95" s="130"/>
      <c r="AL95" s="130"/>
      <c r="AM95" s="130"/>
      <c r="AN95" s="131">
        <f>SUM(AG95,AT95)</f>
        <v>0</v>
      </c>
      <c r="AO95" s="130"/>
      <c r="AP95" s="130"/>
      <c r="AQ95" s="132" t="s">
        <v>83</v>
      </c>
      <c r="AR95" s="133"/>
      <c r="AS95" s="134">
        <v>0</v>
      </c>
      <c r="AT95" s="135">
        <f>ROUND(SUM(AV95:AW95),2)</f>
        <v>0</v>
      </c>
      <c r="AU95" s="136">
        <f>'000-00 - 000-00 Všeobecné...'!P119</f>
        <v>0</v>
      </c>
      <c r="AV95" s="135">
        <f>'000-00 - 000-00 Všeobecné...'!J33</f>
        <v>0</v>
      </c>
      <c r="AW95" s="135">
        <f>'000-00 - 000-00 Všeobecné...'!J34</f>
        <v>0</v>
      </c>
      <c r="AX95" s="135">
        <f>'000-00 - 000-00 Všeobecné...'!J35</f>
        <v>0</v>
      </c>
      <c r="AY95" s="135">
        <f>'000-00 - 000-00 Všeobecné...'!J36</f>
        <v>0</v>
      </c>
      <c r="AZ95" s="135">
        <f>'000-00 - 000-00 Všeobecné...'!F33</f>
        <v>0</v>
      </c>
      <c r="BA95" s="135">
        <f>'000-00 - 000-00 Všeobecné...'!F34</f>
        <v>0</v>
      </c>
      <c r="BB95" s="135">
        <f>'000-00 - 000-00 Všeobecné...'!F35</f>
        <v>0</v>
      </c>
      <c r="BC95" s="135">
        <f>'000-00 - 000-00 Všeobecné...'!F36</f>
        <v>0</v>
      </c>
      <c r="BD95" s="137">
        <f>'000-00 - 000-00 Všeobecné...'!F37</f>
        <v>0</v>
      </c>
      <c r="BE95" s="7"/>
      <c r="BT95" s="138" t="s">
        <v>84</v>
      </c>
      <c r="BV95" s="138" t="s">
        <v>78</v>
      </c>
      <c r="BW95" s="138" t="s">
        <v>85</v>
      </c>
      <c r="BX95" s="138" t="s">
        <v>5</v>
      </c>
      <c r="CL95" s="138" t="s">
        <v>1</v>
      </c>
      <c r="CM95" s="138" t="s">
        <v>76</v>
      </c>
    </row>
    <row r="96" s="7" customFormat="1" ht="23.77359" customHeight="1">
      <c r="A96" s="7"/>
      <c r="B96" s="127"/>
      <c r="C96" s="128"/>
      <c r="D96" s="129" t="s">
        <v>86</v>
      </c>
      <c r="E96" s="129"/>
      <c r="F96" s="129"/>
      <c r="G96" s="129"/>
      <c r="H96" s="129"/>
      <c r="I96" s="130"/>
      <c r="J96" s="129" t="s">
        <v>87</v>
      </c>
      <c r="K96" s="129"/>
      <c r="L96" s="129"/>
      <c r="M96" s="129"/>
      <c r="N96" s="129"/>
      <c r="O96" s="129"/>
      <c r="P96" s="129"/>
      <c r="Q96" s="129"/>
      <c r="R96" s="129"/>
      <c r="S96" s="129"/>
      <c r="T96" s="129"/>
      <c r="U96" s="129"/>
      <c r="V96" s="129"/>
      <c r="W96" s="129"/>
      <c r="X96" s="129"/>
      <c r="Y96" s="129"/>
      <c r="Z96" s="129"/>
      <c r="AA96" s="129"/>
      <c r="AB96" s="129"/>
      <c r="AC96" s="129"/>
      <c r="AD96" s="129"/>
      <c r="AE96" s="129"/>
      <c r="AF96" s="129"/>
      <c r="AG96" s="139">
        <f>ROUND(AG97+AG98+AG99,2)</f>
        <v>0</v>
      </c>
      <c r="AH96" s="130"/>
      <c r="AI96" s="130"/>
      <c r="AJ96" s="130"/>
      <c r="AK96" s="130"/>
      <c r="AL96" s="130"/>
      <c r="AM96" s="130"/>
      <c r="AN96" s="131">
        <f>SUM(AG96,AT96)</f>
        <v>0</v>
      </c>
      <c r="AO96" s="130"/>
      <c r="AP96" s="130"/>
      <c r="AQ96" s="132" t="s">
        <v>83</v>
      </c>
      <c r="AR96" s="133"/>
      <c r="AS96" s="134">
        <f>ROUND(AS97+AS98+AS99,2)</f>
        <v>0</v>
      </c>
      <c r="AT96" s="135">
        <f>ROUND(SUM(AV96:AW96),2)</f>
        <v>0</v>
      </c>
      <c r="AU96" s="136">
        <f>ROUND(AU97+AU98+AU99,5)</f>
        <v>0</v>
      </c>
      <c r="AV96" s="135">
        <f>ROUND(AZ96*L29,2)</f>
        <v>0</v>
      </c>
      <c r="AW96" s="135">
        <f>ROUND(BA96*L30,2)</f>
        <v>0</v>
      </c>
      <c r="AX96" s="135">
        <f>ROUND(BB96*L29,2)</f>
        <v>0</v>
      </c>
      <c r="AY96" s="135">
        <f>ROUND(BC96*L30,2)</f>
        <v>0</v>
      </c>
      <c r="AZ96" s="135">
        <f>ROUND(AZ97+AZ98+AZ99,2)</f>
        <v>0</v>
      </c>
      <c r="BA96" s="135">
        <f>ROUND(BA97+BA98+BA99,2)</f>
        <v>0</v>
      </c>
      <c r="BB96" s="135">
        <f>ROUND(BB97+BB98+BB99,2)</f>
        <v>0</v>
      </c>
      <c r="BC96" s="135">
        <f>ROUND(BC97+BC98+BC99,2)</f>
        <v>0</v>
      </c>
      <c r="BD96" s="137">
        <f>ROUND(BD97+BD98+BD99,2)</f>
        <v>0</v>
      </c>
      <c r="BE96" s="7"/>
      <c r="BS96" s="138" t="s">
        <v>75</v>
      </c>
      <c r="BT96" s="138" t="s">
        <v>84</v>
      </c>
      <c r="BU96" s="138" t="s">
        <v>77</v>
      </c>
      <c r="BV96" s="138" t="s">
        <v>78</v>
      </c>
      <c r="BW96" s="138" t="s">
        <v>88</v>
      </c>
      <c r="BX96" s="138" t="s">
        <v>5</v>
      </c>
      <c r="CL96" s="138" t="s">
        <v>1</v>
      </c>
      <c r="CM96" s="138" t="s">
        <v>76</v>
      </c>
    </row>
    <row r="97" s="4" customFormat="1" ht="16.30189" customHeight="1">
      <c r="A97" s="126" t="s">
        <v>80</v>
      </c>
      <c r="B97" s="77"/>
      <c r="C97" s="140"/>
      <c r="D97" s="140"/>
      <c r="E97" s="141" t="s">
        <v>89</v>
      </c>
      <c r="F97" s="141"/>
      <c r="G97" s="141"/>
      <c r="H97" s="141"/>
      <c r="I97" s="141"/>
      <c r="J97" s="140"/>
      <c r="K97" s="141" t="s">
        <v>90</v>
      </c>
      <c r="L97" s="141"/>
      <c r="M97" s="141"/>
      <c r="N97" s="141"/>
      <c r="O97" s="141"/>
      <c r="P97" s="141"/>
      <c r="Q97" s="141"/>
      <c r="R97" s="141"/>
      <c r="S97" s="141"/>
      <c r="T97" s="141"/>
      <c r="U97" s="141"/>
      <c r="V97" s="141"/>
      <c r="W97" s="141"/>
      <c r="X97" s="141"/>
      <c r="Y97" s="141"/>
      <c r="Z97" s="141"/>
      <c r="AA97" s="141"/>
      <c r="AB97" s="141"/>
      <c r="AC97" s="141"/>
      <c r="AD97" s="141"/>
      <c r="AE97" s="141"/>
      <c r="AF97" s="141"/>
      <c r="AG97" s="142">
        <f>'101-011 - Komunikácia'!J32</f>
        <v>0</v>
      </c>
      <c r="AH97" s="140"/>
      <c r="AI97" s="140"/>
      <c r="AJ97" s="140"/>
      <c r="AK97" s="140"/>
      <c r="AL97" s="140"/>
      <c r="AM97" s="140"/>
      <c r="AN97" s="142">
        <f>SUM(AG97,AT97)</f>
        <v>0</v>
      </c>
      <c r="AO97" s="140"/>
      <c r="AP97" s="140"/>
      <c r="AQ97" s="143" t="s">
        <v>91</v>
      </c>
      <c r="AR97" s="79"/>
      <c r="AS97" s="144">
        <v>0</v>
      </c>
      <c r="AT97" s="145">
        <f>ROUND(SUM(AV97:AW97),2)</f>
        <v>0</v>
      </c>
      <c r="AU97" s="146">
        <f>'101-011 - Komunikácia'!P131</f>
        <v>0</v>
      </c>
      <c r="AV97" s="145">
        <f>'101-011 - Komunikácia'!J35</f>
        <v>0</v>
      </c>
      <c r="AW97" s="145">
        <f>'101-011 - Komunikácia'!J36</f>
        <v>0</v>
      </c>
      <c r="AX97" s="145">
        <f>'101-011 - Komunikácia'!J37</f>
        <v>0</v>
      </c>
      <c r="AY97" s="145">
        <f>'101-011 - Komunikácia'!J38</f>
        <v>0</v>
      </c>
      <c r="AZ97" s="145">
        <f>'101-011 - Komunikácia'!F35</f>
        <v>0</v>
      </c>
      <c r="BA97" s="145">
        <f>'101-011 - Komunikácia'!F36</f>
        <v>0</v>
      </c>
      <c r="BB97" s="145">
        <f>'101-011 - Komunikácia'!F37</f>
        <v>0</v>
      </c>
      <c r="BC97" s="145">
        <f>'101-011 - Komunikácia'!F38</f>
        <v>0</v>
      </c>
      <c r="BD97" s="147">
        <f>'101-011 - Komunikácia'!F39</f>
        <v>0</v>
      </c>
      <c r="BE97" s="4"/>
      <c r="BT97" s="148" t="s">
        <v>92</v>
      </c>
      <c r="BV97" s="148" t="s">
        <v>78</v>
      </c>
      <c r="BW97" s="148" t="s">
        <v>93</v>
      </c>
      <c r="BX97" s="148" t="s">
        <v>88</v>
      </c>
      <c r="CL97" s="148" t="s">
        <v>1</v>
      </c>
    </row>
    <row r="98" s="4" customFormat="1" ht="16.30189" customHeight="1">
      <c r="A98" s="126" t="s">
        <v>80</v>
      </c>
      <c r="B98" s="77"/>
      <c r="C98" s="140"/>
      <c r="D98" s="140"/>
      <c r="E98" s="141" t="s">
        <v>94</v>
      </c>
      <c r="F98" s="141"/>
      <c r="G98" s="141"/>
      <c r="H98" s="141"/>
      <c r="I98" s="141"/>
      <c r="J98" s="140"/>
      <c r="K98" s="141" t="s">
        <v>95</v>
      </c>
      <c r="L98" s="141"/>
      <c r="M98" s="141"/>
      <c r="N98" s="141"/>
      <c r="O98" s="141"/>
      <c r="P98" s="141"/>
      <c r="Q98" s="141"/>
      <c r="R98" s="141"/>
      <c r="S98" s="141"/>
      <c r="T98" s="141"/>
      <c r="U98" s="141"/>
      <c r="V98" s="141"/>
      <c r="W98" s="141"/>
      <c r="X98" s="141"/>
      <c r="Y98" s="141"/>
      <c r="Z98" s="141"/>
      <c r="AA98" s="141"/>
      <c r="AB98" s="141"/>
      <c r="AC98" s="141"/>
      <c r="AD98" s="141"/>
      <c r="AE98" s="141"/>
      <c r="AF98" s="141"/>
      <c r="AG98" s="142">
        <f>'101-012 - Oporná konštrukcia'!J32</f>
        <v>0</v>
      </c>
      <c r="AH98" s="140"/>
      <c r="AI98" s="140"/>
      <c r="AJ98" s="140"/>
      <c r="AK98" s="140"/>
      <c r="AL98" s="140"/>
      <c r="AM98" s="140"/>
      <c r="AN98" s="142">
        <f>SUM(AG98,AT98)</f>
        <v>0</v>
      </c>
      <c r="AO98" s="140"/>
      <c r="AP98" s="140"/>
      <c r="AQ98" s="143" t="s">
        <v>91</v>
      </c>
      <c r="AR98" s="79"/>
      <c r="AS98" s="144">
        <v>0</v>
      </c>
      <c r="AT98" s="145">
        <f>ROUND(SUM(AV98:AW98),2)</f>
        <v>0</v>
      </c>
      <c r="AU98" s="146">
        <f>'101-012 - Oporná konštrukcia'!P132</f>
        <v>0</v>
      </c>
      <c r="AV98" s="145">
        <f>'101-012 - Oporná konštrukcia'!J35</f>
        <v>0</v>
      </c>
      <c r="AW98" s="145">
        <f>'101-012 - Oporná konštrukcia'!J36</f>
        <v>0</v>
      </c>
      <c r="AX98" s="145">
        <f>'101-012 - Oporná konštrukcia'!J37</f>
        <v>0</v>
      </c>
      <c r="AY98" s="145">
        <f>'101-012 - Oporná konštrukcia'!J38</f>
        <v>0</v>
      </c>
      <c r="AZ98" s="145">
        <f>'101-012 - Oporná konštrukcia'!F35</f>
        <v>0</v>
      </c>
      <c r="BA98" s="145">
        <f>'101-012 - Oporná konštrukcia'!F36</f>
        <v>0</v>
      </c>
      <c r="BB98" s="145">
        <f>'101-012 - Oporná konštrukcia'!F37</f>
        <v>0</v>
      </c>
      <c r="BC98" s="145">
        <f>'101-012 - Oporná konštrukcia'!F38</f>
        <v>0</v>
      </c>
      <c r="BD98" s="147">
        <f>'101-012 - Oporná konštrukcia'!F39</f>
        <v>0</v>
      </c>
      <c r="BE98" s="4"/>
      <c r="BT98" s="148" t="s">
        <v>92</v>
      </c>
      <c r="BV98" s="148" t="s">
        <v>78</v>
      </c>
      <c r="BW98" s="148" t="s">
        <v>96</v>
      </c>
      <c r="BX98" s="148" t="s">
        <v>88</v>
      </c>
      <c r="CL98" s="148" t="s">
        <v>1</v>
      </c>
    </row>
    <row r="99" s="4" customFormat="1" ht="16.30189" customHeight="1">
      <c r="A99" s="4"/>
      <c r="B99" s="77"/>
      <c r="C99" s="140"/>
      <c r="D99" s="140"/>
      <c r="E99" s="141" t="s">
        <v>97</v>
      </c>
      <c r="F99" s="141"/>
      <c r="G99" s="141"/>
      <c r="H99" s="141"/>
      <c r="I99" s="141"/>
      <c r="J99" s="140"/>
      <c r="K99" s="141" t="s">
        <v>98</v>
      </c>
      <c r="L99" s="141"/>
      <c r="M99" s="141"/>
      <c r="N99" s="141"/>
      <c r="O99" s="141"/>
      <c r="P99" s="141"/>
      <c r="Q99" s="141"/>
      <c r="R99" s="141"/>
      <c r="S99" s="141"/>
      <c r="T99" s="141"/>
      <c r="U99" s="141"/>
      <c r="V99" s="141"/>
      <c r="W99" s="141"/>
      <c r="X99" s="141"/>
      <c r="Y99" s="141"/>
      <c r="Z99" s="141"/>
      <c r="AA99" s="141"/>
      <c r="AB99" s="141"/>
      <c r="AC99" s="141"/>
      <c r="AD99" s="141"/>
      <c r="AE99" s="141"/>
      <c r="AF99" s="141"/>
      <c r="AG99" s="149">
        <f>ROUND(SUM(AG100:AG101),2)</f>
        <v>0</v>
      </c>
      <c r="AH99" s="140"/>
      <c r="AI99" s="140"/>
      <c r="AJ99" s="140"/>
      <c r="AK99" s="140"/>
      <c r="AL99" s="140"/>
      <c r="AM99" s="140"/>
      <c r="AN99" s="142">
        <f>SUM(AG99,AT99)</f>
        <v>0</v>
      </c>
      <c r="AO99" s="140"/>
      <c r="AP99" s="140"/>
      <c r="AQ99" s="143" t="s">
        <v>91</v>
      </c>
      <c r="AR99" s="79"/>
      <c r="AS99" s="144">
        <f>ROUND(SUM(AS100:AS101),2)</f>
        <v>0</v>
      </c>
      <c r="AT99" s="145">
        <f>ROUND(SUM(AV99:AW99),2)</f>
        <v>0</v>
      </c>
      <c r="AU99" s="146">
        <f>ROUND(SUM(AU100:AU101),5)</f>
        <v>0</v>
      </c>
      <c r="AV99" s="145">
        <f>ROUND(AZ99*L29,2)</f>
        <v>0</v>
      </c>
      <c r="AW99" s="145">
        <f>ROUND(BA99*L30,2)</f>
        <v>0</v>
      </c>
      <c r="AX99" s="145">
        <f>ROUND(BB99*L29,2)</f>
        <v>0</v>
      </c>
      <c r="AY99" s="145">
        <f>ROUND(BC99*L30,2)</f>
        <v>0</v>
      </c>
      <c r="AZ99" s="145">
        <f>ROUND(SUM(AZ100:AZ101),2)</f>
        <v>0</v>
      </c>
      <c r="BA99" s="145">
        <f>ROUND(SUM(BA100:BA101),2)</f>
        <v>0</v>
      </c>
      <c r="BB99" s="145">
        <f>ROUND(SUM(BB100:BB101),2)</f>
        <v>0</v>
      </c>
      <c r="BC99" s="145">
        <f>ROUND(SUM(BC100:BC101),2)</f>
        <v>0</v>
      </c>
      <c r="BD99" s="147">
        <f>ROUND(SUM(BD100:BD101),2)</f>
        <v>0</v>
      </c>
      <c r="BE99" s="4"/>
      <c r="BS99" s="148" t="s">
        <v>75</v>
      </c>
      <c r="BT99" s="148" t="s">
        <v>92</v>
      </c>
      <c r="BU99" s="148" t="s">
        <v>77</v>
      </c>
      <c r="BV99" s="148" t="s">
        <v>78</v>
      </c>
      <c r="BW99" s="148" t="s">
        <v>99</v>
      </c>
      <c r="BX99" s="148" t="s">
        <v>88</v>
      </c>
      <c r="CL99" s="148" t="s">
        <v>1</v>
      </c>
    </row>
    <row r="100" s="4" customFormat="1" ht="16.30189" customHeight="1">
      <c r="A100" s="126" t="s">
        <v>80</v>
      </c>
      <c r="B100" s="77"/>
      <c r="C100" s="140"/>
      <c r="D100" s="140"/>
      <c r="E100" s="140"/>
      <c r="F100" s="141" t="s">
        <v>100</v>
      </c>
      <c r="G100" s="141"/>
      <c r="H100" s="141"/>
      <c r="I100" s="141"/>
      <c r="J100" s="141"/>
      <c r="K100" s="140"/>
      <c r="L100" s="141" t="s">
        <v>101</v>
      </c>
      <c r="M100" s="141"/>
      <c r="N100" s="141"/>
      <c r="O100" s="141"/>
      <c r="P100" s="141"/>
      <c r="Q100" s="141"/>
      <c r="R100" s="141"/>
      <c r="S100" s="141"/>
      <c r="T100" s="141"/>
      <c r="U100" s="141"/>
      <c r="V100" s="141"/>
      <c r="W100" s="141"/>
      <c r="X100" s="141"/>
      <c r="Y100" s="141"/>
      <c r="Z100" s="141"/>
      <c r="AA100" s="141"/>
      <c r="AB100" s="141"/>
      <c r="AC100" s="141"/>
      <c r="AD100" s="141"/>
      <c r="AE100" s="141"/>
      <c r="AF100" s="141"/>
      <c r="AG100" s="142">
        <f>'01011 - Priepust v km 10,...'!J34</f>
        <v>0</v>
      </c>
      <c r="AH100" s="140"/>
      <c r="AI100" s="140"/>
      <c r="AJ100" s="140"/>
      <c r="AK100" s="140"/>
      <c r="AL100" s="140"/>
      <c r="AM100" s="140"/>
      <c r="AN100" s="142">
        <f>SUM(AG100,AT100)</f>
        <v>0</v>
      </c>
      <c r="AO100" s="140"/>
      <c r="AP100" s="140"/>
      <c r="AQ100" s="143" t="s">
        <v>91</v>
      </c>
      <c r="AR100" s="79"/>
      <c r="AS100" s="144">
        <v>0</v>
      </c>
      <c r="AT100" s="145">
        <f>ROUND(SUM(AV100:AW100),2)</f>
        <v>0</v>
      </c>
      <c r="AU100" s="146">
        <f>'01011 - Priepust v km 10,...'!P135</f>
        <v>0</v>
      </c>
      <c r="AV100" s="145">
        <f>'01011 - Priepust v km 10,...'!J37</f>
        <v>0</v>
      </c>
      <c r="AW100" s="145">
        <f>'01011 - Priepust v km 10,...'!J38</f>
        <v>0</v>
      </c>
      <c r="AX100" s="145">
        <f>'01011 - Priepust v km 10,...'!J39</f>
        <v>0</v>
      </c>
      <c r="AY100" s="145">
        <f>'01011 - Priepust v km 10,...'!J40</f>
        <v>0</v>
      </c>
      <c r="AZ100" s="145">
        <f>'01011 - Priepust v km 10,...'!F37</f>
        <v>0</v>
      </c>
      <c r="BA100" s="145">
        <f>'01011 - Priepust v km 10,...'!F38</f>
        <v>0</v>
      </c>
      <c r="BB100" s="145">
        <f>'01011 - Priepust v km 10,...'!F39</f>
        <v>0</v>
      </c>
      <c r="BC100" s="145">
        <f>'01011 - Priepust v km 10,...'!F40</f>
        <v>0</v>
      </c>
      <c r="BD100" s="147">
        <f>'01011 - Priepust v km 10,...'!F41</f>
        <v>0</v>
      </c>
      <c r="BE100" s="4"/>
      <c r="BT100" s="148" t="s">
        <v>102</v>
      </c>
      <c r="BV100" s="148" t="s">
        <v>78</v>
      </c>
      <c r="BW100" s="148" t="s">
        <v>103</v>
      </c>
      <c r="BX100" s="148" t="s">
        <v>99</v>
      </c>
      <c r="CL100" s="148" t="s">
        <v>1</v>
      </c>
    </row>
    <row r="101" s="4" customFormat="1" ht="16.30189" customHeight="1">
      <c r="A101" s="126" t="s">
        <v>80</v>
      </c>
      <c r="B101" s="77"/>
      <c r="C101" s="140"/>
      <c r="D101" s="140"/>
      <c r="E101" s="140"/>
      <c r="F101" s="141" t="s">
        <v>104</v>
      </c>
      <c r="G101" s="141"/>
      <c r="H101" s="141"/>
      <c r="I101" s="141"/>
      <c r="J101" s="141"/>
      <c r="K101" s="140"/>
      <c r="L101" s="141" t="s">
        <v>105</v>
      </c>
      <c r="M101" s="141"/>
      <c r="N101" s="141"/>
      <c r="O101" s="141"/>
      <c r="P101" s="141"/>
      <c r="Q101" s="141"/>
      <c r="R101" s="141"/>
      <c r="S101" s="141"/>
      <c r="T101" s="141"/>
      <c r="U101" s="141"/>
      <c r="V101" s="141"/>
      <c r="W101" s="141"/>
      <c r="X101" s="141"/>
      <c r="Y101" s="141"/>
      <c r="Z101" s="141"/>
      <c r="AA101" s="141"/>
      <c r="AB101" s="141"/>
      <c r="AC101" s="141"/>
      <c r="AD101" s="141"/>
      <c r="AE101" s="141"/>
      <c r="AF101" s="141"/>
      <c r="AG101" s="142">
        <f>'01012 - Priepust v km 10,...'!J34</f>
        <v>0</v>
      </c>
      <c r="AH101" s="140"/>
      <c r="AI101" s="140"/>
      <c r="AJ101" s="140"/>
      <c r="AK101" s="140"/>
      <c r="AL101" s="140"/>
      <c r="AM101" s="140"/>
      <c r="AN101" s="142">
        <f>SUM(AG101,AT101)</f>
        <v>0</v>
      </c>
      <c r="AO101" s="140"/>
      <c r="AP101" s="140"/>
      <c r="AQ101" s="143" t="s">
        <v>91</v>
      </c>
      <c r="AR101" s="79"/>
      <c r="AS101" s="144">
        <v>0</v>
      </c>
      <c r="AT101" s="145">
        <f>ROUND(SUM(AV101:AW101),2)</f>
        <v>0</v>
      </c>
      <c r="AU101" s="146">
        <f>'01012 - Priepust v km 10,...'!P134</f>
        <v>0</v>
      </c>
      <c r="AV101" s="145">
        <f>'01012 - Priepust v km 10,...'!J37</f>
        <v>0</v>
      </c>
      <c r="AW101" s="145">
        <f>'01012 - Priepust v km 10,...'!J38</f>
        <v>0</v>
      </c>
      <c r="AX101" s="145">
        <f>'01012 - Priepust v km 10,...'!J39</f>
        <v>0</v>
      </c>
      <c r="AY101" s="145">
        <f>'01012 - Priepust v km 10,...'!J40</f>
        <v>0</v>
      </c>
      <c r="AZ101" s="145">
        <f>'01012 - Priepust v km 10,...'!F37</f>
        <v>0</v>
      </c>
      <c r="BA101" s="145">
        <f>'01012 - Priepust v km 10,...'!F38</f>
        <v>0</v>
      </c>
      <c r="BB101" s="145">
        <f>'01012 - Priepust v km 10,...'!F39</f>
        <v>0</v>
      </c>
      <c r="BC101" s="145">
        <f>'01012 - Priepust v km 10,...'!F40</f>
        <v>0</v>
      </c>
      <c r="BD101" s="147">
        <f>'01012 - Priepust v km 10,...'!F41</f>
        <v>0</v>
      </c>
      <c r="BE101" s="4"/>
      <c r="BT101" s="148" t="s">
        <v>102</v>
      </c>
      <c r="BV101" s="148" t="s">
        <v>78</v>
      </c>
      <c r="BW101" s="148" t="s">
        <v>106</v>
      </c>
      <c r="BX101" s="148" t="s">
        <v>99</v>
      </c>
      <c r="CL101" s="148" t="s">
        <v>1</v>
      </c>
    </row>
    <row r="102" s="7" customFormat="1" ht="23.77359" customHeight="1">
      <c r="A102" s="7"/>
      <c r="B102" s="127"/>
      <c r="C102" s="128"/>
      <c r="D102" s="129" t="s">
        <v>107</v>
      </c>
      <c r="E102" s="129"/>
      <c r="F102" s="129"/>
      <c r="G102" s="129"/>
      <c r="H102" s="129"/>
      <c r="I102" s="130"/>
      <c r="J102" s="129" t="s">
        <v>108</v>
      </c>
      <c r="K102" s="129"/>
      <c r="L102" s="129"/>
      <c r="M102" s="129"/>
      <c r="N102" s="129"/>
      <c r="O102" s="129"/>
      <c r="P102" s="129"/>
      <c r="Q102" s="129"/>
      <c r="R102" s="129"/>
      <c r="S102" s="129"/>
      <c r="T102" s="129"/>
      <c r="U102" s="129"/>
      <c r="V102" s="129"/>
      <c r="W102" s="129"/>
      <c r="X102" s="129"/>
      <c r="Y102" s="129"/>
      <c r="Z102" s="129"/>
      <c r="AA102" s="129"/>
      <c r="AB102" s="129"/>
      <c r="AC102" s="129"/>
      <c r="AD102" s="129"/>
      <c r="AE102" s="129"/>
      <c r="AF102" s="129"/>
      <c r="AG102" s="139">
        <f>ROUND(AG103+AG104,2)</f>
        <v>0</v>
      </c>
      <c r="AH102" s="130"/>
      <c r="AI102" s="130"/>
      <c r="AJ102" s="130"/>
      <c r="AK102" s="130"/>
      <c r="AL102" s="130"/>
      <c r="AM102" s="130"/>
      <c r="AN102" s="131">
        <f>SUM(AG102,AT102)</f>
        <v>0</v>
      </c>
      <c r="AO102" s="130"/>
      <c r="AP102" s="130"/>
      <c r="AQ102" s="132" t="s">
        <v>83</v>
      </c>
      <c r="AR102" s="133"/>
      <c r="AS102" s="134">
        <f>ROUND(AS103+AS104,2)</f>
        <v>0</v>
      </c>
      <c r="AT102" s="135">
        <f>ROUND(SUM(AV102:AW102),2)</f>
        <v>0</v>
      </c>
      <c r="AU102" s="136">
        <f>ROUND(AU103+AU104,5)</f>
        <v>0</v>
      </c>
      <c r="AV102" s="135">
        <f>ROUND(AZ102*L29,2)</f>
        <v>0</v>
      </c>
      <c r="AW102" s="135">
        <f>ROUND(BA102*L30,2)</f>
        <v>0</v>
      </c>
      <c r="AX102" s="135">
        <f>ROUND(BB102*L29,2)</f>
        <v>0</v>
      </c>
      <c r="AY102" s="135">
        <f>ROUND(BC102*L30,2)</f>
        <v>0</v>
      </c>
      <c r="AZ102" s="135">
        <f>ROUND(AZ103+AZ104,2)</f>
        <v>0</v>
      </c>
      <c r="BA102" s="135">
        <f>ROUND(BA103+BA104,2)</f>
        <v>0</v>
      </c>
      <c r="BB102" s="135">
        <f>ROUND(BB103+BB104,2)</f>
        <v>0</v>
      </c>
      <c r="BC102" s="135">
        <f>ROUND(BC103+BC104,2)</f>
        <v>0</v>
      </c>
      <c r="BD102" s="137">
        <f>ROUND(BD103+BD104,2)</f>
        <v>0</v>
      </c>
      <c r="BE102" s="7"/>
      <c r="BS102" s="138" t="s">
        <v>75</v>
      </c>
      <c r="BT102" s="138" t="s">
        <v>84</v>
      </c>
      <c r="BU102" s="138" t="s">
        <v>77</v>
      </c>
      <c r="BV102" s="138" t="s">
        <v>78</v>
      </c>
      <c r="BW102" s="138" t="s">
        <v>109</v>
      </c>
      <c r="BX102" s="138" t="s">
        <v>5</v>
      </c>
      <c r="CL102" s="138" t="s">
        <v>1</v>
      </c>
      <c r="CM102" s="138" t="s">
        <v>76</v>
      </c>
    </row>
    <row r="103" s="4" customFormat="1" ht="16.30189" customHeight="1">
      <c r="A103" s="126" t="s">
        <v>80</v>
      </c>
      <c r="B103" s="77"/>
      <c r="C103" s="140"/>
      <c r="D103" s="140"/>
      <c r="E103" s="141" t="s">
        <v>110</v>
      </c>
      <c r="F103" s="141"/>
      <c r="G103" s="141"/>
      <c r="H103" s="141"/>
      <c r="I103" s="141"/>
      <c r="J103" s="140"/>
      <c r="K103" s="141" t="s">
        <v>90</v>
      </c>
      <c r="L103" s="141"/>
      <c r="M103" s="141"/>
      <c r="N103" s="141"/>
      <c r="O103" s="141"/>
      <c r="P103" s="141"/>
      <c r="Q103" s="141"/>
      <c r="R103" s="141"/>
      <c r="S103" s="141"/>
      <c r="T103" s="141"/>
      <c r="U103" s="141"/>
      <c r="V103" s="141"/>
      <c r="W103" s="141"/>
      <c r="X103" s="141"/>
      <c r="Y103" s="141"/>
      <c r="Z103" s="141"/>
      <c r="AA103" s="141"/>
      <c r="AB103" s="141"/>
      <c r="AC103" s="141"/>
      <c r="AD103" s="141"/>
      <c r="AE103" s="141"/>
      <c r="AF103" s="141"/>
      <c r="AG103" s="142">
        <f>'101-021 - Komunikácia'!J32</f>
        <v>0</v>
      </c>
      <c r="AH103" s="140"/>
      <c r="AI103" s="140"/>
      <c r="AJ103" s="140"/>
      <c r="AK103" s="140"/>
      <c r="AL103" s="140"/>
      <c r="AM103" s="140"/>
      <c r="AN103" s="142">
        <f>SUM(AG103,AT103)</f>
        <v>0</v>
      </c>
      <c r="AO103" s="140"/>
      <c r="AP103" s="140"/>
      <c r="AQ103" s="143" t="s">
        <v>91</v>
      </c>
      <c r="AR103" s="79"/>
      <c r="AS103" s="144">
        <v>0</v>
      </c>
      <c r="AT103" s="145">
        <f>ROUND(SUM(AV103:AW103),2)</f>
        <v>0</v>
      </c>
      <c r="AU103" s="146">
        <f>'101-021 - Komunikácia'!P127</f>
        <v>0</v>
      </c>
      <c r="AV103" s="145">
        <f>'101-021 - Komunikácia'!J35</f>
        <v>0</v>
      </c>
      <c r="AW103" s="145">
        <f>'101-021 - Komunikácia'!J36</f>
        <v>0</v>
      </c>
      <c r="AX103" s="145">
        <f>'101-021 - Komunikácia'!J37</f>
        <v>0</v>
      </c>
      <c r="AY103" s="145">
        <f>'101-021 - Komunikácia'!J38</f>
        <v>0</v>
      </c>
      <c r="AZ103" s="145">
        <f>'101-021 - Komunikácia'!F35</f>
        <v>0</v>
      </c>
      <c r="BA103" s="145">
        <f>'101-021 - Komunikácia'!F36</f>
        <v>0</v>
      </c>
      <c r="BB103" s="145">
        <f>'101-021 - Komunikácia'!F37</f>
        <v>0</v>
      </c>
      <c r="BC103" s="145">
        <f>'101-021 - Komunikácia'!F38</f>
        <v>0</v>
      </c>
      <c r="BD103" s="147">
        <f>'101-021 - Komunikácia'!F39</f>
        <v>0</v>
      </c>
      <c r="BE103" s="4"/>
      <c r="BT103" s="148" t="s">
        <v>92</v>
      </c>
      <c r="BV103" s="148" t="s">
        <v>78</v>
      </c>
      <c r="BW103" s="148" t="s">
        <v>111</v>
      </c>
      <c r="BX103" s="148" t="s">
        <v>109</v>
      </c>
      <c r="CL103" s="148" t="s">
        <v>1</v>
      </c>
    </row>
    <row r="104" s="4" customFormat="1" ht="16.30189" customHeight="1">
      <c r="A104" s="4"/>
      <c r="B104" s="77"/>
      <c r="C104" s="140"/>
      <c r="D104" s="140"/>
      <c r="E104" s="141" t="s">
        <v>112</v>
      </c>
      <c r="F104" s="141"/>
      <c r="G104" s="141"/>
      <c r="H104" s="141"/>
      <c r="I104" s="141"/>
      <c r="J104" s="140"/>
      <c r="K104" s="141" t="s">
        <v>98</v>
      </c>
      <c r="L104" s="141"/>
      <c r="M104" s="141"/>
      <c r="N104" s="141"/>
      <c r="O104" s="141"/>
      <c r="P104" s="141"/>
      <c r="Q104" s="141"/>
      <c r="R104" s="141"/>
      <c r="S104" s="141"/>
      <c r="T104" s="141"/>
      <c r="U104" s="141"/>
      <c r="V104" s="141"/>
      <c r="W104" s="141"/>
      <c r="X104" s="141"/>
      <c r="Y104" s="141"/>
      <c r="Z104" s="141"/>
      <c r="AA104" s="141"/>
      <c r="AB104" s="141"/>
      <c r="AC104" s="141"/>
      <c r="AD104" s="141"/>
      <c r="AE104" s="141"/>
      <c r="AF104" s="141"/>
      <c r="AG104" s="149">
        <f>ROUND(SUM(AG105:AG113),2)</f>
        <v>0</v>
      </c>
      <c r="AH104" s="140"/>
      <c r="AI104" s="140"/>
      <c r="AJ104" s="140"/>
      <c r="AK104" s="140"/>
      <c r="AL104" s="140"/>
      <c r="AM104" s="140"/>
      <c r="AN104" s="142">
        <f>SUM(AG104,AT104)</f>
        <v>0</v>
      </c>
      <c r="AO104" s="140"/>
      <c r="AP104" s="140"/>
      <c r="AQ104" s="143" t="s">
        <v>91</v>
      </c>
      <c r="AR104" s="79"/>
      <c r="AS104" s="144">
        <f>ROUND(SUM(AS105:AS113),2)</f>
        <v>0</v>
      </c>
      <c r="AT104" s="145">
        <f>ROUND(SUM(AV104:AW104),2)</f>
        <v>0</v>
      </c>
      <c r="AU104" s="146">
        <f>ROUND(SUM(AU105:AU113),5)</f>
        <v>0</v>
      </c>
      <c r="AV104" s="145">
        <f>ROUND(AZ104*L29,2)</f>
        <v>0</v>
      </c>
      <c r="AW104" s="145">
        <f>ROUND(BA104*L30,2)</f>
        <v>0</v>
      </c>
      <c r="AX104" s="145">
        <f>ROUND(BB104*L29,2)</f>
        <v>0</v>
      </c>
      <c r="AY104" s="145">
        <f>ROUND(BC104*L30,2)</f>
        <v>0</v>
      </c>
      <c r="AZ104" s="145">
        <f>ROUND(SUM(AZ105:AZ113),2)</f>
        <v>0</v>
      </c>
      <c r="BA104" s="145">
        <f>ROUND(SUM(BA105:BA113),2)</f>
        <v>0</v>
      </c>
      <c r="BB104" s="145">
        <f>ROUND(SUM(BB105:BB113),2)</f>
        <v>0</v>
      </c>
      <c r="BC104" s="145">
        <f>ROUND(SUM(BC105:BC113),2)</f>
        <v>0</v>
      </c>
      <c r="BD104" s="147">
        <f>ROUND(SUM(BD105:BD113),2)</f>
        <v>0</v>
      </c>
      <c r="BE104" s="4"/>
      <c r="BS104" s="148" t="s">
        <v>75</v>
      </c>
      <c r="BT104" s="148" t="s">
        <v>92</v>
      </c>
      <c r="BU104" s="148" t="s">
        <v>77</v>
      </c>
      <c r="BV104" s="148" t="s">
        <v>78</v>
      </c>
      <c r="BW104" s="148" t="s">
        <v>113</v>
      </c>
      <c r="BX104" s="148" t="s">
        <v>109</v>
      </c>
      <c r="CL104" s="148" t="s">
        <v>1</v>
      </c>
    </row>
    <row r="105" s="4" customFormat="1" ht="16.30189" customHeight="1">
      <c r="A105" s="126" t="s">
        <v>80</v>
      </c>
      <c r="B105" s="77"/>
      <c r="C105" s="140"/>
      <c r="D105" s="140"/>
      <c r="E105" s="140"/>
      <c r="F105" s="141" t="s">
        <v>114</v>
      </c>
      <c r="G105" s="141"/>
      <c r="H105" s="141"/>
      <c r="I105" s="141"/>
      <c r="J105" s="141"/>
      <c r="K105" s="140"/>
      <c r="L105" s="141" t="s">
        <v>115</v>
      </c>
      <c r="M105" s="141"/>
      <c r="N105" s="141"/>
      <c r="O105" s="141"/>
      <c r="P105" s="141"/>
      <c r="Q105" s="141"/>
      <c r="R105" s="141"/>
      <c r="S105" s="141"/>
      <c r="T105" s="141"/>
      <c r="U105" s="141"/>
      <c r="V105" s="141"/>
      <c r="W105" s="141"/>
      <c r="X105" s="141"/>
      <c r="Y105" s="141"/>
      <c r="Z105" s="141"/>
      <c r="AA105" s="141"/>
      <c r="AB105" s="141"/>
      <c r="AC105" s="141"/>
      <c r="AD105" s="141"/>
      <c r="AE105" s="141"/>
      <c r="AF105" s="141"/>
      <c r="AG105" s="142">
        <f>'01021 - Priepust v km 15,...'!J34</f>
        <v>0</v>
      </c>
      <c r="AH105" s="140"/>
      <c r="AI105" s="140"/>
      <c r="AJ105" s="140"/>
      <c r="AK105" s="140"/>
      <c r="AL105" s="140"/>
      <c r="AM105" s="140"/>
      <c r="AN105" s="142">
        <f>SUM(AG105,AT105)</f>
        <v>0</v>
      </c>
      <c r="AO105" s="140"/>
      <c r="AP105" s="140"/>
      <c r="AQ105" s="143" t="s">
        <v>91</v>
      </c>
      <c r="AR105" s="79"/>
      <c r="AS105" s="144">
        <v>0</v>
      </c>
      <c r="AT105" s="145">
        <f>ROUND(SUM(AV105:AW105),2)</f>
        <v>0</v>
      </c>
      <c r="AU105" s="146">
        <f>'01021 - Priepust v km 15,...'!P131</f>
        <v>0</v>
      </c>
      <c r="AV105" s="145">
        <f>'01021 - Priepust v km 15,...'!J37</f>
        <v>0</v>
      </c>
      <c r="AW105" s="145">
        <f>'01021 - Priepust v km 15,...'!J38</f>
        <v>0</v>
      </c>
      <c r="AX105" s="145">
        <f>'01021 - Priepust v km 15,...'!J39</f>
        <v>0</v>
      </c>
      <c r="AY105" s="145">
        <f>'01021 - Priepust v km 15,...'!J40</f>
        <v>0</v>
      </c>
      <c r="AZ105" s="145">
        <f>'01021 - Priepust v km 15,...'!F37</f>
        <v>0</v>
      </c>
      <c r="BA105" s="145">
        <f>'01021 - Priepust v km 15,...'!F38</f>
        <v>0</v>
      </c>
      <c r="BB105" s="145">
        <f>'01021 - Priepust v km 15,...'!F39</f>
        <v>0</v>
      </c>
      <c r="BC105" s="145">
        <f>'01021 - Priepust v km 15,...'!F40</f>
        <v>0</v>
      </c>
      <c r="BD105" s="147">
        <f>'01021 - Priepust v km 15,...'!F41</f>
        <v>0</v>
      </c>
      <c r="BE105" s="4"/>
      <c r="BT105" s="148" t="s">
        <v>102</v>
      </c>
      <c r="BV105" s="148" t="s">
        <v>78</v>
      </c>
      <c r="BW105" s="148" t="s">
        <v>116</v>
      </c>
      <c r="BX105" s="148" t="s">
        <v>113</v>
      </c>
      <c r="CL105" s="148" t="s">
        <v>1</v>
      </c>
    </row>
    <row r="106" s="4" customFormat="1" ht="16.30189" customHeight="1">
      <c r="A106" s="126" t="s">
        <v>80</v>
      </c>
      <c r="B106" s="77"/>
      <c r="C106" s="140"/>
      <c r="D106" s="140"/>
      <c r="E106" s="140"/>
      <c r="F106" s="141" t="s">
        <v>117</v>
      </c>
      <c r="G106" s="141"/>
      <c r="H106" s="141"/>
      <c r="I106" s="141"/>
      <c r="J106" s="141"/>
      <c r="K106" s="140"/>
      <c r="L106" s="141" t="s">
        <v>118</v>
      </c>
      <c r="M106" s="141"/>
      <c r="N106" s="141"/>
      <c r="O106" s="141"/>
      <c r="P106" s="141"/>
      <c r="Q106" s="141"/>
      <c r="R106" s="141"/>
      <c r="S106" s="141"/>
      <c r="T106" s="141"/>
      <c r="U106" s="141"/>
      <c r="V106" s="141"/>
      <c r="W106" s="141"/>
      <c r="X106" s="141"/>
      <c r="Y106" s="141"/>
      <c r="Z106" s="141"/>
      <c r="AA106" s="141"/>
      <c r="AB106" s="141"/>
      <c r="AC106" s="141"/>
      <c r="AD106" s="141"/>
      <c r="AE106" s="141"/>
      <c r="AF106" s="141"/>
      <c r="AG106" s="142">
        <f>'01022 - Priepust v km 15,...'!J34</f>
        <v>0</v>
      </c>
      <c r="AH106" s="140"/>
      <c r="AI106" s="140"/>
      <c r="AJ106" s="140"/>
      <c r="AK106" s="140"/>
      <c r="AL106" s="140"/>
      <c r="AM106" s="140"/>
      <c r="AN106" s="142">
        <f>SUM(AG106,AT106)</f>
        <v>0</v>
      </c>
      <c r="AO106" s="140"/>
      <c r="AP106" s="140"/>
      <c r="AQ106" s="143" t="s">
        <v>91</v>
      </c>
      <c r="AR106" s="79"/>
      <c r="AS106" s="144">
        <v>0</v>
      </c>
      <c r="AT106" s="145">
        <f>ROUND(SUM(AV106:AW106),2)</f>
        <v>0</v>
      </c>
      <c r="AU106" s="146">
        <f>'01022 - Priepust v km 15,...'!P131</f>
        <v>0</v>
      </c>
      <c r="AV106" s="145">
        <f>'01022 - Priepust v km 15,...'!J37</f>
        <v>0</v>
      </c>
      <c r="AW106" s="145">
        <f>'01022 - Priepust v km 15,...'!J38</f>
        <v>0</v>
      </c>
      <c r="AX106" s="145">
        <f>'01022 - Priepust v km 15,...'!J39</f>
        <v>0</v>
      </c>
      <c r="AY106" s="145">
        <f>'01022 - Priepust v km 15,...'!J40</f>
        <v>0</v>
      </c>
      <c r="AZ106" s="145">
        <f>'01022 - Priepust v km 15,...'!F37</f>
        <v>0</v>
      </c>
      <c r="BA106" s="145">
        <f>'01022 - Priepust v km 15,...'!F38</f>
        <v>0</v>
      </c>
      <c r="BB106" s="145">
        <f>'01022 - Priepust v km 15,...'!F39</f>
        <v>0</v>
      </c>
      <c r="BC106" s="145">
        <f>'01022 - Priepust v km 15,...'!F40</f>
        <v>0</v>
      </c>
      <c r="BD106" s="147">
        <f>'01022 - Priepust v km 15,...'!F41</f>
        <v>0</v>
      </c>
      <c r="BE106" s="4"/>
      <c r="BT106" s="148" t="s">
        <v>102</v>
      </c>
      <c r="BV106" s="148" t="s">
        <v>78</v>
      </c>
      <c r="BW106" s="148" t="s">
        <v>119</v>
      </c>
      <c r="BX106" s="148" t="s">
        <v>113</v>
      </c>
      <c r="CL106" s="148" t="s">
        <v>1</v>
      </c>
    </row>
    <row r="107" s="4" customFormat="1" ht="16.30189" customHeight="1">
      <c r="A107" s="126" t="s">
        <v>80</v>
      </c>
      <c r="B107" s="77"/>
      <c r="C107" s="140"/>
      <c r="D107" s="140"/>
      <c r="E107" s="140"/>
      <c r="F107" s="141" t="s">
        <v>120</v>
      </c>
      <c r="G107" s="141"/>
      <c r="H107" s="141"/>
      <c r="I107" s="141"/>
      <c r="J107" s="141"/>
      <c r="K107" s="140"/>
      <c r="L107" s="141" t="s">
        <v>121</v>
      </c>
      <c r="M107" s="141"/>
      <c r="N107" s="141"/>
      <c r="O107" s="141"/>
      <c r="P107" s="141"/>
      <c r="Q107" s="141"/>
      <c r="R107" s="141"/>
      <c r="S107" s="141"/>
      <c r="T107" s="141"/>
      <c r="U107" s="141"/>
      <c r="V107" s="141"/>
      <c r="W107" s="141"/>
      <c r="X107" s="141"/>
      <c r="Y107" s="141"/>
      <c r="Z107" s="141"/>
      <c r="AA107" s="141"/>
      <c r="AB107" s="141"/>
      <c r="AC107" s="141"/>
      <c r="AD107" s="141"/>
      <c r="AE107" s="141"/>
      <c r="AF107" s="141"/>
      <c r="AG107" s="142">
        <f>'01023 - Priepust v km 16,...'!J34</f>
        <v>0</v>
      </c>
      <c r="AH107" s="140"/>
      <c r="AI107" s="140"/>
      <c r="AJ107" s="140"/>
      <c r="AK107" s="140"/>
      <c r="AL107" s="140"/>
      <c r="AM107" s="140"/>
      <c r="AN107" s="142">
        <f>SUM(AG107,AT107)</f>
        <v>0</v>
      </c>
      <c r="AO107" s="140"/>
      <c r="AP107" s="140"/>
      <c r="AQ107" s="143" t="s">
        <v>91</v>
      </c>
      <c r="AR107" s="79"/>
      <c r="AS107" s="144">
        <v>0</v>
      </c>
      <c r="AT107" s="145">
        <f>ROUND(SUM(AV107:AW107),2)</f>
        <v>0</v>
      </c>
      <c r="AU107" s="146">
        <f>'01023 - Priepust v km 16,...'!P131</f>
        <v>0</v>
      </c>
      <c r="AV107" s="145">
        <f>'01023 - Priepust v km 16,...'!J37</f>
        <v>0</v>
      </c>
      <c r="AW107" s="145">
        <f>'01023 - Priepust v km 16,...'!J38</f>
        <v>0</v>
      </c>
      <c r="AX107" s="145">
        <f>'01023 - Priepust v km 16,...'!J39</f>
        <v>0</v>
      </c>
      <c r="AY107" s="145">
        <f>'01023 - Priepust v km 16,...'!J40</f>
        <v>0</v>
      </c>
      <c r="AZ107" s="145">
        <f>'01023 - Priepust v km 16,...'!F37</f>
        <v>0</v>
      </c>
      <c r="BA107" s="145">
        <f>'01023 - Priepust v km 16,...'!F38</f>
        <v>0</v>
      </c>
      <c r="BB107" s="145">
        <f>'01023 - Priepust v km 16,...'!F39</f>
        <v>0</v>
      </c>
      <c r="BC107" s="145">
        <f>'01023 - Priepust v km 16,...'!F40</f>
        <v>0</v>
      </c>
      <c r="BD107" s="147">
        <f>'01023 - Priepust v km 16,...'!F41</f>
        <v>0</v>
      </c>
      <c r="BE107" s="4"/>
      <c r="BT107" s="148" t="s">
        <v>102</v>
      </c>
      <c r="BV107" s="148" t="s">
        <v>78</v>
      </c>
      <c r="BW107" s="148" t="s">
        <v>122</v>
      </c>
      <c r="BX107" s="148" t="s">
        <v>113</v>
      </c>
      <c r="CL107" s="148" t="s">
        <v>1</v>
      </c>
    </row>
    <row r="108" s="4" customFormat="1" ht="16.30189" customHeight="1">
      <c r="A108" s="126" t="s">
        <v>80</v>
      </c>
      <c r="B108" s="77"/>
      <c r="C108" s="140"/>
      <c r="D108" s="140"/>
      <c r="E108" s="140"/>
      <c r="F108" s="141" t="s">
        <v>123</v>
      </c>
      <c r="G108" s="141"/>
      <c r="H108" s="141"/>
      <c r="I108" s="141"/>
      <c r="J108" s="141"/>
      <c r="K108" s="140"/>
      <c r="L108" s="141" t="s">
        <v>124</v>
      </c>
      <c r="M108" s="141"/>
      <c r="N108" s="141"/>
      <c r="O108" s="141"/>
      <c r="P108" s="141"/>
      <c r="Q108" s="141"/>
      <c r="R108" s="141"/>
      <c r="S108" s="141"/>
      <c r="T108" s="141"/>
      <c r="U108" s="141"/>
      <c r="V108" s="141"/>
      <c r="W108" s="141"/>
      <c r="X108" s="141"/>
      <c r="Y108" s="141"/>
      <c r="Z108" s="141"/>
      <c r="AA108" s="141"/>
      <c r="AB108" s="141"/>
      <c r="AC108" s="141"/>
      <c r="AD108" s="141"/>
      <c r="AE108" s="141"/>
      <c r="AF108" s="141"/>
      <c r="AG108" s="142">
        <f>'01024 - Priepust v km 16,...'!J34</f>
        <v>0</v>
      </c>
      <c r="AH108" s="140"/>
      <c r="AI108" s="140"/>
      <c r="AJ108" s="140"/>
      <c r="AK108" s="140"/>
      <c r="AL108" s="140"/>
      <c r="AM108" s="140"/>
      <c r="AN108" s="142">
        <f>SUM(AG108,AT108)</f>
        <v>0</v>
      </c>
      <c r="AO108" s="140"/>
      <c r="AP108" s="140"/>
      <c r="AQ108" s="143" t="s">
        <v>91</v>
      </c>
      <c r="AR108" s="79"/>
      <c r="AS108" s="144">
        <v>0</v>
      </c>
      <c r="AT108" s="145">
        <f>ROUND(SUM(AV108:AW108),2)</f>
        <v>0</v>
      </c>
      <c r="AU108" s="146">
        <f>'01024 - Priepust v km 16,...'!P131</f>
        <v>0</v>
      </c>
      <c r="AV108" s="145">
        <f>'01024 - Priepust v km 16,...'!J37</f>
        <v>0</v>
      </c>
      <c r="AW108" s="145">
        <f>'01024 - Priepust v km 16,...'!J38</f>
        <v>0</v>
      </c>
      <c r="AX108" s="145">
        <f>'01024 - Priepust v km 16,...'!J39</f>
        <v>0</v>
      </c>
      <c r="AY108" s="145">
        <f>'01024 - Priepust v km 16,...'!J40</f>
        <v>0</v>
      </c>
      <c r="AZ108" s="145">
        <f>'01024 - Priepust v km 16,...'!F37</f>
        <v>0</v>
      </c>
      <c r="BA108" s="145">
        <f>'01024 - Priepust v km 16,...'!F38</f>
        <v>0</v>
      </c>
      <c r="BB108" s="145">
        <f>'01024 - Priepust v km 16,...'!F39</f>
        <v>0</v>
      </c>
      <c r="BC108" s="145">
        <f>'01024 - Priepust v km 16,...'!F40</f>
        <v>0</v>
      </c>
      <c r="BD108" s="147">
        <f>'01024 - Priepust v km 16,...'!F41</f>
        <v>0</v>
      </c>
      <c r="BE108" s="4"/>
      <c r="BT108" s="148" t="s">
        <v>102</v>
      </c>
      <c r="BV108" s="148" t="s">
        <v>78</v>
      </c>
      <c r="BW108" s="148" t="s">
        <v>125</v>
      </c>
      <c r="BX108" s="148" t="s">
        <v>113</v>
      </c>
      <c r="CL108" s="148" t="s">
        <v>1</v>
      </c>
    </row>
    <row r="109" s="4" customFormat="1" ht="16.30189" customHeight="1">
      <c r="A109" s="126" t="s">
        <v>80</v>
      </c>
      <c r="B109" s="77"/>
      <c r="C109" s="140"/>
      <c r="D109" s="140"/>
      <c r="E109" s="140"/>
      <c r="F109" s="141" t="s">
        <v>126</v>
      </c>
      <c r="G109" s="141"/>
      <c r="H109" s="141"/>
      <c r="I109" s="141"/>
      <c r="J109" s="141"/>
      <c r="K109" s="140"/>
      <c r="L109" s="141" t="s">
        <v>127</v>
      </c>
      <c r="M109" s="141"/>
      <c r="N109" s="141"/>
      <c r="O109" s="141"/>
      <c r="P109" s="141"/>
      <c r="Q109" s="141"/>
      <c r="R109" s="141"/>
      <c r="S109" s="141"/>
      <c r="T109" s="141"/>
      <c r="U109" s="141"/>
      <c r="V109" s="141"/>
      <c r="W109" s="141"/>
      <c r="X109" s="141"/>
      <c r="Y109" s="141"/>
      <c r="Z109" s="141"/>
      <c r="AA109" s="141"/>
      <c r="AB109" s="141"/>
      <c r="AC109" s="141"/>
      <c r="AD109" s="141"/>
      <c r="AE109" s="141"/>
      <c r="AF109" s="141"/>
      <c r="AG109" s="142">
        <f>'01025 - Priepust v km 17,...'!J34</f>
        <v>0</v>
      </c>
      <c r="AH109" s="140"/>
      <c r="AI109" s="140"/>
      <c r="AJ109" s="140"/>
      <c r="AK109" s="140"/>
      <c r="AL109" s="140"/>
      <c r="AM109" s="140"/>
      <c r="AN109" s="142">
        <f>SUM(AG109,AT109)</f>
        <v>0</v>
      </c>
      <c r="AO109" s="140"/>
      <c r="AP109" s="140"/>
      <c r="AQ109" s="143" t="s">
        <v>91</v>
      </c>
      <c r="AR109" s="79"/>
      <c r="AS109" s="144">
        <v>0</v>
      </c>
      <c r="AT109" s="145">
        <f>ROUND(SUM(AV109:AW109),2)</f>
        <v>0</v>
      </c>
      <c r="AU109" s="146">
        <f>'01025 - Priepust v km 17,...'!P134</f>
        <v>0</v>
      </c>
      <c r="AV109" s="145">
        <f>'01025 - Priepust v km 17,...'!J37</f>
        <v>0</v>
      </c>
      <c r="AW109" s="145">
        <f>'01025 - Priepust v km 17,...'!J38</f>
        <v>0</v>
      </c>
      <c r="AX109" s="145">
        <f>'01025 - Priepust v km 17,...'!J39</f>
        <v>0</v>
      </c>
      <c r="AY109" s="145">
        <f>'01025 - Priepust v km 17,...'!J40</f>
        <v>0</v>
      </c>
      <c r="AZ109" s="145">
        <f>'01025 - Priepust v km 17,...'!F37</f>
        <v>0</v>
      </c>
      <c r="BA109" s="145">
        <f>'01025 - Priepust v km 17,...'!F38</f>
        <v>0</v>
      </c>
      <c r="BB109" s="145">
        <f>'01025 - Priepust v km 17,...'!F39</f>
        <v>0</v>
      </c>
      <c r="BC109" s="145">
        <f>'01025 - Priepust v km 17,...'!F40</f>
        <v>0</v>
      </c>
      <c r="BD109" s="147">
        <f>'01025 - Priepust v km 17,...'!F41</f>
        <v>0</v>
      </c>
      <c r="BE109" s="4"/>
      <c r="BT109" s="148" t="s">
        <v>102</v>
      </c>
      <c r="BV109" s="148" t="s">
        <v>78</v>
      </c>
      <c r="BW109" s="148" t="s">
        <v>128</v>
      </c>
      <c r="BX109" s="148" t="s">
        <v>113</v>
      </c>
      <c r="CL109" s="148" t="s">
        <v>1</v>
      </c>
    </row>
    <row r="110" s="4" customFormat="1" ht="16.30189" customHeight="1">
      <c r="A110" s="126" t="s">
        <v>80</v>
      </c>
      <c r="B110" s="77"/>
      <c r="C110" s="140"/>
      <c r="D110" s="140"/>
      <c r="E110" s="140"/>
      <c r="F110" s="141" t="s">
        <v>129</v>
      </c>
      <c r="G110" s="141"/>
      <c r="H110" s="141"/>
      <c r="I110" s="141"/>
      <c r="J110" s="141"/>
      <c r="K110" s="140"/>
      <c r="L110" s="141" t="s">
        <v>130</v>
      </c>
      <c r="M110" s="141"/>
      <c r="N110" s="141"/>
      <c r="O110" s="141"/>
      <c r="P110" s="141"/>
      <c r="Q110" s="141"/>
      <c r="R110" s="141"/>
      <c r="S110" s="141"/>
      <c r="T110" s="141"/>
      <c r="U110" s="141"/>
      <c r="V110" s="141"/>
      <c r="W110" s="141"/>
      <c r="X110" s="141"/>
      <c r="Y110" s="141"/>
      <c r="Z110" s="141"/>
      <c r="AA110" s="141"/>
      <c r="AB110" s="141"/>
      <c r="AC110" s="141"/>
      <c r="AD110" s="141"/>
      <c r="AE110" s="141"/>
      <c r="AF110" s="141"/>
      <c r="AG110" s="142">
        <f>'01026 - Priepust v km 17,...'!J34</f>
        <v>0</v>
      </c>
      <c r="AH110" s="140"/>
      <c r="AI110" s="140"/>
      <c r="AJ110" s="140"/>
      <c r="AK110" s="140"/>
      <c r="AL110" s="140"/>
      <c r="AM110" s="140"/>
      <c r="AN110" s="142">
        <f>SUM(AG110,AT110)</f>
        <v>0</v>
      </c>
      <c r="AO110" s="140"/>
      <c r="AP110" s="140"/>
      <c r="AQ110" s="143" t="s">
        <v>91</v>
      </c>
      <c r="AR110" s="79"/>
      <c r="AS110" s="144">
        <v>0</v>
      </c>
      <c r="AT110" s="145">
        <f>ROUND(SUM(AV110:AW110),2)</f>
        <v>0</v>
      </c>
      <c r="AU110" s="146">
        <f>'01026 - Priepust v km 17,...'!P134</f>
        <v>0</v>
      </c>
      <c r="AV110" s="145">
        <f>'01026 - Priepust v km 17,...'!J37</f>
        <v>0</v>
      </c>
      <c r="AW110" s="145">
        <f>'01026 - Priepust v km 17,...'!J38</f>
        <v>0</v>
      </c>
      <c r="AX110" s="145">
        <f>'01026 - Priepust v km 17,...'!J39</f>
        <v>0</v>
      </c>
      <c r="AY110" s="145">
        <f>'01026 - Priepust v km 17,...'!J40</f>
        <v>0</v>
      </c>
      <c r="AZ110" s="145">
        <f>'01026 - Priepust v km 17,...'!F37</f>
        <v>0</v>
      </c>
      <c r="BA110" s="145">
        <f>'01026 - Priepust v km 17,...'!F38</f>
        <v>0</v>
      </c>
      <c r="BB110" s="145">
        <f>'01026 - Priepust v km 17,...'!F39</f>
        <v>0</v>
      </c>
      <c r="BC110" s="145">
        <f>'01026 - Priepust v km 17,...'!F40</f>
        <v>0</v>
      </c>
      <c r="BD110" s="147">
        <f>'01026 - Priepust v km 17,...'!F41</f>
        <v>0</v>
      </c>
      <c r="BE110" s="4"/>
      <c r="BT110" s="148" t="s">
        <v>102</v>
      </c>
      <c r="BV110" s="148" t="s">
        <v>78</v>
      </c>
      <c r="BW110" s="148" t="s">
        <v>131</v>
      </c>
      <c r="BX110" s="148" t="s">
        <v>113</v>
      </c>
      <c r="CL110" s="148" t="s">
        <v>1</v>
      </c>
    </row>
    <row r="111" s="4" customFormat="1" ht="16.30189" customHeight="1">
      <c r="A111" s="126" t="s">
        <v>80</v>
      </c>
      <c r="B111" s="77"/>
      <c r="C111" s="140"/>
      <c r="D111" s="140"/>
      <c r="E111" s="140"/>
      <c r="F111" s="141" t="s">
        <v>132</v>
      </c>
      <c r="G111" s="141"/>
      <c r="H111" s="141"/>
      <c r="I111" s="141"/>
      <c r="J111" s="141"/>
      <c r="K111" s="140"/>
      <c r="L111" s="141" t="s">
        <v>133</v>
      </c>
      <c r="M111" s="141"/>
      <c r="N111" s="141"/>
      <c r="O111" s="141"/>
      <c r="P111" s="141"/>
      <c r="Q111" s="141"/>
      <c r="R111" s="141"/>
      <c r="S111" s="141"/>
      <c r="T111" s="141"/>
      <c r="U111" s="141"/>
      <c r="V111" s="141"/>
      <c r="W111" s="141"/>
      <c r="X111" s="141"/>
      <c r="Y111" s="141"/>
      <c r="Z111" s="141"/>
      <c r="AA111" s="141"/>
      <c r="AB111" s="141"/>
      <c r="AC111" s="141"/>
      <c r="AD111" s="141"/>
      <c r="AE111" s="141"/>
      <c r="AF111" s="141"/>
      <c r="AG111" s="142">
        <f>'01027 - Priepust v km 18,...'!J34</f>
        <v>0</v>
      </c>
      <c r="AH111" s="140"/>
      <c r="AI111" s="140"/>
      <c r="AJ111" s="140"/>
      <c r="AK111" s="140"/>
      <c r="AL111" s="140"/>
      <c r="AM111" s="140"/>
      <c r="AN111" s="142">
        <f>SUM(AG111,AT111)</f>
        <v>0</v>
      </c>
      <c r="AO111" s="140"/>
      <c r="AP111" s="140"/>
      <c r="AQ111" s="143" t="s">
        <v>91</v>
      </c>
      <c r="AR111" s="79"/>
      <c r="AS111" s="144">
        <v>0</v>
      </c>
      <c r="AT111" s="145">
        <f>ROUND(SUM(AV111:AW111),2)</f>
        <v>0</v>
      </c>
      <c r="AU111" s="146">
        <f>'01027 - Priepust v km 18,...'!P133</f>
        <v>0</v>
      </c>
      <c r="AV111" s="145">
        <f>'01027 - Priepust v km 18,...'!J37</f>
        <v>0</v>
      </c>
      <c r="AW111" s="145">
        <f>'01027 - Priepust v km 18,...'!J38</f>
        <v>0</v>
      </c>
      <c r="AX111" s="145">
        <f>'01027 - Priepust v km 18,...'!J39</f>
        <v>0</v>
      </c>
      <c r="AY111" s="145">
        <f>'01027 - Priepust v km 18,...'!J40</f>
        <v>0</v>
      </c>
      <c r="AZ111" s="145">
        <f>'01027 - Priepust v km 18,...'!F37</f>
        <v>0</v>
      </c>
      <c r="BA111" s="145">
        <f>'01027 - Priepust v km 18,...'!F38</f>
        <v>0</v>
      </c>
      <c r="BB111" s="145">
        <f>'01027 - Priepust v km 18,...'!F39</f>
        <v>0</v>
      </c>
      <c r="BC111" s="145">
        <f>'01027 - Priepust v km 18,...'!F40</f>
        <v>0</v>
      </c>
      <c r="BD111" s="147">
        <f>'01027 - Priepust v km 18,...'!F41</f>
        <v>0</v>
      </c>
      <c r="BE111" s="4"/>
      <c r="BT111" s="148" t="s">
        <v>102</v>
      </c>
      <c r="BV111" s="148" t="s">
        <v>78</v>
      </c>
      <c r="BW111" s="148" t="s">
        <v>134</v>
      </c>
      <c r="BX111" s="148" t="s">
        <v>113</v>
      </c>
      <c r="CL111" s="148" t="s">
        <v>1</v>
      </c>
    </row>
    <row r="112" s="4" customFormat="1" ht="16.30189" customHeight="1">
      <c r="A112" s="126" t="s">
        <v>80</v>
      </c>
      <c r="B112" s="77"/>
      <c r="C112" s="140"/>
      <c r="D112" s="140"/>
      <c r="E112" s="140"/>
      <c r="F112" s="141" t="s">
        <v>135</v>
      </c>
      <c r="G112" s="141"/>
      <c r="H112" s="141"/>
      <c r="I112" s="141"/>
      <c r="J112" s="141"/>
      <c r="K112" s="140"/>
      <c r="L112" s="141" t="s">
        <v>136</v>
      </c>
      <c r="M112" s="141"/>
      <c r="N112" s="141"/>
      <c r="O112" s="141"/>
      <c r="P112" s="141"/>
      <c r="Q112" s="141"/>
      <c r="R112" s="141"/>
      <c r="S112" s="141"/>
      <c r="T112" s="141"/>
      <c r="U112" s="141"/>
      <c r="V112" s="141"/>
      <c r="W112" s="141"/>
      <c r="X112" s="141"/>
      <c r="Y112" s="141"/>
      <c r="Z112" s="141"/>
      <c r="AA112" s="141"/>
      <c r="AB112" s="141"/>
      <c r="AC112" s="141"/>
      <c r="AD112" s="141"/>
      <c r="AE112" s="141"/>
      <c r="AF112" s="141"/>
      <c r="AG112" s="142">
        <f>'01028 - Priepust v km 18,...'!J34</f>
        <v>0</v>
      </c>
      <c r="AH112" s="140"/>
      <c r="AI112" s="140"/>
      <c r="AJ112" s="140"/>
      <c r="AK112" s="140"/>
      <c r="AL112" s="140"/>
      <c r="AM112" s="140"/>
      <c r="AN112" s="142">
        <f>SUM(AG112,AT112)</f>
        <v>0</v>
      </c>
      <c r="AO112" s="140"/>
      <c r="AP112" s="140"/>
      <c r="AQ112" s="143" t="s">
        <v>91</v>
      </c>
      <c r="AR112" s="79"/>
      <c r="AS112" s="144">
        <v>0</v>
      </c>
      <c r="AT112" s="145">
        <f>ROUND(SUM(AV112:AW112),2)</f>
        <v>0</v>
      </c>
      <c r="AU112" s="146">
        <f>'01028 - Priepust v km 18,...'!P131</f>
        <v>0</v>
      </c>
      <c r="AV112" s="145">
        <f>'01028 - Priepust v km 18,...'!J37</f>
        <v>0</v>
      </c>
      <c r="AW112" s="145">
        <f>'01028 - Priepust v km 18,...'!J38</f>
        <v>0</v>
      </c>
      <c r="AX112" s="145">
        <f>'01028 - Priepust v km 18,...'!J39</f>
        <v>0</v>
      </c>
      <c r="AY112" s="145">
        <f>'01028 - Priepust v km 18,...'!J40</f>
        <v>0</v>
      </c>
      <c r="AZ112" s="145">
        <f>'01028 - Priepust v km 18,...'!F37</f>
        <v>0</v>
      </c>
      <c r="BA112" s="145">
        <f>'01028 - Priepust v km 18,...'!F38</f>
        <v>0</v>
      </c>
      <c r="BB112" s="145">
        <f>'01028 - Priepust v km 18,...'!F39</f>
        <v>0</v>
      </c>
      <c r="BC112" s="145">
        <f>'01028 - Priepust v km 18,...'!F40</f>
        <v>0</v>
      </c>
      <c r="BD112" s="147">
        <f>'01028 - Priepust v km 18,...'!F41</f>
        <v>0</v>
      </c>
      <c r="BE112" s="4"/>
      <c r="BT112" s="148" t="s">
        <v>102</v>
      </c>
      <c r="BV112" s="148" t="s">
        <v>78</v>
      </c>
      <c r="BW112" s="148" t="s">
        <v>137</v>
      </c>
      <c r="BX112" s="148" t="s">
        <v>113</v>
      </c>
      <c r="CL112" s="148" t="s">
        <v>1</v>
      </c>
    </row>
    <row r="113" s="4" customFormat="1" ht="16.30189" customHeight="1">
      <c r="A113" s="126" t="s">
        <v>80</v>
      </c>
      <c r="B113" s="77"/>
      <c r="C113" s="140"/>
      <c r="D113" s="140"/>
      <c r="E113" s="140"/>
      <c r="F113" s="141" t="s">
        <v>138</v>
      </c>
      <c r="G113" s="141"/>
      <c r="H113" s="141"/>
      <c r="I113" s="141"/>
      <c r="J113" s="141"/>
      <c r="K113" s="140"/>
      <c r="L113" s="141" t="s">
        <v>139</v>
      </c>
      <c r="M113" s="141"/>
      <c r="N113" s="141"/>
      <c r="O113" s="141"/>
      <c r="P113" s="141"/>
      <c r="Q113" s="141"/>
      <c r="R113" s="141"/>
      <c r="S113" s="141"/>
      <c r="T113" s="141"/>
      <c r="U113" s="141"/>
      <c r="V113" s="141"/>
      <c r="W113" s="141"/>
      <c r="X113" s="141"/>
      <c r="Y113" s="141"/>
      <c r="Z113" s="141"/>
      <c r="AA113" s="141"/>
      <c r="AB113" s="141"/>
      <c r="AC113" s="141"/>
      <c r="AD113" s="141"/>
      <c r="AE113" s="141"/>
      <c r="AF113" s="141"/>
      <c r="AG113" s="142">
        <f>'01029 - Priepust v km 18,...'!J34</f>
        <v>0</v>
      </c>
      <c r="AH113" s="140"/>
      <c r="AI113" s="140"/>
      <c r="AJ113" s="140"/>
      <c r="AK113" s="140"/>
      <c r="AL113" s="140"/>
      <c r="AM113" s="140"/>
      <c r="AN113" s="142">
        <f>SUM(AG113,AT113)</f>
        <v>0</v>
      </c>
      <c r="AO113" s="140"/>
      <c r="AP113" s="140"/>
      <c r="AQ113" s="143" t="s">
        <v>91</v>
      </c>
      <c r="AR113" s="79"/>
      <c r="AS113" s="144">
        <v>0</v>
      </c>
      <c r="AT113" s="145">
        <f>ROUND(SUM(AV113:AW113),2)</f>
        <v>0</v>
      </c>
      <c r="AU113" s="146">
        <f>'01029 - Priepust v km 18,...'!P131</f>
        <v>0</v>
      </c>
      <c r="AV113" s="145">
        <f>'01029 - Priepust v km 18,...'!J37</f>
        <v>0</v>
      </c>
      <c r="AW113" s="145">
        <f>'01029 - Priepust v km 18,...'!J38</f>
        <v>0</v>
      </c>
      <c r="AX113" s="145">
        <f>'01029 - Priepust v km 18,...'!J39</f>
        <v>0</v>
      </c>
      <c r="AY113" s="145">
        <f>'01029 - Priepust v km 18,...'!J40</f>
        <v>0</v>
      </c>
      <c r="AZ113" s="145">
        <f>'01029 - Priepust v km 18,...'!F37</f>
        <v>0</v>
      </c>
      <c r="BA113" s="145">
        <f>'01029 - Priepust v km 18,...'!F38</f>
        <v>0</v>
      </c>
      <c r="BB113" s="145">
        <f>'01029 - Priepust v km 18,...'!F39</f>
        <v>0</v>
      </c>
      <c r="BC113" s="145">
        <f>'01029 - Priepust v km 18,...'!F40</f>
        <v>0</v>
      </c>
      <c r="BD113" s="147">
        <f>'01029 - Priepust v km 18,...'!F41</f>
        <v>0</v>
      </c>
      <c r="BE113" s="4"/>
      <c r="BT113" s="148" t="s">
        <v>102</v>
      </c>
      <c r="BV113" s="148" t="s">
        <v>78</v>
      </c>
      <c r="BW113" s="148" t="s">
        <v>140</v>
      </c>
      <c r="BX113" s="148" t="s">
        <v>113</v>
      </c>
      <c r="CL113" s="148" t="s">
        <v>1</v>
      </c>
    </row>
    <row r="114" s="7" customFormat="1" ht="23.77359" customHeight="1">
      <c r="A114" s="7"/>
      <c r="B114" s="127"/>
      <c r="C114" s="128"/>
      <c r="D114" s="129" t="s">
        <v>141</v>
      </c>
      <c r="E114" s="129"/>
      <c r="F114" s="129"/>
      <c r="G114" s="129"/>
      <c r="H114" s="129"/>
      <c r="I114" s="130"/>
      <c r="J114" s="129" t="s">
        <v>142</v>
      </c>
      <c r="K114" s="129"/>
      <c r="L114" s="129"/>
      <c r="M114" s="129"/>
      <c r="N114" s="129"/>
      <c r="O114" s="129"/>
      <c r="P114" s="129"/>
      <c r="Q114" s="129"/>
      <c r="R114" s="129"/>
      <c r="S114" s="129"/>
      <c r="T114" s="129"/>
      <c r="U114" s="129"/>
      <c r="V114" s="129"/>
      <c r="W114" s="129"/>
      <c r="X114" s="129"/>
      <c r="Y114" s="129"/>
      <c r="Z114" s="129"/>
      <c r="AA114" s="129"/>
      <c r="AB114" s="129"/>
      <c r="AC114" s="129"/>
      <c r="AD114" s="129"/>
      <c r="AE114" s="129"/>
      <c r="AF114" s="129"/>
      <c r="AG114" s="139">
        <f>ROUND(AG115+AG116,2)</f>
        <v>0</v>
      </c>
      <c r="AH114" s="130"/>
      <c r="AI114" s="130"/>
      <c r="AJ114" s="130"/>
      <c r="AK114" s="130"/>
      <c r="AL114" s="130"/>
      <c r="AM114" s="130"/>
      <c r="AN114" s="131">
        <f>SUM(AG114,AT114)</f>
        <v>0</v>
      </c>
      <c r="AO114" s="130"/>
      <c r="AP114" s="130"/>
      <c r="AQ114" s="132" t="s">
        <v>83</v>
      </c>
      <c r="AR114" s="133"/>
      <c r="AS114" s="134">
        <f>ROUND(AS115+AS116,2)</f>
        <v>0</v>
      </c>
      <c r="AT114" s="135">
        <f>ROUND(SUM(AV114:AW114),2)</f>
        <v>0</v>
      </c>
      <c r="AU114" s="136">
        <f>ROUND(AU115+AU116,5)</f>
        <v>0</v>
      </c>
      <c r="AV114" s="135">
        <f>ROUND(AZ114*L29,2)</f>
        <v>0</v>
      </c>
      <c r="AW114" s="135">
        <f>ROUND(BA114*L30,2)</f>
        <v>0</v>
      </c>
      <c r="AX114" s="135">
        <f>ROUND(BB114*L29,2)</f>
        <v>0</v>
      </c>
      <c r="AY114" s="135">
        <f>ROUND(BC114*L30,2)</f>
        <v>0</v>
      </c>
      <c r="AZ114" s="135">
        <f>ROUND(AZ115+AZ116,2)</f>
        <v>0</v>
      </c>
      <c r="BA114" s="135">
        <f>ROUND(BA115+BA116,2)</f>
        <v>0</v>
      </c>
      <c r="BB114" s="135">
        <f>ROUND(BB115+BB116,2)</f>
        <v>0</v>
      </c>
      <c r="BC114" s="135">
        <f>ROUND(BC115+BC116,2)</f>
        <v>0</v>
      </c>
      <c r="BD114" s="137">
        <f>ROUND(BD115+BD116,2)</f>
        <v>0</v>
      </c>
      <c r="BE114" s="7"/>
      <c r="BS114" s="138" t="s">
        <v>75</v>
      </c>
      <c r="BT114" s="138" t="s">
        <v>84</v>
      </c>
      <c r="BU114" s="138" t="s">
        <v>77</v>
      </c>
      <c r="BV114" s="138" t="s">
        <v>78</v>
      </c>
      <c r="BW114" s="138" t="s">
        <v>143</v>
      </c>
      <c r="BX114" s="138" t="s">
        <v>5</v>
      </c>
      <c r="CL114" s="138" t="s">
        <v>1</v>
      </c>
      <c r="CM114" s="138" t="s">
        <v>76</v>
      </c>
    </row>
    <row r="115" s="4" customFormat="1" ht="16.30189" customHeight="1">
      <c r="A115" s="126" t="s">
        <v>80</v>
      </c>
      <c r="B115" s="77"/>
      <c r="C115" s="140"/>
      <c r="D115" s="140"/>
      <c r="E115" s="141" t="s">
        <v>144</v>
      </c>
      <c r="F115" s="141"/>
      <c r="G115" s="141"/>
      <c r="H115" s="141"/>
      <c r="I115" s="141"/>
      <c r="J115" s="140"/>
      <c r="K115" s="141" t="s">
        <v>90</v>
      </c>
      <c r="L115" s="141"/>
      <c r="M115" s="141"/>
      <c r="N115" s="141"/>
      <c r="O115" s="141"/>
      <c r="P115" s="141"/>
      <c r="Q115" s="141"/>
      <c r="R115" s="141"/>
      <c r="S115" s="141"/>
      <c r="T115" s="141"/>
      <c r="U115" s="141"/>
      <c r="V115" s="141"/>
      <c r="W115" s="141"/>
      <c r="X115" s="141"/>
      <c r="Y115" s="141"/>
      <c r="Z115" s="141"/>
      <c r="AA115" s="141"/>
      <c r="AB115" s="141"/>
      <c r="AC115" s="141"/>
      <c r="AD115" s="141"/>
      <c r="AE115" s="141"/>
      <c r="AF115" s="141"/>
      <c r="AG115" s="142">
        <f>'101-031 - Komunikácia'!J32</f>
        <v>0</v>
      </c>
      <c r="AH115" s="140"/>
      <c r="AI115" s="140"/>
      <c r="AJ115" s="140"/>
      <c r="AK115" s="140"/>
      <c r="AL115" s="140"/>
      <c r="AM115" s="140"/>
      <c r="AN115" s="142">
        <f>SUM(AG115,AT115)</f>
        <v>0</v>
      </c>
      <c r="AO115" s="140"/>
      <c r="AP115" s="140"/>
      <c r="AQ115" s="143" t="s">
        <v>91</v>
      </c>
      <c r="AR115" s="79"/>
      <c r="AS115" s="144">
        <v>0</v>
      </c>
      <c r="AT115" s="145">
        <f>ROUND(SUM(AV115:AW115),2)</f>
        <v>0</v>
      </c>
      <c r="AU115" s="146">
        <f>'101-031 - Komunikácia'!P126</f>
        <v>0</v>
      </c>
      <c r="AV115" s="145">
        <f>'101-031 - Komunikácia'!J35</f>
        <v>0</v>
      </c>
      <c r="AW115" s="145">
        <f>'101-031 - Komunikácia'!J36</f>
        <v>0</v>
      </c>
      <c r="AX115" s="145">
        <f>'101-031 - Komunikácia'!J37</f>
        <v>0</v>
      </c>
      <c r="AY115" s="145">
        <f>'101-031 - Komunikácia'!J38</f>
        <v>0</v>
      </c>
      <c r="AZ115" s="145">
        <f>'101-031 - Komunikácia'!F35</f>
        <v>0</v>
      </c>
      <c r="BA115" s="145">
        <f>'101-031 - Komunikácia'!F36</f>
        <v>0</v>
      </c>
      <c r="BB115" s="145">
        <f>'101-031 - Komunikácia'!F37</f>
        <v>0</v>
      </c>
      <c r="BC115" s="145">
        <f>'101-031 - Komunikácia'!F38</f>
        <v>0</v>
      </c>
      <c r="BD115" s="147">
        <f>'101-031 - Komunikácia'!F39</f>
        <v>0</v>
      </c>
      <c r="BE115" s="4"/>
      <c r="BT115" s="148" t="s">
        <v>92</v>
      </c>
      <c r="BV115" s="148" t="s">
        <v>78</v>
      </c>
      <c r="BW115" s="148" t="s">
        <v>145</v>
      </c>
      <c r="BX115" s="148" t="s">
        <v>143</v>
      </c>
      <c r="CL115" s="148" t="s">
        <v>1</v>
      </c>
    </row>
    <row r="116" s="4" customFormat="1" ht="16.30189" customHeight="1">
      <c r="A116" s="4"/>
      <c r="B116" s="77"/>
      <c r="C116" s="140"/>
      <c r="D116" s="140"/>
      <c r="E116" s="141" t="s">
        <v>146</v>
      </c>
      <c r="F116" s="141"/>
      <c r="G116" s="141"/>
      <c r="H116" s="141"/>
      <c r="I116" s="141"/>
      <c r="J116" s="140"/>
      <c r="K116" s="141" t="s">
        <v>98</v>
      </c>
      <c r="L116" s="141"/>
      <c r="M116" s="141"/>
      <c r="N116" s="141"/>
      <c r="O116" s="141"/>
      <c r="P116" s="141"/>
      <c r="Q116" s="141"/>
      <c r="R116" s="141"/>
      <c r="S116" s="141"/>
      <c r="T116" s="141"/>
      <c r="U116" s="141"/>
      <c r="V116" s="141"/>
      <c r="W116" s="141"/>
      <c r="X116" s="141"/>
      <c r="Y116" s="141"/>
      <c r="Z116" s="141"/>
      <c r="AA116" s="141"/>
      <c r="AB116" s="141"/>
      <c r="AC116" s="141"/>
      <c r="AD116" s="141"/>
      <c r="AE116" s="141"/>
      <c r="AF116" s="141"/>
      <c r="AG116" s="149">
        <f>ROUND(SUM(AG117:AG119),2)</f>
        <v>0</v>
      </c>
      <c r="AH116" s="140"/>
      <c r="AI116" s="140"/>
      <c r="AJ116" s="140"/>
      <c r="AK116" s="140"/>
      <c r="AL116" s="140"/>
      <c r="AM116" s="140"/>
      <c r="AN116" s="142">
        <f>SUM(AG116,AT116)</f>
        <v>0</v>
      </c>
      <c r="AO116" s="140"/>
      <c r="AP116" s="140"/>
      <c r="AQ116" s="143" t="s">
        <v>91</v>
      </c>
      <c r="AR116" s="79"/>
      <c r="AS116" s="144">
        <f>ROUND(SUM(AS117:AS119),2)</f>
        <v>0</v>
      </c>
      <c r="AT116" s="145">
        <f>ROUND(SUM(AV116:AW116),2)</f>
        <v>0</v>
      </c>
      <c r="AU116" s="146">
        <f>ROUND(SUM(AU117:AU119),5)</f>
        <v>0</v>
      </c>
      <c r="AV116" s="145">
        <f>ROUND(AZ116*L29,2)</f>
        <v>0</v>
      </c>
      <c r="AW116" s="145">
        <f>ROUND(BA116*L30,2)</f>
        <v>0</v>
      </c>
      <c r="AX116" s="145">
        <f>ROUND(BB116*L29,2)</f>
        <v>0</v>
      </c>
      <c r="AY116" s="145">
        <f>ROUND(BC116*L30,2)</f>
        <v>0</v>
      </c>
      <c r="AZ116" s="145">
        <f>ROUND(SUM(AZ117:AZ119),2)</f>
        <v>0</v>
      </c>
      <c r="BA116" s="145">
        <f>ROUND(SUM(BA117:BA119),2)</f>
        <v>0</v>
      </c>
      <c r="BB116" s="145">
        <f>ROUND(SUM(BB117:BB119),2)</f>
        <v>0</v>
      </c>
      <c r="BC116" s="145">
        <f>ROUND(SUM(BC117:BC119),2)</f>
        <v>0</v>
      </c>
      <c r="BD116" s="147">
        <f>ROUND(SUM(BD117:BD119),2)</f>
        <v>0</v>
      </c>
      <c r="BE116" s="4"/>
      <c r="BS116" s="148" t="s">
        <v>75</v>
      </c>
      <c r="BT116" s="148" t="s">
        <v>92</v>
      </c>
      <c r="BU116" s="148" t="s">
        <v>77</v>
      </c>
      <c r="BV116" s="148" t="s">
        <v>78</v>
      </c>
      <c r="BW116" s="148" t="s">
        <v>147</v>
      </c>
      <c r="BX116" s="148" t="s">
        <v>143</v>
      </c>
      <c r="CL116" s="148" t="s">
        <v>1</v>
      </c>
    </row>
    <row r="117" s="4" customFormat="1" ht="16.30189" customHeight="1">
      <c r="A117" s="126" t="s">
        <v>80</v>
      </c>
      <c r="B117" s="77"/>
      <c r="C117" s="140"/>
      <c r="D117" s="140"/>
      <c r="E117" s="140"/>
      <c r="F117" s="141" t="s">
        <v>148</v>
      </c>
      <c r="G117" s="141"/>
      <c r="H117" s="141"/>
      <c r="I117" s="141"/>
      <c r="J117" s="141"/>
      <c r="K117" s="140"/>
      <c r="L117" s="141" t="s">
        <v>149</v>
      </c>
      <c r="M117" s="141"/>
      <c r="N117" s="141"/>
      <c r="O117" s="141"/>
      <c r="P117" s="141"/>
      <c r="Q117" s="141"/>
      <c r="R117" s="141"/>
      <c r="S117" s="141"/>
      <c r="T117" s="141"/>
      <c r="U117" s="141"/>
      <c r="V117" s="141"/>
      <c r="W117" s="141"/>
      <c r="X117" s="141"/>
      <c r="Y117" s="141"/>
      <c r="Z117" s="141"/>
      <c r="AA117" s="141"/>
      <c r="AB117" s="141"/>
      <c r="AC117" s="141"/>
      <c r="AD117" s="141"/>
      <c r="AE117" s="141"/>
      <c r="AF117" s="141"/>
      <c r="AG117" s="142">
        <f>'01031 - Priepust v km 19,...'!J34</f>
        <v>0</v>
      </c>
      <c r="AH117" s="140"/>
      <c r="AI117" s="140"/>
      <c r="AJ117" s="140"/>
      <c r="AK117" s="140"/>
      <c r="AL117" s="140"/>
      <c r="AM117" s="140"/>
      <c r="AN117" s="142">
        <f>SUM(AG117,AT117)</f>
        <v>0</v>
      </c>
      <c r="AO117" s="140"/>
      <c r="AP117" s="140"/>
      <c r="AQ117" s="143" t="s">
        <v>91</v>
      </c>
      <c r="AR117" s="79"/>
      <c r="AS117" s="144">
        <v>0</v>
      </c>
      <c r="AT117" s="145">
        <f>ROUND(SUM(AV117:AW117),2)</f>
        <v>0</v>
      </c>
      <c r="AU117" s="146">
        <f>'01031 - Priepust v km 19,...'!P131</f>
        <v>0</v>
      </c>
      <c r="AV117" s="145">
        <f>'01031 - Priepust v km 19,...'!J37</f>
        <v>0</v>
      </c>
      <c r="AW117" s="145">
        <f>'01031 - Priepust v km 19,...'!J38</f>
        <v>0</v>
      </c>
      <c r="AX117" s="145">
        <f>'01031 - Priepust v km 19,...'!J39</f>
        <v>0</v>
      </c>
      <c r="AY117" s="145">
        <f>'01031 - Priepust v km 19,...'!J40</f>
        <v>0</v>
      </c>
      <c r="AZ117" s="145">
        <f>'01031 - Priepust v km 19,...'!F37</f>
        <v>0</v>
      </c>
      <c r="BA117" s="145">
        <f>'01031 - Priepust v km 19,...'!F38</f>
        <v>0</v>
      </c>
      <c r="BB117" s="145">
        <f>'01031 - Priepust v km 19,...'!F39</f>
        <v>0</v>
      </c>
      <c r="BC117" s="145">
        <f>'01031 - Priepust v km 19,...'!F40</f>
        <v>0</v>
      </c>
      <c r="BD117" s="147">
        <f>'01031 - Priepust v km 19,...'!F41</f>
        <v>0</v>
      </c>
      <c r="BE117" s="4"/>
      <c r="BT117" s="148" t="s">
        <v>102</v>
      </c>
      <c r="BV117" s="148" t="s">
        <v>78</v>
      </c>
      <c r="BW117" s="148" t="s">
        <v>150</v>
      </c>
      <c r="BX117" s="148" t="s">
        <v>147</v>
      </c>
      <c r="CL117" s="148" t="s">
        <v>1</v>
      </c>
    </row>
    <row r="118" s="4" customFormat="1" ht="16.30189" customHeight="1">
      <c r="A118" s="126" t="s">
        <v>80</v>
      </c>
      <c r="B118" s="77"/>
      <c r="C118" s="140"/>
      <c r="D118" s="140"/>
      <c r="E118" s="140"/>
      <c r="F118" s="141" t="s">
        <v>151</v>
      </c>
      <c r="G118" s="141"/>
      <c r="H118" s="141"/>
      <c r="I118" s="141"/>
      <c r="J118" s="141"/>
      <c r="K118" s="140"/>
      <c r="L118" s="141" t="s">
        <v>152</v>
      </c>
      <c r="M118" s="141"/>
      <c r="N118" s="141"/>
      <c r="O118" s="141"/>
      <c r="P118" s="141"/>
      <c r="Q118" s="141"/>
      <c r="R118" s="141"/>
      <c r="S118" s="141"/>
      <c r="T118" s="141"/>
      <c r="U118" s="141"/>
      <c r="V118" s="141"/>
      <c r="W118" s="141"/>
      <c r="X118" s="141"/>
      <c r="Y118" s="141"/>
      <c r="Z118" s="141"/>
      <c r="AA118" s="141"/>
      <c r="AB118" s="141"/>
      <c r="AC118" s="141"/>
      <c r="AD118" s="141"/>
      <c r="AE118" s="141"/>
      <c r="AF118" s="141"/>
      <c r="AG118" s="142">
        <f>'01032 - Priepust v km 20,...'!J34</f>
        <v>0</v>
      </c>
      <c r="AH118" s="140"/>
      <c r="AI118" s="140"/>
      <c r="AJ118" s="140"/>
      <c r="AK118" s="140"/>
      <c r="AL118" s="140"/>
      <c r="AM118" s="140"/>
      <c r="AN118" s="142">
        <f>SUM(AG118,AT118)</f>
        <v>0</v>
      </c>
      <c r="AO118" s="140"/>
      <c r="AP118" s="140"/>
      <c r="AQ118" s="143" t="s">
        <v>91</v>
      </c>
      <c r="AR118" s="79"/>
      <c r="AS118" s="144">
        <v>0</v>
      </c>
      <c r="AT118" s="145">
        <f>ROUND(SUM(AV118:AW118),2)</f>
        <v>0</v>
      </c>
      <c r="AU118" s="146">
        <f>'01032 - Priepust v km 20,...'!P131</f>
        <v>0</v>
      </c>
      <c r="AV118" s="145">
        <f>'01032 - Priepust v km 20,...'!J37</f>
        <v>0</v>
      </c>
      <c r="AW118" s="145">
        <f>'01032 - Priepust v km 20,...'!J38</f>
        <v>0</v>
      </c>
      <c r="AX118" s="145">
        <f>'01032 - Priepust v km 20,...'!J39</f>
        <v>0</v>
      </c>
      <c r="AY118" s="145">
        <f>'01032 - Priepust v km 20,...'!J40</f>
        <v>0</v>
      </c>
      <c r="AZ118" s="145">
        <f>'01032 - Priepust v km 20,...'!F37</f>
        <v>0</v>
      </c>
      <c r="BA118" s="145">
        <f>'01032 - Priepust v km 20,...'!F38</f>
        <v>0</v>
      </c>
      <c r="BB118" s="145">
        <f>'01032 - Priepust v km 20,...'!F39</f>
        <v>0</v>
      </c>
      <c r="BC118" s="145">
        <f>'01032 - Priepust v km 20,...'!F40</f>
        <v>0</v>
      </c>
      <c r="BD118" s="147">
        <f>'01032 - Priepust v km 20,...'!F41</f>
        <v>0</v>
      </c>
      <c r="BE118" s="4"/>
      <c r="BT118" s="148" t="s">
        <v>102</v>
      </c>
      <c r="BV118" s="148" t="s">
        <v>78</v>
      </c>
      <c r="BW118" s="148" t="s">
        <v>153</v>
      </c>
      <c r="BX118" s="148" t="s">
        <v>147</v>
      </c>
      <c r="CL118" s="148" t="s">
        <v>1</v>
      </c>
    </row>
    <row r="119" s="4" customFormat="1" ht="16.30189" customHeight="1">
      <c r="A119" s="126" t="s">
        <v>80</v>
      </c>
      <c r="B119" s="77"/>
      <c r="C119" s="140"/>
      <c r="D119" s="140"/>
      <c r="E119" s="140"/>
      <c r="F119" s="141" t="s">
        <v>154</v>
      </c>
      <c r="G119" s="141"/>
      <c r="H119" s="141"/>
      <c r="I119" s="141"/>
      <c r="J119" s="141"/>
      <c r="K119" s="140"/>
      <c r="L119" s="141" t="s">
        <v>155</v>
      </c>
      <c r="M119" s="141"/>
      <c r="N119" s="141"/>
      <c r="O119" s="141"/>
      <c r="P119" s="141"/>
      <c r="Q119" s="141"/>
      <c r="R119" s="141"/>
      <c r="S119" s="141"/>
      <c r="T119" s="141"/>
      <c r="U119" s="141"/>
      <c r="V119" s="141"/>
      <c r="W119" s="141"/>
      <c r="X119" s="141"/>
      <c r="Y119" s="141"/>
      <c r="Z119" s="141"/>
      <c r="AA119" s="141"/>
      <c r="AB119" s="141"/>
      <c r="AC119" s="141"/>
      <c r="AD119" s="141"/>
      <c r="AE119" s="141"/>
      <c r="AF119" s="141"/>
      <c r="AG119" s="142">
        <f>'01033 - Priepust v km 20,...'!J34</f>
        <v>0</v>
      </c>
      <c r="AH119" s="140"/>
      <c r="AI119" s="140"/>
      <c r="AJ119" s="140"/>
      <c r="AK119" s="140"/>
      <c r="AL119" s="140"/>
      <c r="AM119" s="140"/>
      <c r="AN119" s="142">
        <f>SUM(AG119,AT119)</f>
        <v>0</v>
      </c>
      <c r="AO119" s="140"/>
      <c r="AP119" s="140"/>
      <c r="AQ119" s="143" t="s">
        <v>91</v>
      </c>
      <c r="AR119" s="79"/>
      <c r="AS119" s="144">
        <v>0</v>
      </c>
      <c r="AT119" s="145">
        <f>ROUND(SUM(AV119:AW119),2)</f>
        <v>0</v>
      </c>
      <c r="AU119" s="146">
        <f>'01033 - Priepust v km 20,...'!P131</f>
        <v>0</v>
      </c>
      <c r="AV119" s="145">
        <f>'01033 - Priepust v km 20,...'!J37</f>
        <v>0</v>
      </c>
      <c r="AW119" s="145">
        <f>'01033 - Priepust v km 20,...'!J38</f>
        <v>0</v>
      </c>
      <c r="AX119" s="145">
        <f>'01033 - Priepust v km 20,...'!J39</f>
        <v>0</v>
      </c>
      <c r="AY119" s="145">
        <f>'01033 - Priepust v km 20,...'!J40</f>
        <v>0</v>
      </c>
      <c r="AZ119" s="145">
        <f>'01033 - Priepust v km 20,...'!F37</f>
        <v>0</v>
      </c>
      <c r="BA119" s="145">
        <f>'01033 - Priepust v km 20,...'!F38</f>
        <v>0</v>
      </c>
      <c r="BB119" s="145">
        <f>'01033 - Priepust v km 20,...'!F39</f>
        <v>0</v>
      </c>
      <c r="BC119" s="145">
        <f>'01033 - Priepust v km 20,...'!F40</f>
        <v>0</v>
      </c>
      <c r="BD119" s="147">
        <f>'01033 - Priepust v km 20,...'!F41</f>
        <v>0</v>
      </c>
      <c r="BE119" s="4"/>
      <c r="BT119" s="148" t="s">
        <v>102</v>
      </c>
      <c r="BV119" s="148" t="s">
        <v>78</v>
      </c>
      <c r="BW119" s="148" t="s">
        <v>156</v>
      </c>
      <c r="BX119" s="148" t="s">
        <v>147</v>
      </c>
      <c r="CL119" s="148" t="s">
        <v>1</v>
      </c>
    </row>
    <row r="120" s="7" customFormat="1" ht="16.30189" customHeight="1">
      <c r="A120" s="7"/>
      <c r="B120" s="127"/>
      <c r="C120" s="128"/>
      <c r="D120" s="129" t="s">
        <v>157</v>
      </c>
      <c r="E120" s="129"/>
      <c r="F120" s="129"/>
      <c r="G120" s="129"/>
      <c r="H120" s="129"/>
      <c r="I120" s="130"/>
      <c r="J120" s="129" t="s">
        <v>158</v>
      </c>
      <c r="K120" s="129"/>
      <c r="L120" s="129"/>
      <c r="M120" s="129"/>
      <c r="N120" s="129"/>
      <c r="O120" s="129"/>
      <c r="P120" s="129"/>
      <c r="Q120" s="129"/>
      <c r="R120" s="129"/>
      <c r="S120" s="129"/>
      <c r="T120" s="129"/>
      <c r="U120" s="129"/>
      <c r="V120" s="129"/>
      <c r="W120" s="129"/>
      <c r="X120" s="129"/>
      <c r="Y120" s="129"/>
      <c r="Z120" s="129"/>
      <c r="AA120" s="129"/>
      <c r="AB120" s="129"/>
      <c r="AC120" s="129"/>
      <c r="AD120" s="129"/>
      <c r="AE120" s="129"/>
      <c r="AF120" s="129"/>
      <c r="AG120" s="139">
        <f>ROUND(SUM(AG121:AG123),2)</f>
        <v>0</v>
      </c>
      <c r="AH120" s="130"/>
      <c r="AI120" s="130"/>
      <c r="AJ120" s="130"/>
      <c r="AK120" s="130"/>
      <c r="AL120" s="130"/>
      <c r="AM120" s="130"/>
      <c r="AN120" s="131">
        <f>SUM(AG120,AT120)</f>
        <v>0</v>
      </c>
      <c r="AO120" s="130"/>
      <c r="AP120" s="130"/>
      <c r="AQ120" s="132" t="s">
        <v>83</v>
      </c>
      <c r="AR120" s="133"/>
      <c r="AS120" s="134">
        <f>ROUND(SUM(AS121:AS123),2)</f>
        <v>0</v>
      </c>
      <c r="AT120" s="135">
        <f>ROUND(SUM(AV120:AW120),2)</f>
        <v>0</v>
      </c>
      <c r="AU120" s="136">
        <f>ROUND(SUM(AU121:AU123),5)</f>
        <v>0</v>
      </c>
      <c r="AV120" s="135">
        <f>ROUND(AZ120*L29,2)</f>
        <v>0</v>
      </c>
      <c r="AW120" s="135">
        <f>ROUND(BA120*L30,2)</f>
        <v>0</v>
      </c>
      <c r="AX120" s="135">
        <f>ROUND(BB120*L29,2)</f>
        <v>0</v>
      </c>
      <c r="AY120" s="135">
        <f>ROUND(BC120*L30,2)</f>
        <v>0</v>
      </c>
      <c r="AZ120" s="135">
        <f>ROUND(SUM(AZ121:AZ123),2)</f>
        <v>0</v>
      </c>
      <c r="BA120" s="135">
        <f>ROUND(SUM(BA121:BA123),2)</f>
        <v>0</v>
      </c>
      <c r="BB120" s="135">
        <f>ROUND(SUM(BB121:BB123),2)</f>
        <v>0</v>
      </c>
      <c r="BC120" s="135">
        <f>ROUND(SUM(BC121:BC123),2)</f>
        <v>0</v>
      </c>
      <c r="BD120" s="137">
        <f>ROUND(SUM(BD121:BD123),2)</f>
        <v>0</v>
      </c>
      <c r="BE120" s="7"/>
      <c r="BS120" s="138" t="s">
        <v>75</v>
      </c>
      <c r="BT120" s="138" t="s">
        <v>84</v>
      </c>
      <c r="BU120" s="138" t="s">
        <v>77</v>
      </c>
      <c r="BV120" s="138" t="s">
        <v>78</v>
      </c>
      <c r="BW120" s="138" t="s">
        <v>159</v>
      </c>
      <c r="BX120" s="138" t="s">
        <v>5</v>
      </c>
      <c r="CL120" s="138" t="s">
        <v>1</v>
      </c>
      <c r="CM120" s="138" t="s">
        <v>76</v>
      </c>
    </row>
    <row r="121" s="4" customFormat="1" ht="16.30189" customHeight="1">
      <c r="A121" s="126" t="s">
        <v>80</v>
      </c>
      <c r="B121" s="77"/>
      <c r="C121" s="140"/>
      <c r="D121" s="140"/>
      <c r="E121" s="141" t="s">
        <v>160</v>
      </c>
      <c r="F121" s="141"/>
      <c r="G121" s="141"/>
      <c r="H121" s="141"/>
      <c r="I121" s="141"/>
      <c r="J121" s="140"/>
      <c r="K121" s="141" t="s">
        <v>161</v>
      </c>
      <c r="L121" s="141"/>
      <c r="M121" s="141"/>
      <c r="N121" s="141"/>
      <c r="O121" s="141"/>
      <c r="P121" s="141"/>
      <c r="Q121" s="141"/>
      <c r="R121" s="141"/>
      <c r="S121" s="141"/>
      <c r="T121" s="141"/>
      <c r="U121" s="141"/>
      <c r="V121" s="141"/>
      <c r="W121" s="141"/>
      <c r="X121" s="141"/>
      <c r="Y121" s="141"/>
      <c r="Z121" s="141"/>
      <c r="AA121" s="141"/>
      <c r="AB121" s="141"/>
      <c r="AC121" s="141"/>
      <c r="AD121" s="141"/>
      <c r="AE121" s="141"/>
      <c r="AF121" s="141"/>
      <c r="AG121" s="142">
        <f>'010 - Pri hasičskej zbroj...'!J32</f>
        <v>0</v>
      </c>
      <c r="AH121" s="140"/>
      <c r="AI121" s="140"/>
      <c r="AJ121" s="140"/>
      <c r="AK121" s="140"/>
      <c r="AL121" s="140"/>
      <c r="AM121" s="140"/>
      <c r="AN121" s="142">
        <f>SUM(AG121,AT121)</f>
        <v>0</v>
      </c>
      <c r="AO121" s="140"/>
      <c r="AP121" s="140"/>
      <c r="AQ121" s="143" t="s">
        <v>91</v>
      </c>
      <c r="AR121" s="79"/>
      <c r="AS121" s="144">
        <v>0</v>
      </c>
      <c r="AT121" s="145">
        <f>ROUND(SUM(AV121:AW121),2)</f>
        <v>0</v>
      </c>
      <c r="AU121" s="146">
        <f>'010 - Pri hasičskej zbroj...'!P125</f>
        <v>0</v>
      </c>
      <c r="AV121" s="145">
        <f>'010 - Pri hasičskej zbroj...'!J35</f>
        <v>0</v>
      </c>
      <c r="AW121" s="145">
        <f>'010 - Pri hasičskej zbroj...'!J36</f>
        <v>0</v>
      </c>
      <c r="AX121" s="145">
        <f>'010 - Pri hasičskej zbroj...'!J37</f>
        <v>0</v>
      </c>
      <c r="AY121" s="145">
        <f>'010 - Pri hasičskej zbroj...'!J38</f>
        <v>0</v>
      </c>
      <c r="AZ121" s="145">
        <f>'010 - Pri hasičskej zbroj...'!F35</f>
        <v>0</v>
      </c>
      <c r="BA121" s="145">
        <f>'010 - Pri hasičskej zbroj...'!F36</f>
        <v>0</v>
      </c>
      <c r="BB121" s="145">
        <f>'010 - Pri hasičskej zbroj...'!F37</f>
        <v>0</v>
      </c>
      <c r="BC121" s="145">
        <f>'010 - Pri hasičskej zbroj...'!F38</f>
        <v>0</v>
      </c>
      <c r="BD121" s="147">
        <f>'010 - Pri hasičskej zbroj...'!F39</f>
        <v>0</v>
      </c>
      <c r="BE121" s="4"/>
      <c r="BT121" s="148" t="s">
        <v>92</v>
      </c>
      <c r="BV121" s="148" t="s">
        <v>78</v>
      </c>
      <c r="BW121" s="148" t="s">
        <v>162</v>
      </c>
      <c r="BX121" s="148" t="s">
        <v>159</v>
      </c>
      <c r="CL121" s="148" t="s">
        <v>1</v>
      </c>
    </row>
    <row r="122" s="4" customFormat="1" ht="16.30189" customHeight="1">
      <c r="A122" s="126" t="s">
        <v>80</v>
      </c>
      <c r="B122" s="77"/>
      <c r="C122" s="140"/>
      <c r="D122" s="140"/>
      <c r="E122" s="141" t="s">
        <v>163</v>
      </c>
      <c r="F122" s="141"/>
      <c r="G122" s="141"/>
      <c r="H122" s="141"/>
      <c r="I122" s="141"/>
      <c r="J122" s="140"/>
      <c r="K122" s="141" t="s">
        <v>164</v>
      </c>
      <c r="L122" s="141"/>
      <c r="M122" s="141"/>
      <c r="N122" s="141"/>
      <c r="O122" s="141"/>
      <c r="P122" s="141"/>
      <c r="Q122" s="141"/>
      <c r="R122" s="141"/>
      <c r="S122" s="141"/>
      <c r="T122" s="141"/>
      <c r="U122" s="141"/>
      <c r="V122" s="141"/>
      <c r="W122" s="141"/>
      <c r="X122" s="141"/>
      <c r="Y122" s="141"/>
      <c r="Z122" s="141"/>
      <c r="AA122" s="141"/>
      <c r="AB122" s="141"/>
      <c r="AC122" s="141"/>
      <c r="AD122" s="141"/>
      <c r="AE122" s="141"/>
      <c r="AF122" s="141"/>
      <c r="AG122" s="142">
        <f>'011 - Osada Demeterovi'!J32</f>
        <v>0</v>
      </c>
      <c r="AH122" s="140"/>
      <c r="AI122" s="140"/>
      <c r="AJ122" s="140"/>
      <c r="AK122" s="140"/>
      <c r="AL122" s="140"/>
      <c r="AM122" s="140"/>
      <c r="AN122" s="142">
        <f>SUM(AG122,AT122)</f>
        <v>0</v>
      </c>
      <c r="AO122" s="140"/>
      <c r="AP122" s="140"/>
      <c r="AQ122" s="143" t="s">
        <v>91</v>
      </c>
      <c r="AR122" s="79"/>
      <c r="AS122" s="144">
        <v>0</v>
      </c>
      <c r="AT122" s="145">
        <f>ROUND(SUM(AV122:AW122),2)</f>
        <v>0</v>
      </c>
      <c r="AU122" s="146">
        <f>'011 - Osada Demeterovi'!P125</f>
        <v>0</v>
      </c>
      <c r="AV122" s="145">
        <f>'011 - Osada Demeterovi'!J35</f>
        <v>0</v>
      </c>
      <c r="AW122" s="145">
        <f>'011 - Osada Demeterovi'!J36</f>
        <v>0</v>
      </c>
      <c r="AX122" s="145">
        <f>'011 - Osada Demeterovi'!J37</f>
        <v>0</v>
      </c>
      <c r="AY122" s="145">
        <f>'011 - Osada Demeterovi'!J38</f>
        <v>0</v>
      </c>
      <c r="AZ122" s="145">
        <f>'011 - Osada Demeterovi'!F35</f>
        <v>0</v>
      </c>
      <c r="BA122" s="145">
        <f>'011 - Osada Demeterovi'!F36</f>
        <v>0</v>
      </c>
      <c r="BB122" s="145">
        <f>'011 - Osada Demeterovi'!F37</f>
        <v>0</v>
      </c>
      <c r="BC122" s="145">
        <f>'011 - Osada Demeterovi'!F38</f>
        <v>0</v>
      </c>
      <c r="BD122" s="147">
        <f>'011 - Osada Demeterovi'!F39</f>
        <v>0</v>
      </c>
      <c r="BE122" s="4"/>
      <c r="BT122" s="148" t="s">
        <v>92</v>
      </c>
      <c r="BV122" s="148" t="s">
        <v>78</v>
      </c>
      <c r="BW122" s="148" t="s">
        <v>165</v>
      </c>
      <c r="BX122" s="148" t="s">
        <v>159</v>
      </c>
      <c r="CL122" s="148" t="s">
        <v>1</v>
      </c>
    </row>
    <row r="123" s="4" customFormat="1" ht="16.30189" customHeight="1">
      <c r="A123" s="126" t="s">
        <v>80</v>
      </c>
      <c r="B123" s="77"/>
      <c r="C123" s="140"/>
      <c r="D123" s="140"/>
      <c r="E123" s="141" t="s">
        <v>166</v>
      </c>
      <c r="F123" s="141"/>
      <c r="G123" s="141"/>
      <c r="H123" s="141"/>
      <c r="I123" s="141"/>
      <c r="J123" s="140"/>
      <c r="K123" s="141" t="s">
        <v>167</v>
      </c>
      <c r="L123" s="141"/>
      <c r="M123" s="141"/>
      <c r="N123" s="141"/>
      <c r="O123" s="141"/>
      <c r="P123" s="141"/>
      <c r="Q123" s="141"/>
      <c r="R123" s="141"/>
      <c r="S123" s="141"/>
      <c r="T123" s="141"/>
      <c r="U123" s="141"/>
      <c r="V123" s="141"/>
      <c r="W123" s="141"/>
      <c r="X123" s="141"/>
      <c r="Y123" s="141"/>
      <c r="Z123" s="141"/>
      <c r="AA123" s="141"/>
      <c r="AB123" s="141"/>
      <c r="AC123" s="141"/>
      <c r="AD123" s="141"/>
      <c r="AE123" s="141"/>
      <c r="AF123" s="141"/>
      <c r="AG123" s="142">
        <f>'012 - Pri mlyne'!J32</f>
        <v>0</v>
      </c>
      <c r="AH123" s="140"/>
      <c r="AI123" s="140"/>
      <c r="AJ123" s="140"/>
      <c r="AK123" s="140"/>
      <c r="AL123" s="140"/>
      <c r="AM123" s="140"/>
      <c r="AN123" s="142">
        <f>SUM(AG123,AT123)</f>
        <v>0</v>
      </c>
      <c r="AO123" s="140"/>
      <c r="AP123" s="140"/>
      <c r="AQ123" s="143" t="s">
        <v>91</v>
      </c>
      <c r="AR123" s="79"/>
      <c r="AS123" s="144">
        <v>0</v>
      </c>
      <c r="AT123" s="145">
        <f>ROUND(SUM(AV123:AW123),2)</f>
        <v>0</v>
      </c>
      <c r="AU123" s="146">
        <f>'012 - Pri mlyne'!P125</f>
        <v>0</v>
      </c>
      <c r="AV123" s="145">
        <f>'012 - Pri mlyne'!J35</f>
        <v>0</v>
      </c>
      <c r="AW123" s="145">
        <f>'012 - Pri mlyne'!J36</f>
        <v>0</v>
      </c>
      <c r="AX123" s="145">
        <f>'012 - Pri mlyne'!J37</f>
        <v>0</v>
      </c>
      <c r="AY123" s="145">
        <f>'012 - Pri mlyne'!J38</f>
        <v>0</v>
      </c>
      <c r="AZ123" s="145">
        <f>'012 - Pri mlyne'!F35</f>
        <v>0</v>
      </c>
      <c r="BA123" s="145">
        <f>'012 - Pri mlyne'!F36</f>
        <v>0</v>
      </c>
      <c r="BB123" s="145">
        <f>'012 - Pri mlyne'!F37</f>
        <v>0</v>
      </c>
      <c r="BC123" s="145">
        <f>'012 - Pri mlyne'!F38</f>
        <v>0</v>
      </c>
      <c r="BD123" s="147">
        <f>'012 - Pri mlyne'!F39</f>
        <v>0</v>
      </c>
      <c r="BE123" s="4"/>
      <c r="BT123" s="148" t="s">
        <v>92</v>
      </c>
      <c r="BV123" s="148" t="s">
        <v>78</v>
      </c>
      <c r="BW123" s="148" t="s">
        <v>168</v>
      </c>
      <c r="BX123" s="148" t="s">
        <v>159</v>
      </c>
      <c r="CL123" s="148" t="s">
        <v>1</v>
      </c>
    </row>
    <row r="124" s="7" customFormat="1" ht="23.77359" customHeight="1">
      <c r="A124" s="126" t="s">
        <v>80</v>
      </c>
      <c r="B124" s="127"/>
      <c r="C124" s="128"/>
      <c r="D124" s="129" t="s">
        <v>169</v>
      </c>
      <c r="E124" s="129"/>
      <c r="F124" s="129"/>
      <c r="G124" s="129"/>
      <c r="H124" s="129"/>
      <c r="I124" s="130"/>
      <c r="J124" s="129" t="s">
        <v>170</v>
      </c>
      <c r="K124" s="129"/>
      <c r="L124" s="129"/>
      <c r="M124" s="129"/>
      <c r="N124" s="129"/>
      <c r="O124" s="129"/>
      <c r="P124" s="129"/>
      <c r="Q124" s="129"/>
      <c r="R124" s="129"/>
      <c r="S124" s="129"/>
      <c r="T124" s="129"/>
      <c r="U124" s="129"/>
      <c r="V124" s="129"/>
      <c r="W124" s="129"/>
      <c r="X124" s="129"/>
      <c r="Y124" s="129"/>
      <c r="Z124" s="129"/>
      <c r="AA124" s="129"/>
      <c r="AB124" s="129"/>
      <c r="AC124" s="129"/>
      <c r="AD124" s="129"/>
      <c r="AE124" s="129"/>
      <c r="AF124" s="129"/>
      <c r="AG124" s="131">
        <f>'101-20 - 101-20 Osvetleni...'!J30</f>
        <v>0</v>
      </c>
      <c r="AH124" s="130"/>
      <c r="AI124" s="130"/>
      <c r="AJ124" s="130"/>
      <c r="AK124" s="130"/>
      <c r="AL124" s="130"/>
      <c r="AM124" s="130"/>
      <c r="AN124" s="131">
        <f>SUM(AG124,AT124)</f>
        <v>0</v>
      </c>
      <c r="AO124" s="130"/>
      <c r="AP124" s="130"/>
      <c r="AQ124" s="132" t="s">
        <v>83</v>
      </c>
      <c r="AR124" s="133"/>
      <c r="AS124" s="134">
        <v>0</v>
      </c>
      <c r="AT124" s="135">
        <f>ROUND(SUM(AV124:AW124),2)</f>
        <v>0</v>
      </c>
      <c r="AU124" s="136">
        <f>'101-20 - 101-20 Osvetleni...'!P125</f>
        <v>0</v>
      </c>
      <c r="AV124" s="135">
        <f>'101-20 - 101-20 Osvetleni...'!J33</f>
        <v>0</v>
      </c>
      <c r="AW124" s="135">
        <f>'101-20 - 101-20 Osvetleni...'!J34</f>
        <v>0</v>
      </c>
      <c r="AX124" s="135">
        <f>'101-20 - 101-20 Osvetleni...'!J35</f>
        <v>0</v>
      </c>
      <c r="AY124" s="135">
        <f>'101-20 - 101-20 Osvetleni...'!J36</f>
        <v>0</v>
      </c>
      <c r="AZ124" s="135">
        <f>'101-20 - 101-20 Osvetleni...'!F33</f>
        <v>0</v>
      </c>
      <c r="BA124" s="135">
        <f>'101-20 - 101-20 Osvetleni...'!F34</f>
        <v>0</v>
      </c>
      <c r="BB124" s="135">
        <f>'101-20 - 101-20 Osvetleni...'!F35</f>
        <v>0</v>
      </c>
      <c r="BC124" s="135">
        <f>'101-20 - 101-20 Osvetleni...'!F36</f>
        <v>0</v>
      </c>
      <c r="BD124" s="137">
        <f>'101-20 - 101-20 Osvetleni...'!F37</f>
        <v>0</v>
      </c>
      <c r="BE124" s="7"/>
      <c r="BT124" s="138" t="s">
        <v>84</v>
      </c>
      <c r="BV124" s="138" t="s">
        <v>78</v>
      </c>
      <c r="BW124" s="138" t="s">
        <v>171</v>
      </c>
      <c r="BX124" s="138" t="s">
        <v>5</v>
      </c>
      <c r="CL124" s="138" t="s">
        <v>1</v>
      </c>
      <c r="CM124" s="138" t="s">
        <v>76</v>
      </c>
    </row>
    <row r="125" s="7" customFormat="1" ht="16.30189" customHeight="1">
      <c r="A125" s="126" t="s">
        <v>80</v>
      </c>
      <c r="B125" s="127"/>
      <c r="C125" s="128"/>
      <c r="D125" s="129" t="s">
        <v>172</v>
      </c>
      <c r="E125" s="129"/>
      <c r="F125" s="129"/>
      <c r="G125" s="129"/>
      <c r="H125" s="129"/>
      <c r="I125" s="130"/>
      <c r="J125" s="129" t="s">
        <v>173</v>
      </c>
      <c r="K125" s="129"/>
      <c r="L125" s="129"/>
      <c r="M125" s="129"/>
      <c r="N125" s="129"/>
      <c r="O125" s="129"/>
      <c r="P125" s="129"/>
      <c r="Q125" s="129"/>
      <c r="R125" s="129"/>
      <c r="S125" s="129"/>
      <c r="T125" s="129"/>
      <c r="U125" s="129"/>
      <c r="V125" s="129"/>
      <c r="W125" s="129"/>
      <c r="X125" s="129"/>
      <c r="Y125" s="129"/>
      <c r="Z125" s="129"/>
      <c r="AA125" s="129"/>
      <c r="AB125" s="129"/>
      <c r="AC125" s="129"/>
      <c r="AD125" s="129"/>
      <c r="AE125" s="129"/>
      <c r="AF125" s="129"/>
      <c r="AG125" s="131">
        <f>'201-00 - 201-00 Most ev.č...'!J30</f>
        <v>0</v>
      </c>
      <c r="AH125" s="130"/>
      <c r="AI125" s="130"/>
      <c r="AJ125" s="130"/>
      <c r="AK125" s="130"/>
      <c r="AL125" s="130"/>
      <c r="AM125" s="130"/>
      <c r="AN125" s="131">
        <f>SUM(AG125,AT125)</f>
        <v>0</v>
      </c>
      <c r="AO125" s="130"/>
      <c r="AP125" s="130"/>
      <c r="AQ125" s="132" t="s">
        <v>83</v>
      </c>
      <c r="AR125" s="133"/>
      <c r="AS125" s="134">
        <v>0</v>
      </c>
      <c r="AT125" s="135">
        <f>ROUND(SUM(AV125:AW125),2)</f>
        <v>0</v>
      </c>
      <c r="AU125" s="136">
        <f>'201-00 - 201-00 Most ev.č...'!P129</f>
        <v>0</v>
      </c>
      <c r="AV125" s="135">
        <f>'201-00 - 201-00 Most ev.č...'!J33</f>
        <v>0</v>
      </c>
      <c r="AW125" s="135">
        <f>'201-00 - 201-00 Most ev.č...'!J34</f>
        <v>0</v>
      </c>
      <c r="AX125" s="135">
        <f>'201-00 - 201-00 Most ev.č...'!J35</f>
        <v>0</v>
      </c>
      <c r="AY125" s="135">
        <f>'201-00 - 201-00 Most ev.č...'!J36</f>
        <v>0</v>
      </c>
      <c r="AZ125" s="135">
        <f>'201-00 - 201-00 Most ev.č...'!F33</f>
        <v>0</v>
      </c>
      <c r="BA125" s="135">
        <f>'201-00 - 201-00 Most ev.č...'!F34</f>
        <v>0</v>
      </c>
      <c r="BB125" s="135">
        <f>'201-00 - 201-00 Most ev.č...'!F35</f>
        <v>0</v>
      </c>
      <c r="BC125" s="135">
        <f>'201-00 - 201-00 Most ev.č...'!F36</f>
        <v>0</v>
      </c>
      <c r="BD125" s="137">
        <f>'201-00 - 201-00 Most ev.č...'!F37</f>
        <v>0</v>
      </c>
      <c r="BE125" s="7"/>
      <c r="BT125" s="138" t="s">
        <v>84</v>
      </c>
      <c r="BV125" s="138" t="s">
        <v>78</v>
      </c>
      <c r="BW125" s="138" t="s">
        <v>174</v>
      </c>
      <c r="BX125" s="138" t="s">
        <v>5</v>
      </c>
      <c r="CL125" s="138" t="s">
        <v>1</v>
      </c>
      <c r="CM125" s="138" t="s">
        <v>76</v>
      </c>
    </row>
    <row r="126" s="7" customFormat="1" ht="16.30189" customHeight="1">
      <c r="A126" s="126" t="s">
        <v>80</v>
      </c>
      <c r="B126" s="127"/>
      <c r="C126" s="128"/>
      <c r="D126" s="129" t="s">
        <v>175</v>
      </c>
      <c r="E126" s="129"/>
      <c r="F126" s="129"/>
      <c r="G126" s="129"/>
      <c r="H126" s="129"/>
      <c r="I126" s="130"/>
      <c r="J126" s="129" t="s">
        <v>176</v>
      </c>
      <c r="K126" s="129"/>
      <c r="L126" s="129"/>
      <c r="M126" s="129"/>
      <c r="N126" s="129"/>
      <c r="O126" s="129"/>
      <c r="P126" s="129"/>
      <c r="Q126" s="129"/>
      <c r="R126" s="129"/>
      <c r="S126" s="129"/>
      <c r="T126" s="129"/>
      <c r="U126" s="129"/>
      <c r="V126" s="129"/>
      <c r="W126" s="129"/>
      <c r="X126" s="129"/>
      <c r="Y126" s="129"/>
      <c r="Z126" s="129"/>
      <c r="AA126" s="129"/>
      <c r="AB126" s="129"/>
      <c r="AC126" s="129"/>
      <c r="AD126" s="129"/>
      <c r="AE126" s="129"/>
      <c r="AF126" s="129"/>
      <c r="AG126" s="131">
        <f>'202-00 - 202-00 Most ev.č...'!J30</f>
        <v>0</v>
      </c>
      <c r="AH126" s="130"/>
      <c r="AI126" s="130"/>
      <c r="AJ126" s="130"/>
      <c r="AK126" s="130"/>
      <c r="AL126" s="130"/>
      <c r="AM126" s="130"/>
      <c r="AN126" s="131">
        <f>SUM(AG126,AT126)</f>
        <v>0</v>
      </c>
      <c r="AO126" s="130"/>
      <c r="AP126" s="130"/>
      <c r="AQ126" s="132" t="s">
        <v>83</v>
      </c>
      <c r="AR126" s="133"/>
      <c r="AS126" s="134">
        <v>0</v>
      </c>
      <c r="AT126" s="135">
        <f>ROUND(SUM(AV126:AW126),2)</f>
        <v>0</v>
      </c>
      <c r="AU126" s="136">
        <f>'202-00 - 202-00 Most ev.č...'!P129</f>
        <v>0</v>
      </c>
      <c r="AV126" s="135">
        <f>'202-00 - 202-00 Most ev.č...'!J33</f>
        <v>0</v>
      </c>
      <c r="AW126" s="135">
        <f>'202-00 - 202-00 Most ev.č...'!J34</f>
        <v>0</v>
      </c>
      <c r="AX126" s="135">
        <f>'202-00 - 202-00 Most ev.č...'!J35</f>
        <v>0</v>
      </c>
      <c r="AY126" s="135">
        <f>'202-00 - 202-00 Most ev.č...'!J36</f>
        <v>0</v>
      </c>
      <c r="AZ126" s="135">
        <f>'202-00 - 202-00 Most ev.č...'!F33</f>
        <v>0</v>
      </c>
      <c r="BA126" s="135">
        <f>'202-00 - 202-00 Most ev.č...'!F34</f>
        <v>0</v>
      </c>
      <c r="BB126" s="135">
        <f>'202-00 - 202-00 Most ev.č...'!F35</f>
        <v>0</v>
      </c>
      <c r="BC126" s="135">
        <f>'202-00 - 202-00 Most ev.č...'!F36</f>
        <v>0</v>
      </c>
      <c r="BD126" s="137">
        <f>'202-00 - 202-00 Most ev.č...'!F37</f>
        <v>0</v>
      </c>
      <c r="BE126" s="7"/>
      <c r="BT126" s="138" t="s">
        <v>84</v>
      </c>
      <c r="BV126" s="138" t="s">
        <v>78</v>
      </c>
      <c r="BW126" s="138" t="s">
        <v>177</v>
      </c>
      <c r="BX126" s="138" t="s">
        <v>5</v>
      </c>
      <c r="CL126" s="138" t="s">
        <v>1</v>
      </c>
      <c r="CM126" s="138" t="s">
        <v>76</v>
      </c>
    </row>
    <row r="127" s="7" customFormat="1" ht="16.30189" customHeight="1">
      <c r="A127" s="126" t="s">
        <v>80</v>
      </c>
      <c r="B127" s="127"/>
      <c r="C127" s="128"/>
      <c r="D127" s="129" t="s">
        <v>178</v>
      </c>
      <c r="E127" s="129"/>
      <c r="F127" s="129"/>
      <c r="G127" s="129"/>
      <c r="H127" s="129"/>
      <c r="I127" s="130"/>
      <c r="J127" s="129" t="s">
        <v>179</v>
      </c>
      <c r="K127" s="129"/>
      <c r="L127" s="129"/>
      <c r="M127" s="129"/>
      <c r="N127" s="129"/>
      <c r="O127" s="129"/>
      <c r="P127" s="129"/>
      <c r="Q127" s="129"/>
      <c r="R127" s="129"/>
      <c r="S127" s="129"/>
      <c r="T127" s="129"/>
      <c r="U127" s="129"/>
      <c r="V127" s="129"/>
      <c r="W127" s="129"/>
      <c r="X127" s="129"/>
      <c r="Y127" s="129"/>
      <c r="Z127" s="129"/>
      <c r="AA127" s="129"/>
      <c r="AB127" s="129"/>
      <c r="AC127" s="129"/>
      <c r="AD127" s="129"/>
      <c r="AE127" s="129"/>
      <c r="AF127" s="129"/>
      <c r="AG127" s="131">
        <f>'203-00 - 203-00 Most ev.č...'!J30</f>
        <v>0</v>
      </c>
      <c r="AH127" s="130"/>
      <c r="AI127" s="130"/>
      <c r="AJ127" s="130"/>
      <c r="AK127" s="130"/>
      <c r="AL127" s="130"/>
      <c r="AM127" s="130"/>
      <c r="AN127" s="131">
        <f>SUM(AG127,AT127)</f>
        <v>0</v>
      </c>
      <c r="AO127" s="130"/>
      <c r="AP127" s="130"/>
      <c r="AQ127" s="132" t="s">
        <v>83</v>
      </c>
      <c r="AR127" s="133"/>
      <c r="AS127" s="134">
        <v>0</v>
      </c>
      <c r="AT127" s="135">
        <f>ROUND(SUM(AV127:AW127),2)</f>
        <v>0</v>
      </c>
      <c r="AU127" s="136">
        <f>'203-00 - 203-00 Most ev.č...'!P129</f>
        <v>0</v>
      </c>
      <c r="AV127" s="135">
        <f>'203-00 - 203-00 Most ev.č...'!J33</f>
        <v>0</v>
      </c>
      <c r="AW127" s="135">
        <f>'203-00 - 203-00 Most ev.č...'!J34</f>
        <v>0</v>
      </c>
      <c r="AX127" s="135">
        <f>'203-00 - 203-00 Most ev.č...'!J35</f>
        <v>0</v>
      </c>
      <c r="AY127" s="135">
        <f>'203-00 - 203-00 Most ev.č...'!J36</f>
        <v>0</v>
      </c>
      <c r="AZ127" s="135">
        <f>'203-00 - 203-00 Most ev.č...'!F33</f>
        <v>0</v>
      </c>
      <c r="BA127" s="135">
        <f>'203-00 - 203-00 Most ev.č...'!F34</f>
        <v>0</v>
      </c>
      <c r="BB127" s="135">
        <f>'203-00 - 203-00 Most ev.č...'!F35</f>
        <v>0</v>
      </c>
      <c r="BC127" s="135">
        <f>'203-00 - 203-00 Most ev.č...'!F36</f>
        <v>0</v>
      </c>
      <c r="BD127" s="137">
        <f>'203-00 - 203-00 Most ev.č...'!F37</f>
        <v>0</v>
      </c>
      <c r="BE127" s="7"/>
      <c r="BT127" s="138" t="s">
        <v>84</v>
      </c>
      <c r="BV127" s="138" t="s">
        <v>78</v>
      </c>
      <c r="BW127" s="138" t="s">
        <v>180</v>
      </c>
      <c r="BX127" s="138" t="s">
        <v>5</v>
      </c>
      <c r="CL127" s="138" t="s">
        <v>1</v>
      </c>
      <c r="CM127" s="138" t="s">
        <v>76</v>
      </c>
    </row>
    <row r="128" s="7" customFormat="1" ht="16.30189" customHeight="1">
      <c r="A128" s="126" t="s">
        <v>80</v>
      </c>
      <c r="B128" s="127"/>
      <c r="C128" s="128"/>
      <c r="D128" s="129" t="s">
        <v>181</v>
      </c>
      <c r="E128" s="129"/>
      <c r="F128" s="129"/>
      <c r="G128" s="129"/>
      <c r="H128" s="129"/>
      <c r="I128" s="130"/>
      <c r="J128" s="129" t="s">
        <v>182</v>
      </c>
      <c r="K128" s="129"/>
      <c r="L128" s="129"/>
      <c r="M128" s="129"/>
      <c r="N128" s="129"/>
      <c r="O128" s="129"/>
      <c r="P128" s="129"/>
      <c r="Q128" s="129"/>
      <c r="R128" s="129"/>
      <c r="S128" s="129"/>
      <c r="T128" s="129"/>
      <c r="U128" s="129"/>
      <c r="V128" s="129"/>
      <c r="W128" s="129"/>
      <c r="X128" s="129"/>
      <c r="Y128" s="129"/>
      <c r="Z128" s="129"/>
      <c r="AA128" s="129"/>
      <c r="AB128" s="129"/>
      <c r="AC128" s="129"/>
      <c r="AD128" s="129"/>
      <c r="AE128" s="129"/>
      <c r="AF128" s="129"/>
      <c r="AG128" s="131">
        <f>'204-00 - 204-00 Most ev. ...'!J30</f>
        <v>0</v>
      </c>
      <c r="AH128" s="130"/>
      <c r="AI128" s="130"/>
      <c r="AJ128" s="130"/>
      <c r="AK128" s="130"/>
      <c r="AL128" s="130"/>
      <c r="AM128" s="130"/>
      <c r="AN128" s="131">
        <f>SUM(AG128,AT128)</f>
        <v>0</v>
      </c>
      <c r="AO128" s="130"/>
      <c r="AP128" s="130"/>
      <c r="AQ128" s="132" t="s">
        <v>83</v>
      </c>
      <c r="AR128" s="133"/>
      <c r="AS128" s="150">
        <v>0</v>
      </c>
      <c r="AT128" s="151">
        <f>ROUND(SUM(AV128:AW128),2)</f>
        <v>0</v>
      </c>
      <c r="AU128" s="152">
        <f>'204-00 - 204-00 Most ev. ...'!P129</f>
        <v>0</v>
      </c>
      <c r="AV128" s="151">
        <f>'204-00 - 204-00 Most ev. ...'!J33</f>
        <v>0</v>
      </c>
      <c r="AW128" s="151">
        <f>'204-00 - 204-00 Most ev. ...'!J34</f>
        <v>0</v>
      </c>
      <c r="AX128" s="151">
        <f>'204-00 - 204-00 Most ev. ...'!J35</f>
        <v>0</v>
      </c>
      <c r="AY128" s="151">
        <f>'204-00 - 204-00 Most ev. ...'!J36</f>
        <v>0</v>
      </c>
      <c r="AZ128" s="151">
        <f>'204-00 - 204-00 Most ev. ...'!F33</f>
        <v>0</v>
      </c>
      <c r="BA128" s="151">
        <f>'204-00 - 204-00 Most ev. ...'!F34</f>
        <v>0</v>
      </c>
      <c r="BB128" s="151">
        <f>'204-00 - 204-00 Most ev. ...'!F35</f>
        <v>0</v>
      </c>
      <c r="BC128" s="151">
        <f>'204-00 - 204-00 Most ev. ...'!F36</f>
        <v>0</v>
      </c>
      <c r="BD128" s="153">
        <f>'204-00 - 204-00 Most ev. ...'!F37</f>
        <v>0</v>
      </c>
      <c r="BE128" s="7"/>
      <c r="BT128" s="138" t="s">
        <v>84</v>
      </c>
      <c r="BV128" s="138" t="s">
        <v>78</v>
      </c>
      <c r="BW128" s="138" t="s">
        <v>183</v>
      </c>
      <c r="BX128" s="138" t="s">
        <v>5</v>
      </c>
      <c r="CL128" s="138" t="s">
        <v>1</v>
      </c>
      <c r="CM128" s="138" t="s">
        <v>76</v>
      </c>
    </row>
    <row r="129" s="2" customFormat="1" ht="30" customHeight="1">
      <c r="A129" s="39"/>
      <c r="B129" s="40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  <c r="AP129" s="41"/>
      <c r="AQ129" s="41"/>
      <c r="AR129" s="45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</row>
    <row r="130" s="2" customFormat="1" ht="6.96" customHeight="1">
      <c r="A130" s="39"/>
      <c r="B130" s="73"/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4"/>
      <c r="AI130" s="74"/>
      <c r="AJ130" s="74"/>
      <c r="AK130" s="74"/>
      <c r="AL130" s="74"/>
      <c r="AM130" s="74"/>
      <c r="AN130" s="74"/>
      <c r="AO130" s="74"/>
      <c r="AP130" s="74"/>
      <c r="AQ130" s="74"/>
      <c r="AR130" s="45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</row>
  </sheetData>
  <sheetProtection sheet="1" formatColumns="0" formatRows="0" objects="1" scenarios="1" spinCount="100000" saltValue="HU9+hZh3NnSOCCVjBYVYjVeoiJ0+16S8IPmI3vCqrsaX5hVVzIeifWeCv0WATfbb23IJ53ryG3LtvlL4w2AQ3Q==" hashValue="U5IS0QY26WbSk7HYsMwL1bAB6yvzBK1xntcfb2inhHueuDdrkYixzogShLC9gUcJxk9tEImxC8jXZ3Zw9chHaA==" algorithmName="SHA-512" password="CC35"/>
  <mergeCells count="174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W29:AE29"/>
    <mergeCell ref="L29:P29"/>
    <mergeCell ref="W30:AE30"/>
    <mergeCell ref="AK30:AO30"/>
    <mergeCell ref="L30:P30"/>
    <mergeCell ref="W31:AE31"/>
    <mergeCell ref="L31:P31"/>
    <mergeCell ref="AK31:AO31"/>
    <mergeCell ref="L32:P32"/>
    <mergeCell ref="W32:AE32"/>
    <mergeCell ref="AK32:AO32"/>
    <mergeCell ref="L33:P33"/>
    <mergeCell ref="W33:AE33"/>
    <mergeCell ref="AK33:AO33"/>
    <mergeCell ref="AK35:AO35"/>
    <mergeCell ref="X35:AB35"/>
    <mergeCell ref="AR2:BE2"/>
    <mergeCell ref="AG101:AM101"/>
    <mergeCell ref="AN101:AP101"/>
    <mergeCell ref="AN102:AP102"/>
    <mergeCell ref="AG102:AM102"/>
    <mergeCell ref="AN103:AP103"/>
    <mergeCell ref="AG103:AM103"/>
    <mergeCell ref="AN104:AP104"/>
    <mergeCell ref="AG104:AM104"/>
    <mergeCell ref="AN105:AP105"/>
    <mergeCell ref="AG105:AM105"/>
    <mergeCell ref="AN106:AP106"/>
    <mergeCell ref="AG106:AM106"/>
    <mergeCell ref="AN107:AP107"/>
    <mergeCell ref="AG107:AM107"/>
    <mergeCell ref="AN108:AP108"/>
    <mergeCell ref="AG108:AM108"/>
    <mergeCell ref="AG109:AM109"/>
    <mergeCell ref="AN109:AP109"/>
    <mergeCell ref="AN110:AP110"/>
    <mergeCell ref="AG110:AM110"/>
    <mergeCell ref="AG111:AM111"/>
    <mergeCell ref="AN111:AP111"/>
    <mergeCell ref="AN112:AP112"/>
    <mergeCell ref="AG112:AM112"/>
    <mergeCell ref="AG113:AM113"/>
    <mergeCell ref="AN113:AP113"/>
    <mergeCell ref="AN114:AP114"/>
    <mergeCell ref="AG114:AM114"/>
    <mergeCell ref="AG115:AM115"/>
    <mergeCell ref="AN115:AP115"/>
    <mergeCell ref="AN116:AP116"/>
    <mergeCell ref="AG116:AM116"/>
    <mergeCell ref="AN117:AP117"/>
    <mergeCell ref="AG117:AM117"/>
    <mergeCell ref="AN118:AP118"/>
    <mergeCell ref="AG118:AM118"/>
    <mergeCell ref="AN119:AP119"/>
    <mergeCell ref="AG119:AM119"/>
    <mergeCell ref="AN120:AP120"/>
    <mergeCell ref="AG120:AM120"/>
    <mergeCell ref="AG121:AM121"/>
    <mergeCell ref="AN121:AP121"/>
    <mergeCell ref="AN122:AP122"/>
    <mergeCell ref="AG122:AM122"/>
    <mergeCell ref="AN123:AP123"/>
    <mergeCell ref="AG123:AM123"/>
    <mergeCell ref="AN124:AP124"/>
    <mergeCell ref="AG124:AM124"/>
    <mergeCell ref="AN125:AP125"/>
    <mergeCell ref="AG125:AM125"/>
    <mergeCell ref="AN126:AP126"/>
    <mergeCell ref="AG126:AM126"/>
    <mergeCell ref="AN127:AP127"/>
    <mergeCell ref="AG127:AM127"/>
    <mergeCell ref="AN128:AP128"/>
    <mergeCell ref="AG128:AM128"/>
    <mergeCell ref="L85:AO85"/>
    <mergeCell ref="C92:G92"/>
    <mergeCell ref="I92:AF92"/>
    <mergeCell ref="J95:AF95"/>
    <mergeCell ref="D95:H95"/>
    <mergeCell ref="D96:H96"/>
    <mergeCell ref="J96:AF96"/>
    <mergeCell ref="K97:AF97"/>
    <mergeCell ref="E97:I97"/>
    <mergeCell ref="E98:I98"/>
    <mergeCell ref="K98:AF98"/>
    <mergeCell ref="E99:I99"/>
    <mergeCell ref="K99:AF99"/>
    <mergeCell ref="L100:AF100"/>
    <mergeCell ref="F100:J100"/>
    <mergeCell ref="L101:AF101"/>
    <mergeCell ref="F101:J101"/>
    <mergeCell ref="J102:AF102"/>
    <mergeCell ref="D102:H102"/>
    <mergeCell ref="K103:AF103"/>
    <mergeCell ref="E103:I103"/>
    <mergeCell ref="AM87:AN87"/>
    <mergeCell ref="AM89:AP89"/>
    <mergeCell ref="AS89:AT91"/>
    <mergeCell ref="AM90:AP90"/>
    <mergeCell ref="AG92:AM92"/>
    <mergeCell ref="AN92:AP92"/>
    <mergeCell ref="AN95:AP95"/>
    <mergeCell ref="AG95:AM95"/>
    <mergeCell ref="AG96:AM96"/>
    <mergeCell ref="AN96:AP96"/>
    <mergeCell ref="AN97:AP97"/>
    <mergeCell ref="AG97:AM97"/>
    <mergeCell ref="AG98:AM98"/>
    <mergeCell ref="AN98:AP98"/>
    <mergeCell ref="AG99:AM99"/>
    <mergeCell ref="AN99:AP99"/>
    <mergeCell ref="AG100:AM100"/>
    <mergeCell ref="AN100:AP100"/>
    <mergeCell ref="AG94:AM94"/>
    <mergeCell ref="AN94:AP94"/>
    <mergeCell ref="K104:AF104"/>
    <mergeCell ref="E104:I104"/>
    <mergeCell ref="F105:J105"/>
    <mergeCell ref="L105:AF105"/>
    <mergeCell ref="F106:J106"/>
    <mergeCell ref="L106:AF106"/>
    <mergeCell ref="F107:J107"/>
    <mergeCell ref="L107:AF107"/>
    <mergeCell ref="L108:AF108"/>
    <mergeCell ref="F108:J108"/>
    <mergeCell ref="F109:J109"/>
    <mergeCell ref="L109:AF109"/>
    <mergeCell ref="F110:J110"/>
    <mergeCell ref="L110:AF110"/>
    <mergeCell ref="L111:AF111"/>
    <mergeCell ref="F111:J111"/>
    <mergeCell ref="L112:AF112"/>
    <mergeCell ref="F112:J112"/>
    <mergeCell ref="L113:AF113"/>
    <mergeCell ref="F113:J113"/>
    <mergeCell ref="D114:H114"/>
    <mergeCell ref="J114:AF114"/>
    <mergeCell ref="K115:AF115"/>
    <mergeCell ref="E115:I115"/>
    <mergeCell ref="K116:AF116"/>
    <mergeCell ref="E116:I116"/>
    <mergeCell ref="F117:J117"/>
    <mergeCell ref="L117:AF117"/>
    <mergeCell ref="F118:J118"/>
    <mergeCell ref="L118:AF118"/>
    <mergeCell ref="F119:J119"/>
    <mergeCell ref="L119:AF119"/>
    <mergeCell ref="D120:H120"/>
    <mergeCell ref="J120:AF120"/>
    <mergeCell ref="E121:I121"/>
    <mergeCell ref="K121:AF121"/>
    <mergeCell ref="E122:I122"/>
    <mergeCell ref="K122:AF122"/>
    <mergeCell ref="E123:I123"/>
    <mergeCell ref="K123:AF123"/>
    <mergeCell ref="D124:H124"/>
    <mergeCell ref="J124:AF124"/>
    <mergeCell ref="D125:H125"/>
    <mergeCell ref="J125:AF125"/>
    <mergeCell ref="D126:H126"/>
    <mergeCell ref="J126:AF126"/>
    <mergeCell ref="D127:H127"/>
    <mergeCell ref="J127:AF127"/>
    <mergeCell ref="D128:H128"/>
    <mergeCell ref="J128:AF128"/>
  </mergeCells>
  <hyperlinks>
    <hyperlink ref="A95" location="'000-00 - 000-00 Všeobecné...'!C2" display="/"/>
    <hyperlink ref="A97" location="'101-011 - Komunikácia'!C2" display="/"/>
    <hyperlink ref="A98" location="'101-012 - Oporná konštrukcia'!C2" display="/"/>
    <hyperlink ref="A100" location="'01011 - Priepust v km 10,...'!C2" display="/"/>
    <hyperlink ref="A101" location="'01012 - Priepust v km 10,...'!C2" display="/"/>
    <hyperlink ref="A103" location="'101-021 - Komunikácia'!C2" display="/"/>
    <hyperlink ref="A105" location="'01021 - Priepust v km 15,...'!C2" display="/"/>
    <hyperlink ref="A106" location="'01022 - Priepust v km 15,...'!C2" display="/"/>
    <hyperlink ref="A107" location="'01023 - Priepust v km 16,...'!C2" display="/"/>
    <hyperlink ref="A108" location="'01024 - Priepust v km 16,...'!C2" display="/"/>
    <hyperlink ref="A109" location="'01025 - Priepust v km 17,...'!C2" display="/"/>
    <hyperlink ref="A110" location="'01026 - Priepust v km 17,...'!C2" display="/"/>
    <hyperlink ref="A111" location="'01027 - Priepust v km 18,...'!C2" display="/"/>
    <hyperlink ref="A112" location="'01028 - Priepust v km 18,...'!C2" display="/"/>
    <hyperlink ref="A113" location="'01029 - Priepust v km 18,...'!C2" display="/"/>
    <hyperlink ref="A115" location="'101-031 - Komunikácia'!C2" display="/"/>
    <hyperlink ref="A117" location="'01031 - Priepust v km 19,...'!C2" display="/"/>
    <hyperlink ref="A118" location="'01032 - Priepust v km 20,...'!C2" display="/"/>
    <hyperlink ref="A119" location="'01033 - Priepust v km 20,...'!C2" display="/"/>
    <hyperlink ref="A121" location="'010 - Pri hasičskej zbroj...'!C2" display="/"/>
    <hyperlink ref="A122" location="'011 - Osada Demeterovi'!C2" display="/"/>
    <hyperlink ref="A123" location="'012 - Pri mlyne'!C2" display="/"/>
    <hyperlink ref="A124" location="'101-20 - 101-20 Osvetleni...'!C2" display="/"/>
    <hyperlink ref="A125" location="'201-00 - 201-00 Most ev.č...'!C2" display="/"/>
    <hyperlink ref="A126" location="'202-00 - 202-00 Most ev.č...'!C2" display="/"/>
    <hyperlink ref="A127" location="'203-00 - 203-00 Most ev.č...'!C2" display="/"/>
    <hyperlink ref="A128" location="'204-00 - 204-00 Most ev. 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0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7.863281" style="1" customWidth="1"/>
    <col min="2" max="2" width="1.007813" style="1" customWidth="1"/>
    <col min="3" max="3" width="4.011719" style="1" customWidth="1"/>
    <col min="4" max="4" width="4.152344" style="1" customWidth="1"/>
    <col min="5" max="5" width="16.15234" style="1" customWidth="1"/>
    <col min="6" max="6" width="48.15234" style="1" customWidth="1"/>
    <col min="7" max="7" width="7.011719" style="1" customWidth="1"/>
    <col min="8" max="8" width="13.29297" style="1" customWidth="1"/>
    <col min="9" max="9" width="15.01172" style="1" customWidth="1"/>
    <col min="10" max="10" width="21.15234" style="1" customWidth="1"/>
    <col min="11" max="11" width="21.15234" style="1" hidden="1" customWidth="1"/>
    <col min="12" max="12" width="8.863281" style="1" customWidth="1"/>
    <col min="13" max="13" width="10.29297" style="1" hidden="1" customWidth="1"/>
    <col min="14" max="14" width="9.140625" style="1" hidden="1"/>
    <col min="15" max="15" width="13.43359" style="1" hidden="1" customWidth="1"/>
    <col min="16" max="16" width="13.43359" style="1" hidden="1" customWidth="1"/>
    <col min="17" max="17" width="13.43359" style="1" hidden="1" customWidth="1"/>
    <col min="18" max="18" width="13.43359" style="1" hidden="1" customWidth="1"/>
    <col min="19" max="19" width="13.43359" style="1" hidden="1" customWidth="1"/>
    <col min="20" max="20" width="13.43359" style="1" hidden="1" customWidth="1"/>
    <col min="21" max="21" width="15.43359" style="1" hidden="1" customWidth="1"/>
    <col min="22" max="22" width="11.72266" style="1" customWidth="1"/>
    <col min="23" max="23" width="15.43359" style="1" customWidth="1"/>
    <col min="24" max="24" width="11.72266" style="1" customWidth="1"/>
    <col min="25" max="25" width="14.15234" style="1" customWidth="1"/>
    <col min="26" max="26" width="10.43359" style="1" customWidth="1"/>
    <col min="27" max="27" width="14.15234" style="1" customWidth="1"/>
    <col min="28" max="28" width="15.43359" style="1" customWidth="1"/>
    <col min="29" max="29" width="10.43359" style="1" customWidth="1"/>
    <col min="30" max="30" width="14.15234" style="1" customWidth="1"/>
    <col min="31" max="31" width="15.43359" style="1" customWidth="1"/>
    <col min="44" max="44" width="9.140625" style="1" hidden="1"/>
    <col min="45" max="45" width="9.140625" style="1" hidden="1"/>
    <col min="46" max="46" width="9.140625" style="1" hidden="1"/>
    <col min="47" max="47" width="9.140625" style="1" hidden="1"/>
    <col min="48" max="48" width="9.140625" style="1" hidden="1"/>
    <col min="49" max="49" width="9.140625" style="1" hidden="1"/>
    <col min="50" max="50" width="9.140625" style="1" hidden="1"/>
    <col min="51" max="51" width="9.140625" style="1" hidden="1"/>
    <col min="52" max="52" width="9.140625" style="1" hidden="1"/>
    <col min="53" max="53" width="9.140625" style="1" hidden="1"/>
    <col min="54" max="54" width="9.140625" style="1" hidden="1"/>
    <col min="55" max="55" width="9.140625" style="1" hidden="1"/>
    <col min="56" max="56" width="9.140625" style="1" hidden="1"/>
    <col min="57" max="57" width="9.140625" style="1" hidden="1"/>
    <col min="58" max="58" width="9.140625" style="1" hidden="1"/>
    <col min="59" max="59" width="9.140625" style="1" hidden="1"/>
    <col min="60" max="60" width="9.140625" style="1" hidden="1"/>
    <col min="61" max="61" width="9.140625" style="1" hidden="1"/>
    <col min="62" max="62" width="9.140625" style="1" hidden="1"/>
    <col min="63" max="63" width="9.140625" style="1" hidden="1"/>
    <col min="64" max="64" width="9.140625" style="1" hidden="1"/>
    <col min="65" max="65" width="9.140625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122</v>
      </c>
    </row>
    <row r="3" s="1" customFormat="1" ht="6.96" customHeight="1">
      <c r="B3" s="154"/>
      <c r="C3" s="155"/>
      <c r="D3" s="155"/>
      <c r="E3" s="155"/>
      <c r="F3" s="155"/>
      <c r="G3" s="155"/>
      <c r="H3" s="155"/>
      <c r="I3" s="155"/>
      <c r="J3" s="155"/>
      <c r="K3" s="155"/>
      <c r="L3" s="21"/>
      <c r="AT3" s="18" t="s">
        <v>76</v>
      </c>
    </row>
    <row r="4" s="1" customFormat="1" ht="24.96" customHeight="1">
      <c r="B4" s="21"/>
      <c r="D4" s="156" t="s">
        <v>184</v>
      </c>
      <c r="L4" s="21"/>
      <c r="M4" s="157" t="s">
        <v>9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58" t="s">
        <v>15</v>
      </c>
      <c r="L6" s="21"/>
    </row>
    <row r="7" s="1" customFormat="1" ht="27.84906" customHeight="1">
      <c r="B7" s="21"/>
      <c r="E7" s="159" t="str">
        <f>'Rekapitulácia stavby'!K6</f>
        <v>Rekonštrukcia cesty a mostov II/512 hr. Trenčianskeho kraja - Veľké Pole - križ. II/428 Žarnovica , I. etapa</v>
      </c>
      <c r="F7" s="158"/>
      <c r="G7" s="158"/>
      <c r="H7" s="158"/>
      <c r="L7" s="21"/>
    </row>
    <row r="8">
      <c r="B8" s="21"/>
      <c r="D8" s="158" t="s">
        <v>185</v>
      </c>
      <c r="L8" s="21"/>
    </row>
    <row r="9" s="1" customFormat="1" ht="16.30189" customHeight="1">
      <c r="B9" s="21"/>
      <c r="E9" s="159" t="s">
        <v>1292</v>
      </c>
      <c r="F9" s="1"/>
      <c r="G9" s="1"/>
      <c r="H9" s="1"/>
      <c r="L9" s="21"/>
    </row>
    <row r="10" s="1" customFormat="1" ht="12" customHeight="1">
      <c r="B10" s="21"/>
      <c r="D10" s="158" t="s">
        <v>235</v>
      </c>
      <c r="L10" s="21"/>
    </row>
    <row r="11" s="2" customFormat="1" ht="16.30189" customHeight="1">
      <c r="A11" s="39"/>
      <c r="B11" s="45"/>
      <c r="C11" s="39"/>
      <c r="D11" s="39"/>
      <c r="E11" s="170" t="s">
        <v>1424</v>
      </c>
      <c r="F11" s="39"/>
      <c r="G11" s="39"/>
      <c r="H11" s="39"/>
      <c r="I11" s="39"/>
      <c r="J11" s="39"/>
      <c r="K11" s="39"/>
      <c r="L11" s="70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58" t="s">
        <v>996</v>
      </c>
      <c r="E12" s="39"/>
      <c r="F12" s="39"/>
      <c r="G12" s="39"/>
      <c r="H12" s="39"/>
      <c r="I12" s="39"/>
      <c r="J12" s="39"/>
      <c r="K12" s="39"/>
      <c r="L12" s="70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6.30189" customHeight="1">
      <c r="A13" s="39"/>
      <c r="B13" s="45"/>
      <c r="C13" s="39"/>
      <c r="D13" s="39"/>
      <c r="E13" s="160" t="s">
        <v>1513</v>
      </c>
      <c r="F13" s="39"/>
      <c r="G13" s="39"/>
      <c r="H13" s="39"/>
      <c r="I13" s="39"/>
      <c r="J13" s="39"/>
      <c r="K13" s="39"/>
      <c r="L13" s="70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>
      <c r="A14" s="39"/>
      <c r="B14" s="45"/>
      <c r="C14" s="39"/>
      <c r="D14" s="39"/>
      <c r="E14" s="39"/>
      <c r="F14" s="39"/>
      <c r="G14" s="39"/>
      <c r="H14" s="39"/>
      <c r="I14" s="39"/>
      <c r="J14" s="39"/>
      <c r="K14" s="39"/>
      <c r="L14" s="70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2" customHeight="1">
      <c r="A15" s="39"/>
      <c r="B15" s="45"/>
      <c r="C15" s="39"/>
      <c r="D15" s="158" t="s">
        <v>17</v>
      </c>
      <c r="E15" s="39"/>
      <c r="F15" s="148" t="s">
        <v>1</v>
      </c>
      <c r="G15" s="39"/>
      <c r="H15" s="39"/>
      <c r="I15" s="158" t="s">
        <v>18</v>
      </c>
      <c r="J15" s="148" t="s">
        <v>1</v>
      </c>
      <c r="K15" s="39"/>
      <c r="L15" s="70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12" customHeight="1">
      <c r="A16" s="39"/>
      <c r="B16" s="45"/>
      <c r="C16" s="39"/>
      <c r="D16" s="158" t="s">
        <v>19</v>
      </c>
      <c r="E16" s="39"/>
      <c r="F16" s="148" t="s">
        <v>20</v>
      </c>
      <c r="G16" s="39"/>
      <c r="H16" s="39"/>
      <c r="I16" s="158" t="s">
        <v>21</v>
      </c>
      <c r="J16" s="161" t="str">
        <f>'Rekapitulácia stavby'!AN8</f>
        <v>14. 12. 2020</v>
      </c>
      <c r="K16" s="39"/>
      <c r="L16" s="70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0.8" customHeight="1">
      <c r="A17" s="39"/>
      <c r="B17" s="45"/>
      <c r="C17" s="39"/>
      <c r="D17" s="39"/>
      <c r="E17" s="39"/>
      <c r="F17" s="39"/>
      <c r="G17" s="39"/>
      <c r="H17" s="39"/>
      <c r="I17" s="39"/>
      <c r="J17" s="39"/>
      <c r="K17" s="39"/>
      <c r="L17" s="70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2" customHeight="1">
      <c r="A18" s="39"/>
      <c r="B18" s="45"/>
      <c r="C18" s="39"/>
      <c r="D18" s="158" t="s">
        <v>23</v>
      </c>
      <c r="E18" s="39"/>
      <c r="F18" s="39"/>
      <c r="G18" s="39"/>
      <c r="H18" s="39"/>
      <c r="I18" s="158" t="s">
        <v>24</v>
      </c>
      <c r="J18" s="148" t="s">
        <v>1</v>
      </c>
      <c r="K18" s="39"/>
      <c r="L18" s="70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18" customHeight="1">
      <c r="A19" s="39"/>
      <c r="B19" s="45"/>
      <c r="C19" s="39"/>
      <c r="D19" s="39"/>
      <c r="E19" s="148" t="s">
        <v>25</v>
      </c>
      <c r="F19" s="39"/>
      <c r="G19" s="39"/>
      <c r="H19" s="39"/>
      <c r="I19" s="158" t="s">
        <v>26</v>
      </c>
      <c r="J19" s="148" t="s">
        <v>1</v>
      </c>
      <c r="K19" s="39"/>
      <c r="L19" s="70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6.96" customHeight="1">
      <c r="A20" s="39"/>
      <c r="B20" s="45"/>
      <c r="C20" s="39"/>
      <c r="D20" s="39"/>
      <c r="E20" s="39"/>
      <c r="F20" s="39"/>
      <c r="G20" s="39"/>
      <c r="H20" s="39"/>
      <c r="I20" s="39"/>
      <c r="J20" s="39"/>
      <c r="K20" s="39"/>
      <c r="L20" s="70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2" customHeight="1">
      <c r="A21" s="39"/>
      <c r="B21" s="45"/>
      <c r="C21" s="39"/>
      <c r="D21" s="158" t="s">
        <v>27</v>
      </c>
      <c r="E21" s="39"/>
      <c r="F21" s="39"/>
      <c r="G21" s="39"/>
      <c r="H21" s="39"/>
      <c r="I21" s="158" t="s">
        <v>24</v>
      </c>
      <c r="J21" s="34" t="str">
        <f>'Rekapitulácia stavby'!AN13</f>
        <v>Vyplň údaj</v>
      </c>
      <c r="K21" s="39"/>
      <c r="L21" s="70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18" customHeight="1">
      <c r="A22" s="39"/>
      <c r="B22" s="45"/>
      <c r="C22" s="39"/>
      <c r="D22" s="39"/>
      <c r="E22" s="34" t="str">
        <f>'Rekapitulácia stavby'!E14</f>
        <v>Vyplň údaj</v>
      </c>
      <c r="F22" s="148"/>
      <c r="G22" s="148"/>
      <c r="H22" s="148"/>
      <c r="I22" s="158" t="s">
        <v>26</v>
      </c>
      <c r="J22" s="34" t="str">
        <f>'Rekapitulácia stavby'!AN14</f>
        <v>Vyplň údaj</v>
      </c>
      <c r="K22" s="39"/>
      <c r="L22" s="70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6.96" customHeight="1">
      <c r="A23" s="39"/>
      <c r="B23" s="45"/>
      <c r="C23" s="39"/>
      <c r="D23" s="39"/>
      <c r="E23" s="39"/>
      <c r="F23" s="39"/>
      <c r="G23" s="39"/>
      <c r="H23" s="39"/>
      <c r="I23" s="39"/>
      <c r="J23" s="39"/>
      <c r="K23" s="39"/>
      <c r="L23" s="70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2" customHeight="1">
      <c r="A24" s="39"/>
      <c r="B24" s="45"/>
      <c r="C24" s="39"/>
      <c r="D24" s="158" t="s">
        <v>29</v>
      </c>
      <c r="E24" s="39"/>
      <c r="F24" s="39"/>
      <c r="G24" s="39"/>
      <c r="H24" s="39"/>
      <c r="I24" s="158" t="s">
        <v>24</v>
      </c>
      <c r="J24" s="148" t="s">
        <v>30</v>
      </c>
      <c r="K24" s="39"/>
      <c r="L24" s="70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18" customHeight="1">
      <c r="A25" s="39"/>
      <c r="B25" s="45"/>
      <c r="C25" s="39"/>
      <c r="D25" s="39"/>
      <c r="E25" s="148" t="s">
        <v>31</v>
      </c>
      <c r="F25" s="39"/>
      <c r="G25" s="39"/>
      <c r="H25" s="39"/>
      <c r="I25" s="158" t="s">
        <v>26</v>
      </c>
      <c r="J25" s="148" t="s">
        <v>1</v>
      </c>
      <c r="K25" s="39"/>
      <c r="L25" s="70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6.96" customHeight="1">
      <c r="A26" s="39"/>
      <c r="B26" s="45"/>
      <c r="C26" s="39"/>
      <c r="D26" s="39"/>
      <c r="E26" s="39"/>
      <c r="F26" s="39"/>
      <c r="G26" s="39"/>
      <c r="H26" s="39"/>
      <c r="I26" s="39"/>
      <c r="J26" s="39"/>
      <c r="K26" s="39"/>
      <c r="L26" s="70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2" customFormat="1" ht="12" customHeight="1">
      <c r="A27" s="39"/>
      <c r="B27" s="45"/>
      <c r="C27" s="39"/>
      <c r="D27" s="158" t="s">
        <v>33</v>
      </c>
      <c r="E27" s="39"/>
      <c r="F27" s="39"/>
      <c r="G27" s="39"/>
      <c r="H27" s="39"/>
      <c r="I27" s="158" t="s">
        <v>24</v>
      </c>
      <c r="J27" s="148" t="s">
        <v>1</v>
      </c>
      <c r="K27" s="39"/>
      <c r="L27" s="70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="2" customFormat="1" ht="18" customHeight="1">
      <c r="A28" s="39"/>
      <c r="B28" s="45"/>
      <c r="C28" s="39"/>
      <c r="D28" s="39"/>
      <c r="E28" s="148" t="s">
        <v>237</v>
      </c>
      <c r="F28" s="39"/>
      <c r="G28" s="39"/>
      <c r="H28" s="39"/>
      <c r="I28" s="158" t="s">
        <v>26</v>
      </c>
      <c r="J28" s="148" t="s">
        <v>1</v>
      </c>
      <c r="K28" s="39"/>
      <c r="L28" s="70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39"/>
      <c r="E29" s="39"/>
      <c r="F29" s="39"/>
      <c r="G29" s="39"/>
      <c r="H29" s="39"/>
      <c r="I29" s="39"/>
      <c r="J29" s="39"/>
      <c r="K29" s="39"/>
      <c r="L29" s="70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12" customHeight="1">
      <c r="A30" s="39"/>
      <c r="B30" s="45"/>
      <c r="C30" s="39"/>
      <c r="D30" s="158" t="s">
        <v>35</v>
      </c>
      <c r="E30" s="39"/>
      <c r="F30" s="39"/>
      <c r="G30" s="39"/>
      <c r="H30" s="39"/>
      <c r="I30" s="39"/>
      <c r="J30" s="39"/>
      <c r="K30" s="39"/>
      <c r="L30" s="70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8" customFormat="1" ht="16.30189" customHeight="1">
      <c r="A31" s="162"/>
      <c r="B31" s="163"/>
      <c r="C31" s="162"/>
      <c r="D31" s="162"/>
      <c r="E31" s="164" t="s">
        <v>1</v>
      </c>
      <c r="F31" s="164"/>
      <c r="G31" s="164"/>
      <c r="H31" s="164"/>
      <c r="I31" s="162"/>
      <c r="J31" s="162"/>
      <c r="K31" s="162"/>
      <c r="L31" s="165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</row>
    <row r="32" s="2" customFormat="1" ht="6.96" customHeight="1">
      <c r="A32" s="39"/>
      <c r="B32" s="45"/>
      <c r="C32" s="39"/>
      <c r="D32" s="39"/>
      <c r="E32" s="39"/>
      <c r="F32" s="39"/>
      <c r="G32" s="39"/>
      <c r="H32" s="39"/>
      <c r="I32" s="39"/>
      <c r="J32" s="39"/>
      <c r="K32" s="39"/>
      <c r="L32" s="70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6.96" customHeight="1">
      <c r="A33" s="39"/>
      <c r="B33" s="45"/>
      <c r="C33" s="39"/>
      <c r="D33" s="166"/>
      <c r="E33" s="166"/>
      <c r="F33" s="166"/>
      <c r="G33" s="166"/>
      <c r="H33" s="166"/>
      <c r="I33" s="166"/>
      <c r="J33" s="166"/>
      <c r="K33" s="166"/>
      <c r="L33" s="70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25.44" customHeight="1">
      <c r="A34" s="39"/>
      <c r="B34" s="45"/>
      <c r="C34" s="39"/>
      <c r="D34" s="167" t="s">
        <v>36</v>
      </c>
      <c r="E34" s="39"/>
      <c r="F34" s="39"/>
      <c r="G34" s="39"/>
      <c r="H34" s="39"/>
      <c r="I34" s="39"/>
      <c r="J34" s="168">
        <f>ROUND(J131, 2)</f>
        <v>0</v>
      </c>
      <c r="K34" s="39"/>
      <c r="L34" s="70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="2" customFormat="1" ht="6.96" customHeight="1">
      <c r="A35" s="39"/>
      <c r="B35" s="45"/>
      <c r="C35" s="39"/>
      <c r="D35" s="166"/>
      <c r="E35" s="166"/>
      <c r="F35" s="166"/>
      <c r="G35" s="166"/>
      <c r="H35" s="166"/>
      <c r="I35" s="166"/>
      <c r="J35" s="166"/>
      <c r="K35" s="166"/>
      <c r="L35" s="70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="2" customFormat="1" ht="14.4" customHeight="1">
      <c r="A36" s="39"/>
      <c r="B36" s="45"/>
      <c r="C36" s="39"/>
      <c r="D36" s="39"/>
      <c r="E36" s="39"/>
      <c r="F36" s="169" t="s">
        <v>38</v>
      </c>
      <c r="G36" s="39"/>
      <c r="H36" s="39"/>
      <c r="I36" s="169" t="s">
        <v>37</v>
      </c>
      <c r="J36" s="169" t="s">
        <v>39</v>
      </c>
      <c r="K36" s="39"/>
      <c r="L36" s="70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="2" customFormat="1" ht="14.4" customHeight="1">
      <c r="A37" s="39"/>
      <c r="B37" s="45"/>
      <c r="C37" s="39"/>
      <c r="D37" s="170" t="s">
        <v>40</v>
      </c>
      <c r="E37" s="171" t="s">
        <v>41</v>
      </c>
      <c r="F37" s="172">
        <f>ROUND((SUM(BE131:BE208)),  2)</f>
        <v>0</v>
      </c>
      <c r="G37" s="173"/>
      <c r="H37" s="173"/>
      <c r="I37" s="174">
        <v>0.20000000000000001</v>
      </c>
      <c r="J37" s="172">
        <f>ROUND(((SUM(BE131:BE208))*I37),  2)</f>
        <v>0</v>
      </c>
      <c r="K37" s="39"/>
      <c r="L37" s="70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14.4" customHeight="1">
      <c r="A38" s="39"/>
      <c r="B38" s="45"/>
      <c r="C38" s="39"/>
      <c r="D38" s="39"/>
      <c r="E38" s="171" t="s">
        <v>42</v>
      </c>
      <c r="F38" s="172">
        <f>ROUND((SUM(BF131:BF208)),  2)</f>
        <v>0</v>
      </c>
      <c r="G38" s="173"/>
      <c r="H38" s="173"/>
      <c r="I38" s="174">
        <v>0.20000000000000001</v>
      </c>
      <c r="J38" s="172">
        <f>ROUND(((SUM(BF131:BF208))*I38),  2)</f>
        <v>0</v>
      </c>
      <c r="K38" s="39"/>
      <c r="L38" s="70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hidden="1" s="2" customFormat="1" ht="14.4" customHeight="1">
      <c r="A39" s="39"/>
      <c r="B39" s="45"/>
      <c r="C39" s="39"/>
      <c r="D39" s="39"/>
      <c r="E39" s="158" t="s">
        <v>43</v>
      </c>
      <c r="F39" s="175">
        <f>ROUND((SUM(BG131:BG208)),  2)</f>
        <v>0</v>
      </c>
      <c r="G39" s="39"/>
      <c r="H39" s="39"/>
      <c r="I39" s="176">
        <v>0.20000000000000001</v>
      </c>
      <c r="J39" s="175">
        <f>0</f>
        <v>0</v>
      </c>
      <c r="K39" s="39"/>
      <c r="L39" s="70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hidden="1" s="2" customFormat="1" ht="14.4" customHeight="1">
      <c r="A40" s="39"/>
      <c r="B40" s="45"/>
      <c r="C40" s="39"/>
      <c r="D40" s="39"/>
      <c r="E40" s="158" t="s">
        <v>44</v>
      </c>
      <c r="F40" s="175">
        <f>ROUND((SUM(BH131:BH208)),  2)</f>
        <v>0</v>
      </c>
      <c r="G40" s="39"/>
      <c r="H40" s="39"/>
      <c r="I40" s="176">
        <v>0.20000000000000001</v>
      </c>
      <c r="J40" s="175">
        <f>0</f>
        <v>0</v>
      </c>
      <c r="K40" s="39"/>
      <c r="L40" s="70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hidden="1" s="2" customFormat="1" ht="14.4" customHeight="1">
      <c r="A41" s="39"/>
      <c r="B41" s="45"/>
      <c r="C41" s="39"/>
      <c r="D41" s="39"/>
      <c r="E41" s="171" t="s">
        <v>45</v>
      </c>
      <c r="F41" s="172">
        <f>ROUND((SUM(BI131:BI208)),  2)</f>
        <v>0</v>
      </c>
      <c r="G41" s="173"/>
      <c r="H41" s="173"/>
      <c r="I41" s="174">
        <v>0</v>
      </c>
      <c r="J41" s="172">
        <f>0</f>
        <v>0</v>
      </c>
      <c r="K41" s="39"/>
      <c r="L41" s="70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="2" customFormat="1" ht="6.96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70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="2" customFormat="1" ht="25.44" customHeight="1">
      <c r="A43" s="39"/>
      <c r="B43" s="45"/>
      <c r="C43" s="177"/>
      <c r="D43" s="178" t="s">
        <v>46</v>
      </c>
      <c r="E43" s="179"/>
      <c r="F43" s="179"/>
      <c r="G43" s="180" t="s">
        <v>47</v>
      </c>
      <c r="H43" s="181" t="s">
        <v>48</v>
      </c>
      <c r="I43" s="179"/>
      <c r="J43" s="182">
        <f>SUM(J34:J41)</f>
        <v>0</v>
      </c>
      <c r="K43" s="183"/>
      <c r="L43" s="70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</row>
    <row r="44" s="2" customFormat="1" ht="14.4" customHeight="1">
      <c r="A44" s="39"/>
      <c r="B44" s="45"/>
      <c r="C44" s="39"/>
      <c r="D44" s="39"/>
      <c r="E44" s="39"/>
      <c r="F44" s="39"/>
      <c r="G44" s="39"/>
      <c r="H44" s="39"/>
      <c r="I44" s="39"/>
      <c r="J44" s="39"/>
      <c r="K44" s="39"/>
      <c r="L44" s="70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70"/>
      <c r="D50" s="184" t="s">
        <v>49</v>
      </c>
      <c r="E50" s="185"/>
      <c r="F50" s="185"/>
      <c r="G50" s="184" t="s">
        <v>50</v>
      </c>
      <c r="H50" s="185"/>
      <c r="I50" s="185"/>
      <c r="J50" s="185"/>
      <c r="K50" s="185"/>
      <c r="L50" s="70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86" t="s">
        <v>51</v>
      </c>
      <c r="E61" s="187"/>
      <c r="F61" s="188" t="s">
        <v>52</v>
      </c>
      <c r="G61" s="186" t="s">
        <v>51</v>
      </c>
      <c r="H61" s="187"/>
      <c r="I61" s="187"/>
      <c r="J61" s="189" t="s">
        <v>52</v>
      </c>
      <c r="K61" s="187"/>
      <c r="L61" s="70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84" t="s">
        <v>53</v>
      </c>
      <c r="E65" s="190"/>
      <c r="F65" s="190"/>
      <c r="G65" s="184" t="s">
        <v>54</v>
      </c>
      <c r="H65" s="190"/>
      <c r="I65" s="190"/>
      <c r="J65" s="190"/>
      <c r="K65" s="190"/>
      <c r="L65" s="70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86" t="s">
        <v>51</v>
      </c>
      <c r="E76" s="187"/>
      <c r="F76" s="188" t="s">
        <v>52</v>
      </c>
      <c r="G76" s="186" t="s">
        <v>51</v>
      </c>
      <c r="H76" s="187"/>
      <c r="I76" s="187"/>
      <c r="J76" s="189" t="s">
        <v>52</v>
      </c>
      <c r="K76" s="187"/>
      <c r="L76" s="70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91"/>
      <c r="C77" s="192"/>
      <c r="D77" s="192"/>
      <c r="E77" s="192"/>
      <c r="F77" s="192"/>
      <c r="G77" s="192"/>
      <c r="H77" s="192"/>
      <c r="I77" s="192"/>
      <c r="J77" s="192"/>
      <c r="K77" s="192"/>
      <c r="L77" s="70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hidden="1" s="2" customFormat="1" ht="6.96" customHeight="1">
      <c r="A81" s="39"/>
      <c r="B81" s="193"/>
      <c r="C81" s="194"/>
      <c r="D81" s="194"/>
      <c r="E81" s="194"/>
      <c r="F81" s="194"/>
      <c r="G81" s="194"/>
      <c r="H81" s="194"/>
      <c r="I81" s="194"/>
      <c r="J81" s="194"/>
      <c r="K81" s="194"/>
      <c r="L81" s="70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hidden="1" s="2" customFormat="1" ht="24.96" customHeight="1">
      <c r="A82" s="39"/>
      <c r="B82" s="40"/>
      <c r="C82" s="24" t="s">
        <v>187</v>
      </c>
      <c r="D82" s="41"/>
      <c r="E82" s="41"/>
      <c r="F82" s="41"/>
      <c r="G82" s="41"/>
      <c r="H82" s="41"/>
      <c r="I82" s="41"/>
      <c r="J82" s="41"/>
      <c r="K82" s="41"/>
      <c r="L82" s="70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hidden="1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70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hidden="1" s="2" customFormat="1" ht="12" customHeight="1">
      <c r="A84" s="39"/>
      <c r="B84" s="40"/>
      <c r="C84" s="33" t="s">
        <v>15</v>
      </c>
      <c r="D84" s="41"/>
      <c r="E84" s="41"/>
      <c r="F84" s="41"/>
      <c r="G84" s="41"/>
      <c r="H84" s="41"/>
      <c r="I84" s="41"/>
      <c r="J84" s="41"/>
      <c r="K84" s="41"/>
      <c r="L84" s="70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hidden="1" s="2" customFormat="1" ht="27.84906" customHeight="1">
      <c r="A85" s="39"/>
      <c r="B85" s="40"/>
      <c r="C85" s="41"/>
      <c r="D85" s="41"/>
      <c r="E85" s="195" t="str">
        <f>E7</f>
        <v>Rekonštrukcia cesty a mostov II/512 hr. Trenčianskeho kraja - Veľké Pole - križ. II/428 Žarnovica , I. etapa</v>
      </c>
      <c r="F85" s="33"/>
      <c r="G85" s="33"/>
      <c r="H85" s="33"/>
      <c r="I85" s="41"/>
      <c r="J85" s="41"/>
      <c r="K85" s="41"/>
      <c r="L85" s="70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hidden="1" s="1" customFormat="1" ht="12" customHeight="1">
      <c r="B86" s="22"/>
      <c r="C86" s="33" t="s">
        <v>185</v>
      </c>
      <c r="D86" s="23"/>
      <c r="E86" s="23"/>
      <c r="F86" s="23"/>
      <c r="G86" s="23"/>
      <c r="H86" s="23"/>
      <c r="I86" s="23"/>
      <c r="J86" s="23"/>
      <c r="K86" s="23"/>
      <c r="L86" s="21"/>
    </row>
    <row r="87" hidden="1" s="1" customFormat="1" ht="16.30189" customHeight="1">
      <c r="B87" s="22"/>
      <c r="C87" s="23"/>
      <c r="D87" s="23"/>
      <c r="E87" s="195" t="s">
        <v>1292</v>
      </c>
      <c r="F87" s="23"/>
      <c r="G87" s="23"/>
      <c r="H87" s="23"/>
      <c r="I87" s="23"/>
      <c r="J87" s="23"/>
      <c r="K87" s="23"/>
      <c r="L87" s="21"/>
    </row>
    <row r="88" hidden="1" s="1" customFormat="1" ht="12" customHeight="1">
      <c r="B88" s="22"/>
      <c r="C88" s="33" t="s">
        <v>235</v>
      </c>
      <c r="D88" s="23"/>
      <c r="E88" s="23"/>
      <c r="F88" s="23"/>
      <c r="G88" s="23"/>
      <c r="H88" s="23"/>
      <c r="I88" s="23"/>
      <c r="J88" s="23"/>
      <c r="K88" s="23"/>
      <c r="L88" s="21"/>
    </row>
    <row r="89" hidden="1" s="2" customFormat="1" ht="16.30189" customHeight="1">
      <c r="A89" s="39"/>
      <c r="B89" s="40"/>
      <c r="C89" s="41"/>
      <c r="D89" s="41"/>
      <c r="E89" s="306" t="s">
        <v>1424</v>
      </c>
      <c r="F89" s="41"/>
      <c r="G89" s="41"/>
      <c r="H89" s="41"/>
      <c r="I89" s="41"/>
      <c r="J89" s="41"/>
      <c r="K89" s="41"/>
      <c r="L89" s="70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hidden="1" s="2" customFormat="1" ht="12" customHeight="1">
      <c r="A90" s="39"/>
      <c r="B90" s="40"/>
      <c r="C90" s="33" t="s">
        <v>996</v>
      </c>
      <c r="D90" s="41"/>
      <c r="E90" s="41"/>
      <c r="F90" s="41"/>
      <c r="G90" s="41"/>
      <c r="H90" s="41"/>
      <c r="I90" s="41"/>
      <c r="J90" s="41"/>
      <c r="K90" s="41"/>
      <c r="L90" s="70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hidden="1" s="2" customFormat="1" ht="16.30189" customHeight="1">
      <c r="A91" s="39"/>
      <c r="B91" s="40"/>
      <c r="C91" s="41"/>
      <c r="D91" s="41"/>
      <c r="E91" s="83" t="str">
        <f>E13</f>
        <v>01023 - Priepust v km 16,264 - P22562</v>
      </c>
      <c r="F91" s="41"/>
      <c r="G91" s="41"/>
      <c r="H91" s="41"/>
      <c r="I91" s="41"/>
      <c r="J91" s="41"/>
      <c r="K91" s="41"/>
      <c r="L91" s="70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hidden="1" s="2" customFormat="1" ht="6.96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70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hidden="1" s="2" customFormat="1" ht="12" customHeight="1">
      <c r="A93" s="39"/>
      <c r="B93" s="40"/>
      <c r="C93" s="33" t="s">
        <v>19</v>
      </c>
      <c r="D93" s="41"/>
      <c r="E93" s="41"/>
      <c r="F93" s="28" t="str">
        <f>F16</f>
        <v>Okres Žarnovica , k. ú. Veľké Pole</v>
      </c>
      <c r="G93" s="41"/>
      <c r="H93" s="41"/>
      <c r="I93" s="33" t="s">
        <v>21</v>
      </c>
      <c r="J93" s="86" t="str">
        <f>IF(J16="","",J16)</f>
        <v>14. 12. 2020</v>
      </c>
      <c r="K93" s="41"/>
      <c r="L93" s="70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hidden="1" s="2" customFormat="1" ht="6.96" customHeight="1">
      <c r="A94" s="39"/>
      <c r="B94" s="40"/>
      <c r="C94" s="41"/>
      <c r="D94" s="41"/>
      <c r="E94" s="41"/>
      <c r="F94" s="41"/>
      <c r="G94" s="41"/>
      <c r="H94" s="41"/>
      <c r="I94" s="41"/>
      <c r="J94" s="41"/>
      <c r="K94" s="41"/>
      <c r="L94" s="70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hidden="1" s="2" customFormat="1" ht="24.81509" customHeight="1">
      <c r="A95" s="39"/>
      <c r="B95" s="40"/>
      <c r="C95" s="33" t="s">
        <v>23</v>
      </c>
      <c r="D95" s="41"/>
      <c r="E95" s="41"/>
      <c r="F95" s="28" t="str">
        <f>E19</f>
        <v xml:space="preserve">BANSKOBYSTRICKÝ SAMOSPRÁVNY KRAJ </v>
      </c>
      <c r="G95" s="41"/>
      <c r="H95" s="41"/>
      <c r="I95" s="33" t="s">
        <v>29</v>
      </c>
      <c r="J95" s="37" t="str">
        <f>E25</f>
        <v>ISPO spol.s r.o. , Prešov</v>
      </c>
      <c r="K95" s="41"/>
      <c r="L95" s="70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hidden="1" s="2" customFormat="1" ht="15.30566" customHeight="1">
      <c r="A96" s="39"/>
      <c r="B96" s="40"/>
      <c r="C96" s="33" t="s">
        <v>27</v>
      </c>
      <c r="D96" s="41"/>
      <c r="E96" s="41"/>
      <c r="F96" s="28" t="str">
        <f>IF(E22="","",E22)</f>
        <v>Vyplň údaj</v>
      </c>
      <c r="G96" s="41"/>
      <c r="H96" s="41"/>
      <c r="I96" s="33" t="s">
        <v>33</v>
      </c>
      <c r="J96" s="37" t="str">
        <f>E28</f>
        <v>Macura M.</v>
      </c>
      <c r="K96" s="41"/>
      <c r="L96" s="70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hidden="1" s="2" customFormat="1" ht="10.32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70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hidden="1" s="2" customFormat="1" ht="29.28" customHeight="1">
      <c r="A98" s="39"/>
      <c r="B98" s="40"/>
      <c r="C98" s="196" t="s">
        <v>188</v>
      </c>
      <c r="D98" s="197"/>
      <c r="E98" s="197"/>
      <c r="F98" s="197"/>
      <c r="G98" s="197"/>
      <c r="H98" s="197"/>
      <c r="I98" s="197"/>
      <c r="J98" s="198" t="s">
        <v>189</v>
      </c>
      <c r="K98" s="197"/>
      <c r="L98" s="70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hidden="1" s="2" customFormat="1" ht="10.32" customHeight="1">
      <c r="A99" s="39"/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70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hidden="1" s="2" customFormat="1" ht="22.8" customHeight="1">
      <c r="A100" s="39"/>
      <c r="B100" s="40"/>
      <c r="C100" s="199" t="s">
        <v>190</v>
      </c>
      <c r="D100" s="41"/>
      <c r="E100" s="41"/>
      <c r="F100" s="41"/>
      <c r="G100" s="41"/>
      <c r="H100" s="41"/>
      <c r="I100" s="41"/>
      <c r="J100" s="117">
        <f>J131</f>
        <v>0</v>
      </c>
      <c r="K100" s="41"/>
      <c r="L100" s="70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U100" s="18" t="s">
        <v>191</v>
      </c>
    </row>
    <row r="101" hidden="1" s="9" customFormat="1" ht="24.96" customHeight="1">
      <c r="A101" s="9"/>
      <c r="B101" s="200"/>
      <c r="C101" s="201"/>
      <c r="D101" s="202" t="s">
        <v>238</v>
      </c>
      <c r="E101" s="203"/>
      <c r="F101" s="203"/>
      <c r="G101" s="203"/>
      <c r="H101" s="203"/>
      <c r="I101" s="203"/>
      <c r="J101" s="204">
        <f>J132</f>
        <v>0</v>
      </c>
      <c r="K101" s="201"/>
      <c r="L101" s="205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hidden="1" s="10" customFormat="1" ht="19.92" customHeight="1">
      <c r="A102" s="10"/>
      <c r="B102" s="206"/>
      <c r="C102" s="140"/>
      <c r="D102" s="207" t="s">
        <v>239</v>
      </c>
      <c r="E102" s="208"/>
      <c r="F102" s="208"/>
      <c r="G102" s="208"/>
      <c r="H102" s="208"/>
      <c r="I102" s="208"/>
      <c r="J102" s="209">
        <f>J133</f>
        <v>0</v>
      </c>
      <c r="K102" s="140"/>
      <c r="L102" s="2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hidden="1" s="10" customFormat="1" ht="19.92" customHeight="1">
      <c r="A103" s="10"/>
      <c r="B103" s="206"/>
      <c r="C103" s="140"/>
      <c r="D103" s="207" t="s">
        <v>1426</v>
      </c>
      <c r="E103" s="208"/>
      <c r="F103" s="208"/>
      <c r="G103" s="208"/>
      <c r="H103" s="208"/>
      <c r="I103" s="208"/>
      <c r="J103" s="209">
        <f>J157</f>
        <v>0</v>
      </c>
      <c r="K103" s="140"/>
      <c r="L103" s="2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hidden="1" s="10" customFormat="1" ht="19.92" customHeight="1">
      <c r="A104" s="10"/>
      <c r="B104" s="206"/>
      <c r="C104" s="140"/>
      <c r="D104" s="207" t="s">
        <v>242</v>
      </c>
      <c r="E104" s="208"/>
      <c r="F104" s="208"/>
      <c r="G104" s="208"/>
      <c r="H104" s="208"/>
      <c r="I104" s="208"/>
      <c r="J104" s="209">
        <f>J163</f>
        <v>0</v>
      </c>
      <c r="K104" s="140"/>
      <c r="L104" s="2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hidden="1" s="10" customFormat="1" ht="19.92" customHeight="1">
      <c r="A105" s="10"/>
      <c r="B105" s="206"/>
      <c r="C105" s="140"/>
      <c r="D105" s="207" t="s">
        <v>841</v>
      </c>
      <c r="E105" s="208"/>
      <c r="F105" s="208"/>
      <c r="G105" s="208"/>
      <c r="H105" s="208"/>
      <c r="I105" s="208"/>
      <c r="J105" s="209">
        <f>J177</f>
        <v>0</v>
      </c>
      <c r="K105" s="140"/>
      <c r="L105" s="2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hidden="1" s="10" customFormat="1" ht="19.92" customHeight="1">
      <c r="A106" s="10"/>
      <c r="B106" s="206"/>
      <c r="C106" s="140"/>
      <c r="D106" s="207" t="s">
        <v>245</v>
      </c>
      <c r="E106" s="208"/>
      <c r="F106" s="208"/>
      <c r="G106" s="208"/>
      <c r="H106" s="208"/>
      <c r="I106" s="208"/>
      <c r="J106" s="209">
        <f>J187</f>
        <v>0</v>
      </c>
      <c r="K106" s="140"/>
      <c r="L106" s="2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hidden="1" s="10" customFormat="1" ht="19.92" customHeight="1">
      <c r="A107" s="10"/>
      <c r="B107" s="206"/>
      <c r="C107" s="140"/>
      <c r="D107" s="207" t="s">
        <v>246</v>
      </c>
      <c r="E107" s="208"/>
      <c r="F107" s="208"/>
      <c r="G107" s="208"/>
      <c r="H107" s="208"/>
      <c r="I107" s="208"/>
      <c r="J107" s="209">
        <f>J207</f>
        <v>0</v>
      </c>
      <c r="K107" s="140"/>
      <c r="L107" s="2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hidden="1" s="2" customFormat="1" ht="21.84" customHeight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70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hidden="1" s="2" customFormat="1" ht="6.96" customHeight="1">
      <c r="A109" s="39"/>
      <c r="B109" s="73"/>
      <c r="C109" s="74"/>
      <c r="D109" s="74"/>
      <c r="E109" s="74"/>
      <c r="F109" s="74"/>
      <c r="G109" s="74"/>
      <c r="H109" s="74"/>
      <c r="I109" s="74"/>
      <c r="J109" s="74"/>
      <c r="K109" s="74"/>
      <c r="L109" s="70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hidden="1"/>
    <row r="111" hidden="1"/>
    <row r="112" hidden="1"/>
    <row r="113" s="2" customFormat="1" ht="6.96" customHeight="1">
      <c r="A113" s="39"/>
      <c r="B113" s="75"/>
      <c r="C113" s="76"/>
      <c r="D113" s="76"/>
      <c r="E113" s="76"/>
      <c r="F113" s="76"/>
      <c r="G113" s="76"/>
      <c r="H113" s="76"/>
      <c r="I113" s="76"/>
      <c r="J113" s="76"/>
      <c r="K113" s="76"/>
      <c r="L113" s="70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="2" customFormat="1" ht="24.96" customHeight="1">
      <c r="A114" s="39"/>
      <c r="B114" s="40"/>
      <c r="C114" s="24" t="s">
        <v>195</v>
      </c>
      <c r="D114" s="41"/>
      <c r="E114" s="41"/>
      <c r="F114" s="41"/>
      <c r="G114" s="41"/>
      <c r="H114" s="41"/>
      <c r="I114" s="41"/>
      <c r="J114" s="41"/>
      <c r="K114" s="41"/>
      <c r="L114" s="70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="2" customFormat="1" ht="6.96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70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="2" customFormat="1" ht="12" customHeight="1">
      <c r="A116" s="39"/>
      <c r="B116" s="40"/>
      <c r="C116" s="33" t="s">
        <v>15</v>
      </c>
      <c r="D116" s="41"/>
      <c r="E116" s="41"/>
      <c r="F116" s="41"/>
      <c r="G116" s="41"/>
      <c r="H116" s="41"/>
      <c r="I116" s="41"/>
      <c r="J116" s="41"/>
      <c r="K116" s="41"/>
      <c r="L116" s="70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2" customFormat="1" ht="27.84906" customHeight="1">
      <c r="A117" s="39"/>
      <c r="B117" s="40"/>
      <c r="C117" s="41"/>
      <c r="D117" s="41"/>
      <c r="E117" s="195" t="str">
        <f>E7</f>
        <v>Rekonštrukcia cesty a mostov II/512 hr. Trenčianskeho kraja - Veľké Pole - križ. II/428 Žarnovica , I. etapa</v>
      </c>
      <c r="F117" s="33"/>
      <c r="G117" s="33"/>
      <c r="H117" s="33"/>
      <c r="I117" s="41"/>
      <c r="J117" s="41"/>
      <c r="K117" s="41"/>
      <c r="L117" s="70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1" customFormat="1" ht="12" customHeight="1">
      <c r="B118" s="22"/>
      <c r="C118" s="33" t="s">
        <v>185</v>
      </c>
      <c r="D118" s="23"/>
      <c r="E118" s="23"/>
      <c r="F118" s="23"/>
      <c r="G118" s="23"/>
      <c r="H118" s="23"/>
      <c r="I118" s="23"/>
      <c r="J118" s="23"/>
      <c r="K118" s="23"/>
      <c r="L118" s="21"/>
    </row>
    <row r="119" s="1" customFormat="1" ht="16.30189" customHeight="1">
      <c r="B119" s="22"/>
      <c r="C119" s="23"/>
      <c r="D119" s="23"/>
      <c r="E119" s="195" t="s">
        <v>1292</v>
      </c>
      <c r="F119" s="23"/>
      <c r="G119" s="23"/>
      <c r="H119" s="23"/>
      <c r="I119" s="23"/>
      <c r="J119" s="23"/>
      <c r="K119" s="23"/>
      <c r="L119" s="21"/>
    </row>
    <row r="120" s="1" customFormat="1" ht="12" customHeight="1">
      <c r="B120" s="22"/>
      <c r="C120" s="33" t="s">
        <v>235</v>
      </c>
      <c r="D120" s="23"/>
      <c r="E120" s="23"/>
      <c r="F120" s="23"/>
      <c r="G120" s="23"/>
      <c r="H120" s="23"/>
      <c r="I120" s="23"/>
      <c r="J120" s="23"/>
      <c r="K120" s="23"/>
      <c r="L120" s="21"/>
    </row>
    <row r="121" s="2" customFormat="1" ht="16.30189" customHeight="1">
      <c r="A121" s="39"/>
      <c r="B121" s="40"/>
      <c r="C121" s="41"/>
      <c r="D121" s="41"/>
      <c r="E121" s="306" t="s">
        <v>1424</v>
      </c>
      <c r="F121" s="41"/>
      <c r="G121" s="41"/>
      <c r="H121" s="41"/>
      <c r="I121" s="41"/>
      <c r="J121" s="41"/>
      <c r="K121" s="41"/>
      <c r="L121" s="70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="2" customFormat="1" ht="12" customHeight="1">
      <c r="A122" s="39"/>
      <c r="B122" s="40"/>
      <c r="C122" s="33" t="s">
        <v>996</v>
      </c>
      <c r="D122" s="41"/>
      <c r="E122" s="41"/>
      <c r="F122" s="41"/>
      <c r="G122" s="41"/>
      <c r="H122" s="41"/>
      <c r="I122" s="41"/>
      <c r="J122" s="41"/>
      <c r="K122" s="41"/>
      <c r="L122" s="70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="2" customFormat="1" ht="16.30189" customHeight="1">
      <c r="A123" s="39"/>
      <c r="B123" s="40"/>
      <c r="C123" s="41"/>
      <c r="D123" s="41"/>
      <c r="E123" s="83" t="str">
        <f>E13</f>
        <v>01023 - Priepust v km 16,264 - P22562</v>
      </c>
      <c r="F123" s="41"/>
      <c r="G123" s="41"/>
      <c r="H123" s="41"/>
      <c r="I123" s="41"/>
      <c r="J123" s="41"/>
      <c r="K123" s="41"/>
      <c r="L123" s="70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="2" customFormat="1" ht="6.96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70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="2" customFormat="1" ht="12" customHeight="1">
      <c r="A125" s="39"/>
      <c r="B125" s="40"/>
      <c r="C125" s="33" t="s">
        <v>19</v>
      </c>
      <c r="D125" s="41"/>
      <c r="E125" s="41"/>
      <c r="F125" s="28" t="str">
        <f>F16</f>
        <v>Okres Žarnovica , k. ú. Veľké Pole</v>
      </c>
      <c r="G125" s="41"/>
      <c r="H125" s="41"/>
      <c r="I125" s="33" t="s">
        <v>21</v>
      </c>
      <c r="J125" s="86" t="str">
        <f>IF(J16="","",J16)</f>
        <v>14. 12. 2020</v>
      </c>
      <c r="K125" s="41"/>
      <c r="L125" s="70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="2" customFormat="1" ht="6.96" customHeight="1">
      <c r="A126" s="39"/>
      <c r="B126" s="40"/>
      <c r="C126" s="41"/>
      <c r="D126" s="41"/>
      <c r="E126" s="41"/>
      <c r="F126" s="41"/>
      <c r="G126" s="41"/>
      <c r="H126" s="41"/>
      <c r="I126" s="41"/>
      <c r="J126" s="41"/>
      <c r="K126" s="41"/>
      <c r="L126" s="70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="2" customFormat="1" ht="24.81509" customHeight="1">
      <c r="A127" s="39"/>
      <c r="B127" s="40"/>
      <c r="C127" s="33" t="s">
        <v>23</v>
      </c>
      <c r="D127" s="41"/>
      <c r="E127" s="41"/>
      <c r="F127" s="28" t="str">
        <f>E19</f>
        <v xml:space="preserve">BANSKOBYSTRICKÝ SAMOSPRÁVNY KRAJ </v>
      </c>
      <c r="G127" s="41"/>
      <c r="H127" s="41"/>
      <c r="I127" s="33" t="s">
        <v>29</v>
      </c>
      <c r="J127" s="37" t="str">
        <f>E25</f>
        <v>ISPO spol.s r.o. , Prešov</v>
      </c>
      <c r="K127" s="41"/>
      <c r="L127" s="70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="2" customFormat="1" ht="15.30566" customHeight="1">
      <c r="A128" s="39"/>
      <c r="B128" s="40"/>
      <c r="C128" s="33" t="s">
        <v>27</v>
      </c>
      <c r="D128" s="41"/>
      <c r="E128" s="41"/>
      <c r="F128" s="28" t="str">
        <f>IF(E22="","",E22)</f>
        <v>Vyplň údaj</v>
      </c>
      <c r="G128" s="41"/>
      <c r="H128" s="41"/>
      <c r="I128" s="33" t="s">
        <v>33</v>
      </c>
      <c r="J128" s="37" t="str">
        <f>E28</f>
        <v>Macura M.</v>
      </c>
      <c r="K128" s="41"/>
      <c r="L128" s="70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="2" customFormat="1" ht="10.32" customHeight="1">
      <c r="A129" s="39"/>
      <c r="B129" s="40"/>
      <c r="C129" s="41"/>
      <c r="D129" s="41"/>
      <c r="E129" s="41"/>
      <c r="F129" s="41"/>
      <c r="G129" s="41"/>
      <c r="H129" s="41"/>
      <c r="I129" s="41"/>
      <c r="J129" s="41"/>
      <c r="K129" s="41"/>
      <c r="L129" s="70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="11" customFormat="1" ht="29.28" customHeight="1">
      <c r="A130" s="211"/>
      <c r="B130" s="212"/>
      <c r="C130" s="213" t="s">
        <v>196</v>
      </c>
      <c r="D130" s="214" t="s">
        <v>61</v>
      </c>
      <c r="E130" s="214" t="s">
        <v>57</v>
      </c>
      <c r="F130" s="214" t="s">
        <v>58</v>
      </c>
      <c r="G130" s="214" t="s">
        <v>197</v>
      </c>
      <c r="H130" s="214" t="s">
        <v>198</v>
      </c>
      <c r="I130" s="214" t="s">
        <v>199</v>
      </c>
      <c r="J130" s="215" t="s">
        <v>189</v>
      </c>
      <c r="K130" s="216" t="s">
        <v>200</v>
      </c>
      <c r="L130" s="217"/>
      <c r="M130" s="107" t="s">
        <v>1</v>
      </c>
      <c r="N130" s="108" t="s">
        <v>40</v>
      </c>
      <c r="O130" s="108" t="s">
        <v>201</v>
      </c>
      <c r="P130" s="108" t="s">
        <v>202</v>
      </c>
      <c r="Q130" s="108" t="s">
        <v>203</v>
      </c>
      <c r="R130" s="108" t="s">
        <v>204</v>
      </c>
      <c r="S130" s="108" t="s">
        <v>205</v>
      </c>
      <c r="T130" s="109" t="s">
        <v>206</v>
      </c>
      <c r="U130" s="211"/>
      <c r="V130" s="211"/>
      <c r="W130" s="211"/>
      <c r="X130" s="211"/>
      <c r="Y130" s="211"/>
      <c r="Z130" s="211"/>
      <c r="AA130" s="211"/>
      <c r="AB130" s="211"/>
      <c r="AC130" s="211"/>
      <c r="AD130" s="211"/>
      <c r="AE130" s="211"/>
    </row>
    <row r="131" s="2" customFormat="1" ht="22.8" customHeight="1">
      <c r="A131" s="39"/>
      <c r="B131" s="40"/>
      <c r="C131" s="114" t="s">
        <v>190</v>
      </c>
      <c r="D131" s="41"/>
      <c r="E131" s="41"/>
      <c r="F131" s="41"/>
      <c r="G131" s="41"/>
      <c r="H131" s="41"/>
      <c r="I131" s="41"/>
      <c r="J131" s="218">
        <f>BK131</f>
        <v>0</v>
      </c>
      <c r="K131" s="41"/>
      <c r="L131" s="45"/>
      <c r="M131" s="110"/>
      <c r="N131" s="219"/>
      <c r="O131" s="111"/>
      <c r="P131" s="220">
        <f>P132</f>
        <v>0</v>
      </c>
      <c r="Q131" s="111"/>
      <c r="R131" s="220">
        <f>R132</f>
        <v>26.263059739999999</v>
      </c>
      <c r="S131" s="111"/>
      <c r="T131" s="221">
        <f>T132</f>
        <v>2.7237200000000001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75</v>
      </c>
      <c r="AU131" s="18" t="s">
        <v>191</v>
      </c>
      <c r="BK131" s="222">
        <f>BK132</f>
        <v>0</v>
      </c>
    </row>
    <row r="132" s="12" customFormat="1" ht="25.92" customHeight="1">
      <c r="A132" s="12"/>
      <c r="B132" s="223"/>
      <c r="C132" s="224"/>
      <c r="D132" s="225" t="s">
        <v>75</v>
      </c>
      <c r="E132" s="226" t="s">
        <v>249</v>
      </c>
      <c r="F132" s="226" t="s">
        <v>250</v>
      </c>
      <c r="G132" s="224"/>
      <c r="H132" s="224"/>
      <c r="I132" s="227"/>
      <c r="J132" s="228">
        <f>BK132</f>
        <v>0</v>
      </c>
      <c r="K132" s="224"/>
      <c r="L132" s="229"/>
      <c r="M132" s="230"/>
      <c r="N132" s="231"/>
      <c r="O132" s="231"/>
      <c r="P132" s="232">
        <f>P133+P157+P163+P177+P187+P207</f>
        <v>0</v>
      </c>
      <c r="Q132" s="231"/>
      <c r="R132" s="232">
        <f>R133+R157+R163+R177+R187+R207</f>
        <v>26.263059739999999</v>
      </c>
      <c r="S132" s="231"/>
      <c r="T132" s="233">
        <f>T133+T157+T163+T177+T187+T207</f>
        <v>2.7237200000000001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34" t="s">
        <v>84</v>
      </c>
      <c r="AT132" s="235" t="s">
        <v>75</v>
      </c>
      <c r="AU132" s="235" t="s">
        <v>76</v>
      </c>
      <c r="AY132" s="234" t="s">
        <v>210</v>
      </c>
      <c r="BK132" s="236">
        <f>BK133+BK157+BK163+BK177+BK187+BK207</f>
        <v>0</v>
      </c>
    </row>
    <row r="133" s="12" customFormat="1" ht="22.8" customHeight="1">
      <c r="A133" s="12"/>
      <c r="B133" s="223"/>
      <c r="C133" s="224"/>
      <c r="D133" s="225" t="s">
        <v>75</v>
      </c>
      <c r="E133" s="237" t="s">
        <v>84</v>
      </c>
      <c r="F133" s="237" t="s">
        <v>251</v>
      </c>
      <c r="G133" s="224"/>
      <c r="H133" s="224"/>
      <c r="I133" s="227"/>
      <c r="J133" s="238">
        <f>BK133</f>
        <v>0</v>
      </c>
      <c r="K133" s="224"/>
      <c r="L133" s="229"/>
      <c r="M133" s="230"/>
      <c r="N133" s="231"/>
      <c r="O133" s="231"/>
      <c r="P133" s="232">
        <f>SUM(P134:P156)</f>
        <v>0</v>
      </c>
      <c r="Q133" s="231"/>
      <c r="R133" s="232">
        <f>SUM(R134:R156)</f>
        <v>0</v>
      </c>
      <c r="S133" s="231"/>
      <c r="T133" s="233">
        <f>SUM(T134:T156)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34" t="s">
        <v>84</v>
      </c>
      <c r="AT133" s="235" t="s">
        <v>75</v>
      </c>
      <c r="AU133" s="235" t="s">
        <v>84</v>
      </c>
      <c r="AY133" s="234" t="s">
        <v>210</v>
      </c>
      <c r="BK133" s="236">
        <f>SUM(BK134:BK156)</f>
        <v>0</v>
      </c>
    </row>
    <row r="134" s="2" customFormat="1" ht="36.72453" customHeight="1">
      <c r="A134" s="39"/>
      <c r="B134" s="40"/>
      <c r="C134" s="239" t="s">
        <v>84</v>
      </c>
      <c r="D134" s="239" t="s">
        <v>213</v>
      </c>
      <c r="E134" s="240" t="s">
        <v>1427</v>
      </c>
      <c r="F134" s="241" t="s">
        <v>1428</v>
      </c>
      <c r="G134" s="242" t="s">
        <v>254</v>
      </c>
      <c r="H134" s="243">
        <v>80</v>
      </c>
      <c r="I134" s="244"/>
      <c r="J134" s="245">
        <f>ROUND(I134*H134,2)</f>
        <v>0</v>
      </c>
      <c r="K134" s="246"/>
      <c r="L134" s="45"/>
      <c r="M134" s="247" t="s">
        <v>1</v>
      </c>
      <c r="N134" s="248" t="s">
        <v>42</v>
      </c>
      <c r="O134" s="98"/>
      <c r="P134" s="249">
        <f>O134*H134</f>
        <v>0</v>
      </c>
      <c r="Q134" s="249">
        <v>0</v>
      </c>
      <c r="R134" s="249">
        <f>Q134*H134</f>
        <v>0</v>
      </c>
      <c r="S134" s="249">
        <v>0</v>
      </c>
      <c r="T134" s="250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51" t="s">
        <v>227</v>
      </c>
      <c r="AT134" s="251" t="s">
        <v>213</v>
      </c>
      <c r="AU134" s="251" t="s">
        <v>92</v>
      </c>
      <c r="AY134" s="18" t="s">
        <v>210</v>
      </c>
      <c r="BE134" s="252">
        <f>IF(N134="základná",J134,0)</f>
        <v>0</v>
      </c>
      <c r="BF134" s="252">
        <f>IF(N134="znížená",J134,0)</f>
        <v>0</v>
      </c>
      <c r="BG134" s="252">
        <f>IF(N134="zákl. prenesená",J134,0)</f>
        <v>0</v>
      </c>
      <c r="BH134" s="252">
        <f>IF(N134="zníž. prenesená",J134,0)</f>
        <v>0</v>
      </c>
      <c r="BI134" s="252">
        <f>IF(N134="nulová",J134,0)</f>
        <v>0</v>
      </c>
      <c r="BJ134" s="18" t="s">
        <v>92</v>
      </c>
      <c r="BK134" s="252">
        <f>ROUND(I134*H134,2)</f>
        <v>0</v>
      </c>
      <c r="BL134" s="18" t="s">
        <v>227</v>
      </c>
      <c r="BM134" s="251" t="s">
        <v>1514</v>
      </c>
    </row>
    <row r="135" s="2" customFormat="1" ht="21.0566" customHeight="1">
      <c r="A135" s="39"/>
      <c r="B135" s="40"/>
      <c r="C135" s="239" t="s">
        <v>92</v>
      </c>
      <c r="D135" s="239" t="s">
        <v>213</v>
      </c>
      <c r="E135" s="240" t="s">
        <v>283</v>
      </c>
      <c r="F135" s="241" t="s">
        <v>284</v>
      </c>
      <c r="G135" s="242" t="s">
        <v>264</v>
      </c>
      <c r="H135" s="243">
        <v>1.365</v>
      </c>
      <c r="I135" s="244"/>
      <c r="J135" s="245">
        <f>ROUND(I135*H135,2)</f>
        <v>0</v>
      </c>
      <c r="K135" s="246"/>
      <c r="L135" s="45"/>
      <c r="M135" s="247" t="s">
        <v>1</v>
      </c>
      <c r="N135" s="248" t="s">
        <v>42</v>
      </c>
      <c r="O135" s="98"/>
      <c r="P135" s="249">
        <f>O135*H135</f>
        <v>0</v>
      </c>
      <c r="Q135" s="249">
        <v>0</v>
      </c>
      <c r="R135" s="249">
        <f>Q135*H135</f>
        <v>0</v>
      </c>
      <c r="S135" s="249">
        <v>0</v>
      </c>
      <c r="T135" s="250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51" t="s">
        <v>227</v>
      </c>
      <c r="AT135" s="251" t="s">
        <v>213</v>
      </c>
      <c r="AU135" s="251" t="s">
        <v>92</v>
      </c>
      <c r="AY135" s="18" t="s">
        <v>210</v>
      </c>
      <c r="BE135" s="252">
        <f>IF(N135="základná",J135,0)</f>
        <v>0</v>
      </c>
      <c r="BF135" s="252">
        <f>IF(N135="znížená",J135,0)</f>
        <v>0</v>
      </c>
      <c r="BG135" s="252">
        <f>IF(N135="zákl. prenesená",J135,0)</f>
        <v>0</v>
      </c>
      <c r="BH135" s="252">
        <f>IF(N135="zníž. prenesená",J135,0)</f>
        <v>0</v>
      </c>
      <c r="BI135" s="252">
        <f>IF(N135="nulová",J135,0)</f>
        <v>0</v>
      </c>
      <c r="BJ135" s="18" t="s">
        <v>92</v>
      </c>
      <c r="BK135" s="252">
        <f>ROUND(I135*H135,2)</f>
        <v>0</v>
      </c>
      <c r="BL135" s="18" t="s">
        <v>227</v>
      </c>
      <c r="BM135" s="251" t="s">
        <v>1515</v>
      </c>
    </row>
    <row r="136" s="13" customFormat="1">
      <c r="A136" s="13"/>
      <c r="B136" s="258"/>
      <c r="C136" s="259"/>
      <c r="D136" s="260" t="s">
        <v>256</v>
      </c>
      <c r="E136" s="261" t="s">
        <v>1</v>
      </c>
      <c r="F136" s="262" t="s">
        <v>1431</v>
      </c>
      <c r="G136" s="259"/>
      <c r="H136" s="263">
        <v>1.365</v>
      </c>
      <c r="I136" s="264"/>
      <c r="J136" s="259"/>
      <c r="K136" s="259"/>
      <c r="L136" s="265"/>
      <c r="M136" s="266"/>
      <c r="N136" s="267"/>
      <c r="O136" s="267"/>
      <c r="P136" s="267"/>
      <c r="Q136" s="267"/>
      <c r="R136" s="267"/>
      <c r="S136" s="267"/>
      <c r="T136" s="268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69" t="s">
        <v>256</v>
      </c>
      <c r="AU136" s="269" t="s">
        <v>92</v>
      </c>
      <c r="AV136" s="13" t="s">
        <v>92</v>
      </c>
      <c r="AW136" s="13" t="s">
        <v>32</v>
      </c>
      <c r="AX136" s="13" t="s">
        <v>84</v>
      </c>
      <c r="AY136" s="269" t="s">
        <v>210</v>
      </c>
    </row>
    <row r="137" s="2" customFormat="1" ht="36.72453" customHeight="1">
      <c r="A137" s="39"/>
      <c r="B137" s="40"/>
      <c r="C137" s="239" t="s">
        <v>102</v>
      </c>
      <c r="D137" s="239" t="s">
        <v>213</v>
      </c>
      <c r="E137" s="240" t="s">
        <v>288</v>
      </c>
      <c r="F137" s="241" t="s">
        <v>289</v>
      </c>
      <c r="G137" s="242" t="s">
        <v>264</v>
      </c>
      <c r="H137" s="243">
        <v>0.40999999999999998</v>
      </c>
      <c r="I137" s="244"/>
      <c r="J137" s="245">
        <f>ROUND(I137*H137,2)</f>
        <v>0</v>
      </c>
      <c r="K137" s="246"/>
      <c r="L137" s="45"/>
      <c r="M137" s="247" t="s">
        <v>1</v>
      </c>
      <c r="N137" s="248" t="s">
        <v>42</v>
      </c>
      <c r="O137" s="98"/>
      <c r="P137" s="249">
        <f>O137*H137</f>
        <v>0</v>
      </c>
      <c r="Q137" s="249">
        <v>0</v>
      </c>
      <c r="R137" s="249">
        <f>Q137*H137</f>
        <v>0</v>
      </c>
      <c r="S137" s="249">
        <v>0</v>
      </c>
      <c r="T137" s="250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51" t="s">
        <v>227</v>
      </c>
      <c r="AT137" s="251" t="s">
        <v>213</v>
      </c>
      <c r="AU137" s="251" t="s">
        <v>92</v>
      </c>
      <c r="AY137" s="18" t="s">
        <v>210</v>
      </c>
      <c r="BE137" s="252">
        <f>IF(N137="základná",J137,0)</f>
        <v>0</v>
      </c>
      <c r="BF137" s="252">
        <f>IF(N137="znížená",J137,0)</f>
        <v>0</v>
      </c>
      <c r="BG137" s="252">
        <f>IF(N137="zákl. prenesená",J137,0)</f>
        <v>0</v>
      </c>
      <c r="BH137" s="252">
        <f>IF(N137="zníž. prenesená",J137,0)</f>
        <v>0</v>
      </c>
      <c r="BI137" s="252">
        <f>IF(N137="nulová",J137,0)</f>
        <v>0</v>
      </c>
      <c r="BJ137" s="18" t="s">
        <v>92</v>
      </c>
      <c r="BK137" s="252">
        <f>ROUND(I137*H137,2)</f>
        <v>0</v>
      </c>
      <c r="BL137" s="18" t="s">
        <v>227</v>
      </c>
      <c r="BM137" s="251" t="s">
        <v>1516</v>
      </c>
    </row>
    <row r="138" s="13" customFormat="1">
      <c r="A138" s="13"/>
      <c r="B138" s="258"/>
      <c r="C138" s="259"/>
      <c r="D138" s="260" t="s">
        <v>256</v>
      </c>
      <c r="E138" s="261" t="s">
        <v>1</v>
      </c>
      <c r="F138" s="262" t="s">
        <v>1433</v>
      </c>
      <c r="G138" s="259"/>
      <c r="H138" s="263">
        <v>1.365</v>
      </c>
      <c r="I138" s="264"/>
      <c r="J138" s="259"/>
      <c r="K138" s="259"/>
      <c r="L138" s="265"/>
      <c r="M138" s="266"/>
      <c r="N138" s="267"/>
      <c r="O138" s="267"/>
      <c r="P138" s="267"/>
      <c r="Q138" s="267"/>
      <c r="R138" s="267"/>
      <c r="S138" s="267"/>
      <c r="T138" s="268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69" t="s">
        <v>256</v>
      </c>
      <c r="AU138" s="269" t="s">
        <v>92</v>
      </c>
      <c r="AV138" s="13" t="s">
        <v>92</v>
      </c>
      <c r="AW138" s="13" t="s">
        <v>32</v>
      </c>
      <c r="AX138" s="13" t="s">
        <v>84</v>
      </c>
      <c r="AY138" s="269" t="s">
        <v>210</v>
      </c>
    </row>
    <row r="139" s="13" customFormat="1">
      <c r="A139" s="13"/>
      <c r="B139" s="258"/>
      <c r="C139" s="259"/>
      <c r="D139" s="260" t="s">
        <v>256</v>
      </c>
      <c r="E139" s="259"/>
      <c r="F139" s="262" t="s">
        <v>1434</v>
      </c>
      <c r="G139" s="259"/>
      <c r="H139" s="263">
        <v>0.40999999999999998</v>
      </c>
      <c r="I139" s="264"/>
      <c r="J139" s="259"/>
      <c r="K139" s="259"/>
      <c r="L139" s="265"/>
      <c r="M139" s="266"/>
      <c r="N139" s="267"/>
      <c r="O139" s="267"/>
      <c r="P139" s="267"/>
      <c r="Q139" s="267"/>
      <c r="R139" s="267"/>
      <c r="S139" s="267"/>
      <c r="T139" s="268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69" t="s">
        <v>256</v>
      </c>
      <c r="AU139" s="269" t="s">
        <v>92</v>
      </c>
      <c r="AV139" s="13" t="s">
        <v>92</v>
      </c>
      <c r="AW139" s="13" t="s">
        <v>4</v>
      </c>
      <c r="AX139" s="13" t="s">
        <v>84</v>
      </c>
      <c r="AY139" s="269" t="s">
        <v>210</v>
      </c>
    </row>
    <row r="140" s="2" customFormat="1" ht="16.30189" customHeight="1">
      <c r="A140" s="39"/>
      <c r="B140" s="40"/>
      <c r="C140" s="239" t="s">
        <v>227</v>
      </c>
      <c r="D140" s="239" t="s">
        <v>213</v>
      </c>
      <c r="E140" s="240" t="s">
        <v>1007</v>
      </c>
      <c r="F140" s="241" t="s">
        <v>1008</v>
      </c>
      <c r="G140" s="242" t="s">
        <v>264</v>
      </c>
      <c r="H140" s="243">
        <v>17.649999999999999</v>
      </c>
      <c r="I140" s="244"/>
      <c r="J140" s="245">
        <f>ROUND(I140*H140,2)</f>
        <v>0</v>
      </c>
      <c r="K140" s="246"/>
      <c r="L140" s="45"/>
      <c r="M140" s="247" t="s">
        <v>1</v>
      </c>
      <c r="N140" s="248" t="s">
        <v>42</v>
      </c>
      <c r="O140" s="98"/>
      <c r="P140" s="249">
        <f>O140*H140</f>
        <v>0</v>
      </c>
      <c r="Q140" s="249">
        <v>0</v>
      </c>
      <c r="R140" s="249">
        <f>Q140*H140</f>
        <v>0</v>
      </c>
      <c r="S140" s="249">
        <v>0</v>
      </c>
      <c r="T140" s="250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51" t="s">
        <v>227</v>
      </c>
      <c r="AT140" s="251" t="s">
        <v>213</v>
      </c>
      <c r="AU140" s="251" t="s">
        <v>92</v>
      </c>
      <c r="AY140" s="18" t="s">
        <v>210</v>
      </c>
      <c r="BE140" s="252">
        <f>IF(N140="základná",J140,0)</f>
        <v>0</v>
      </c>
      <c r="BF140" s="252">
        <f>IF(N140="znížená",J140,0)</f>
        <v>0</v>
      </c>
      <c r="BG140" s="252">
        <f>IF(N140="zákl. prenesená",J140,0)</f>
        <v>0</v>
      </c>
      <c r="BH140" s="252">
        <f>IF(N140="zníž. prenesená",J140,0)</f>
        <v>0</v>
      </c>
      <c r="BI140" s="252">
        <f>IF(N140="nulová",J140,0)</f>
        <v>0</v>
      </c>
      <c r="BJ140" s="18" t="s">
        <v>92</v>
      </c>
      <c r="BK140" s="252">
        <f>ROUND(I140*H140,2)</f>
        <v>0</v>
      </c>
      <c r="BL140" s="18" t="s">
        <v>227</v>
      </c>
      <c r="BM140" s="251" t="s">
        <v>1435</v>
      </c>
    </row>
    <row r="141" s="13" customFormat="1">
      <c r="A141" s="13"/>
      <c r="B141" s="258"/>
      <c r="C141" s="259"/>
      <c r="D141" s="260" t="s">
        <v>256</v>
      </c>
      <c r="E141" s="261" t="s">
        <v>1</v>
      </c>
      <c r="F141" s="262" t="s">
        <v>1436</v>
      </c>
      <c r="G141" s="259"/>
      <c r="H141" s="263">
        <v>12</v>
      </c>
      <c r="I141" s="264"/>
      <c r="J141" s="259"/>
      <c r="K141" s="259"/>
      <c r="L141" s="265"/>
      <c r="M141" s="266"/>
      <c r="N141" s="267"/>
      <c r="O141" s="267"/>
      <c r="P141" s="267"/>
      <c r="Q141" s="267"/>
      <c r="R141" s="267"/>
      <c r="S141" s="267"/>
      <c r="T141" s="268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69" t="s">
        <v>256</v>
      </c>
      <c r="AU141" s="269" t="s">
        <v>92</v>
      </c>
      <c r="AV141" s="13" t="s">
        <v>92</v>
      </c>
      <c r="AW141" s="13" t="s">
        <v>32</v>
      </c>
      <c r="AX141" s="13" t="s">
        <v>76</v>
      </c>
      <c r="AY141" s="269" t="s">
        <v>210</v>
      </c>
    </row>
    <row r="142" s="13" customFormat="1">
      <c r="A142" s="13"/>
      <c r="B142" s="258"/>
      <c r="C142" s="259"/>
      <c r="D142" s="260" t="s">
        <v>256</v>
      </c>
      <c r="E142" s="261" t="s">
        <v>1</v>
      </c>
      <c r="F142" s="262" t="s">
        <v>1517</v>
      </c>
      <c r="G142" s="259"/>
      <c r="H142" s="263">
        <v>5.6500000000000004</v>
      </c>
      <c r="I142" s="264"/>
      <c r="J142" s="259"/>
      <c r="K142" s="259"/>
      <c r="L142" s="265"/>
      <c r="M142" s="266"/>
      <c r="N142" s="267"/>
      <c r="O142" s="267"/>
      <c r="P142" s="267"/>
      <c r="Q142" s="267"/>
      <c r="R142" s="267"/>
      <c r="S142" s="267"/>
      <c r="T142" s="268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69" t="s">
        <v>256</v>
      </c>
      <c r="AU142" s="269" t="s">
        <v>92</v>
      </c>
      <c r="AV142" s="13" t="s">
        <v>92</v>
      </c>
      <c r="AW142" s="13" t="s">
        <v>32</v>
      </c>
      <c r="AX142" s="13" t="s">
        <v>76</v>
      </c>
      <c r="AY142" s="269" t="s">
        <v>210</v>
      </c>
    </row>
    <row r="143" s="14" customFormat="1">
      <c r="A143" s="14"/>
      <c r="B143" s="270"/>
      <c r="C143" s="271"/>
      <c r="D143" s="260" t="s">
        <v>256</v>
      </c>
      <c r="E143" s="272" t="s">
        <v>1</v>
      </c>
      <c r="F143" s="273" t="s">
        <v>268</v>
      </c>
      <c r="G143" s="271"/>
      <c r="H143" s="274">
        <v>17.649999999999999</v>
      </c>
      <c r="I143" s="275"/>
      <c r="J143" s="271"/>
      <c r="K143" s="271"/>
      <c r="L143" s="276"/>
      <c r="M143" s="277"/>
      <c r="N143" s="278"/>
      <c r="O143" s="278"/>
      <c r="P143" s="278"/>
      <c r="Q143" s="278"/>
      <c r="R143" s="278"/>
      <c r="S143" s="278"/>
      <c r="T143" s="279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80" t="s">
        <v>256</v>
      </c>
      <c r="AU143" s="280" t="s">
        <v>92</v>
      </c>
      <c r="AV143" s="14" t="s">
        <v>227</v>
      </c>
      <c r="AW143" s="14" t="s">
        <v>32</v>
      </c>
      <c r="AX143" s="14" t="s">
        <v>84</v>
      </c>
      <c r="AY143" s="280" t="s">
        <v>210</v>
      </c>
    </row>
    <row r="144" s="2" customFormat="1" ht="36.72453" customHeight="1">
      <c r="A144" s="39"/>
      <c r="B144" s="40"/>
      <c r="C144" s="239" t="s">
        <v>209</v>
      </c>
      <c r="D144" s="239" t="s">
        <v>213</v>
      </c>
      <c r="E144" s="240" t="s">
        <v>302</v>
      </c>
      <c r="F144" s="241" t="s">
        <v>303</v>
      </c>
      <c r="G144" s="242" t="s">
        <v>264</v>
      </c>
      <c r="H144" s="243">
        <v>5.2949999999999999</v>
      </c>
      <c r="I144" s="244"/>
      <c r="J144" s="245">
        <f>ROUND(I144*H144,2)</f>
        <v>0</v>
      </c>
      <c r="K144" s="246"/>
      <c r="L144" s="45"/>
      <c r="M144" s="247" t="s">
        <v>1</v>
      </c>
      <c r="N144" s="248" t="s">
        <v>42</v>
      </c>
      <c r="O144" s="98"/>
      <c r="P144" s="249">
        <f>O144*H144</f>
        <v>0</v>
      </c>
      <c r="Q144" s="249">
        <v>0</v>
      </c>
      <c r="R144" s="249">
        <f>Q144*H144</f>
        <v>0</v>
      </c>
      <c r="S144" s="249">
        <v>0</v>
      </c>
      <c r="T144" s="250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51" t="s">
        <v>227</v>
      </c>
      <c r="AT144" s="251" t="s">
        <v>213</v>
      </c>
      <c r="AU144" s="251" t="s">
        <v>92</v>
      </c>
      <c r="AY144" s="18" t="s">
        <v>210</v>
      </c>
      <c r="BE144" s="252">
        <f>IF(N144="základná",J144,0)</f>
        <v>0</v>
      </c>
      <c r="BF144" s="252">
        <f>IF(N144="znížená",J144,0)</f>
        <v>0</v>
      </c>
      <c r="BG144" s="252">
        <f>IF(N144="zákl. prenesená",J144,0)</f>
        <v>0</v>
      </c>
      <c r="BH144" s="252">
        <f>IF(N144="zníž. prenesená",J144,0)</f>
        <v>0</v>
      </c>
      <c r="BI144" s="252">
        <f>IF(N144="nulová",J144,0)</f>
        <v>0</v>
      </c>
      <c r="BJ144" s="18" t="s">
        <v>92</v>
      </c>
      <c r="BK144" s="252">
        <f>ROUND(I144*H144,2)</f>
        <v>0</v>
      </c>
      <c r="BL144" s="18" t="s">
        <v>227</v>
      </c>
      <c r="BM144" s="251" t="s">
        <v>1012</v>
      </c>
    </row>
    <row r="145" s="13" customFormat="1">
      <c r="A145" s="13"/>
      <c r="B145" s="258"/>
      <c r="C145" s="259"/>
      <c r="D145" s="260" t="s">
        <v>256</v>
      </c>
      <c r="E145" s="261" t="s">
        <v>1</v>
      </c>
      <c r="F145" s="262" t="s">
        <v>1518</v>
      </c>
      <c r="G145" s="259"/>
      <c r="H145" s="263">
        <v>17.649999999999999</v>
      </c>
      <c r="I145" s="264"/>
      <c r="J145" s="259"/>
      <c r="K145" s="259"/>
      <c r="L145" s="265"/>
      <c r="M145" s="266"/>
      <c r="N145" s="267"/>
      <c r="O145" s="267"/>
      <c r="P145" s="267"/>
      <c r="Q145" s="267"/>
      <c r="R145" s="267"/>
      <c r="S145" s="267"/>
      <c r="T145" s="268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9" t="s">
        <v>256</v>
      </c>
      <c r="AU145" s="269" t="s">
        <v>92</v>
      </c>
      <c r="AV145" s="13" t="s">
        <v>92</v>
      </c>
      <c r="AW145" s="13" t="s">
        <v>32</v>
      </c>
      <c r="AX145" s="13" t="s">
        <v>84</v>
      </c>
      <c r="AY145" s="269" t="s">
        <v>210</v>
      </c>
    </row>
    <row r="146" s="13" customFormat="1">
      <c r="A146" s="13"/>
      <c r="B146" s="258"/>
      <c r="C146" s="259"/>
      <c r="D146" s="260" t="s">
        <v>256</v>
      </c>
      <c r="E146" s="259"/>
      <c r="F146" s="262" t="s">
        <v>1519</v>
      </c>
      <c r="G146" s="259"/>
      <c r="H146" s="263">
        <v>5.2949999999999999</v>
      </c>
      <c r="I146" s="264"/>
      <c r="J146" s="259"/>
      <c r="K146" s="259"/>
      <c r="L146" s="265"/>
      <c r="M146" s="266"/>
      <c r="N146" s="267"/>
      <c r="O146" s="267"/>
      <c r="P146" s="267"/>
      <c r="Q146" s="267"/>
      <c r="R146" s="267"/>
      <c r="S146" s="267"/>
      <c r="T146" s="268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69" t="s">
        <v>256</v>
      </c>
      <c r="AU146" s="269" t="s">
        <v>92</v>
      </c>
      <c r="AV146" s="13" t="s">
        <v>92</v>
      </c>
      <c r="AW146" s="13" t="s">
        <v>4</v>
      </c>
      <c r="AX146" s="13" t="s">
        <v>84</v>
      </c>
      <c r="AY146" s="269" t="s">
        <v>210</v>
      </c>
    </row>
    <row r="147" s="2" customFormat="1" ht="31.92453" customHeight="1">
      <c r="A147" s="39"/>
      <c r="B147" s="40"/>
      <c r="C147" s="239" t="s">
        <v>277</v>
      </c>
      <c r="D147" s="239" t="s">
        <v>213</v>
      </c>
      <c r="E147" s="240" t="s">
        <v>1015</v>
      </c>
      <c r="F147" s="241" t="s">
        <v>1016</v>
      </c>
      <c r="G147" s="242" t="s">
        <v>264</v>
      </c>
      <c r="H147" s="243">
        <v>19.015000000000001</v>
      </c>
      <c r="I147" s="244"/>
      <c r="J147" s="245">
        <f>ROUND(I147*H147,2)</f>
        <v>0</v>
      </c>
      <c r="K147" s="246"/>
      <c r="L147" s="45"/>
      <c r="M147" s="247" t="s">
        <v>1</v>
      </c>
      <c r="N147" s="248" t="s">
        <v>42</v>
      </c>
      <c r="O147" s="98"/>
      <c r="P147" s="249">
        <f>O147*H147</f>
        <v>0</v>
      </c>
      <c r="Q147" s="249">
        <v>0</v>
      </c>
      <c r="R147" s="249">
        <f>Q147*H147</f>
        <v>0</v>
      </c>
      <c r="S147" s="249">
        <v>0</v>
      </c>
      <c r="T147" s="250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51" t="s">
        <v>227</v>
      </c>
      <c r="AT147" s="251" t="s">
        <v>213</v>
      </c>
      <c r="AU147" s="251" t="s">
        <v>92</v>
      </c>
      <c r="AY147" s="18" t="s">
        <v>210</v>
      </c>
      <c r="BE147" s="252">
        <f>IF(N147="základná",J147,0)</f>
        <v>0</v>
      </c>
      <c r="BF147" s="252">
        <f>IF(N147="znížená",J147,0)</f>
        <v>0</v>
      </c>
      <c r="BG147" s="252">
        <f>IF(N147="zákl. prenesená",J147,0)</f>
        <v>0</v>
      </c>
      <c r="BH147" s="252">
        <f>IF(N147="zníž. prenesená",J147,0)</f>
        <v>0</v>
      </c>
      <c r="BI147" s="252">
        <f>IF(N147="nulová",J147,0)</f>
        <v>0</v>
      </c>
      <c r="BJ147" s="18" t="s">
        <v>92</v>
      </c>
      <c r="BK147" s="252">
        <f>ROUND(I147*H147,2)</f>
        <v>0</v>
      </c>
      <c r="BL147" s="18" t="s">
        <v>227</v>
      </c>
      <c r="BM147" s="251" t="s">
        <v>1017</v>
      </c>
    </row>
    <row r="148" s="13" customFormat="1">
      <c r="A148" s="13"/>
      <c r="B148" s="258"/>
      <c r="C148" s="259"/>
      <c r="D148" s="260" t="s">
        <v>256</v>
      </c>
      <c r="E148" s="261" t="s">
        <v>1</v>
      </c>
      <c r="F148" s="262" t="s">
        <v>1520</v>
      </c>
      <c r="G148" s="259"/>
      <c r="H148" s="263">
        <v>19.015000000000001</v>
      </c>
      <c r="I148" s="264"/>
      <c r="J148" s="259"/>
      <c r="K148" s="259"/>
      <c r="L148" s="265"/>
      <c r="M148" s="266"/>
      <c r="N148" s="267"/>
      <c r="O148" s="267"/>
      <c r="P148" s="267"/>
      <c r="Q148" s="267"/>
      <c r="R148" s="267"/>
      <c r="S148" s="267"/>
      <c r="T148" s="268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69" t="s">
        <v>256</v>
      </c>
      <c r="AU148" s="269" t="s">
        <v>92</v>
      </c>
      <c r="AV148" s="13" t="s">
        <v>92</v>
      </c>
      <c r="AW148" s="13" t="s">
        <v>32</v>
      </c>
      <c r="AX148" s="13" t="s">
        <v>84</v>
      </c>
      <c r="AY148" s="269" t="s">
        <v>210</v>
      </c>
    </row>
    <row r="149" s="2" customFormat="1" ht="36.72453" customHeight="1">
      <c r="A149" s="39"/>
      <c r="B149" s="40"/>
      <c r="C149" s="239" t="s">
        <v>282</v>
      </c>
      <c r="D149" s="239" t="s">
        <v>213</v>
      </c>
      <c r="E149" s="240" t="s">
        <v>1019</v>
      </c>
      <c r="F149" s="241" t="s">
        <v>1020</v>
      </c>
      <c r="G149" s="242" t="s">
        <v>264</v>
      </c>
      <c r="H149" s="243">
        <v>133.10499999999999</v>
      </c>
      <c r="I149" s="244"/>
      <c r="J149" s="245">
        <f>ROUND(I149*H149,2)</f>
        <v>0</v>
      </c>
      <c r="K149" s="246"/>
      <c r="L149" s="45"/>
      <c r="M149" s="247" t="s">
        <v>1</v>
      </c>
      <c r="N149" s="248" t="s">
        <v>42</v>
      </c>
      <c r="O149" s="98"/>
      <c r="P149" s="249">
        <f>O149*H149</f>
        <v>0</v>
      </c>
      <c r="Q149" s="249">
        <v>0</v>
      </c>
      <c r="R149" s="249">
        <f>Q149*H149</f>
        <v>0</v>
      </c>
      <c r="S149" s="249">
        <v>0</v>
      </c>
      <c r="T149" s="250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51" t="s">
        <v>227</v>
      </c>
      <c r="AT149" s="251" t="s">
        <v>213</v>
      </c>
      <c r="AU149" s="251" t="s">
        <v>92</v>
      </c>
      <c r="AY149" s="18" t="s">
        <v>210</v>
      </c>
      <c r="BE149" s="252">
        <f>IF(N149="základná",J149,0)</f>
        <v>0</v>
      </c>
      <c r="BF149" s="252">
        <f>IF(N149="znížená",J149,0)</f>
        <v>0</v>
      </c>
      <c r="BG149" s="252">
        <f>IF(N149="zákl. prenesená",J149,0)</f>
        <v>0</v>
      </c>
      <c r="BH149" s="252">
        <f>IF(N149="zníž. prenesená",J149,0)</f>
        <v>0</v>
      </c>
      <c r="BI149" s="252">
        <f>IF(N149="nulová",J149,0)</f>
        <v>0</v>
      </c>
      <c r="BJ149" s="18" t="s">
        <v>92</v>
      </c>
      <c r="BK149" s="252">
        <f>ROUND(I149*H149,2)</f>
        <v>0</v>
      </c>
      <c r="BL149" s="18" t="s">
        <v>227</v>
      </c>
      <c r="BM149" s="251" t="s">
        <v>1021</v>
      </c>
    </row>
    <row r="150" s="13" customFormat="1">
      <c r="A150" s="13"/>
      <c r="B150" s="258"/>
      <c r="C150" s="259"/>
      <c r="D150" s="260" t="s">
        <v>256</v>
      </c>
      <c r="E150" s="261" t="s">
        <v>1</v>
      </c>
      <c r="F150" s="262" t="s">
        <v>1521</v>
      </c>
      <c r="G150" s="259"/>
      <c r="H150" s="263">
        <v>133.10499999999999</v>
      </c>
      <c r="I150" s="264"/>
      <c r="J150" s="259"/>
      <c r="K150" s="259"/>
      <c r="L150" s="265"/>
      <c r="M150" s="266"/>
      <c r="N150" s="267"/>
      <c r="O150" s="267"/>
      <c r="P150" s="267"/>
      <c r="Q150" s="267"/>
      <c r="R150" s="267"/>
      <c r="S150" s="267"/>
      <c r="T150" s="268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69" t="s">
        <v>256</v>
      </c>
      <c r="AU150" s="269" t="s">
        <v>92</v>
      </c>
      <c r="AV150" s="13" t="s">
        <v>92</v>
      </c>
      <c r="AW150" s="13" t="s">
        <v>32</v>
      </c>
      <c r="AX150" s="13" t="s">
        <v>84</v>
      </c>
      <c r="AY150" s="269" t="s">
        <v>210</v>
      </c>
    </row>
    <row r="151" s="2" customFormat="1" ht="16.30189" customHeight="1">
      <c r="A151" s="39"/>
      <c r="B151" s="40"/>
      <c r="C151" s="239" t="s">
        <v>287</v>
      </c>
      <c r="D151" s="239" t="s">
        <v>213</v>
      </c>
      <c r="E151" s="240" t="s">
        <v>1023</v>
      </c>
      <c r="F151" s="241" t="s">
        <v>1024</v>
      </c>
      <c r="G151" s="242" t="s">
        <v>264</v>
      </c>
      <c r="H151" s="243">
        <v>19.015000000000001</v>
      </c>
      <c r="I151" s="244"/>
      <c r="J151" s="245">
        <f>ROUND(I151*H151,2)</f>
        <v>0</v>
      </c>
      <c r="K151" s="246"/>
      <c r="L151" s="45"/>
      <c r="M151" s="247" t="s">
        <v>1</v>
      </c>
      <c r="N151" s="248" t="s">
        <v>42</v>
      </c>
      <c r="O151" s="98"/>
      <c r="P151" s="249">
        <f>O151*H151</f>
        <v>0</v>
      </c>
      <c r="Q151" s="249">
        <v>0</v>
      </c>
      <c r="R151" s="249">
        <f>Q151*H151</f>
        <v>0</v>
      </c>
      <c r="S151" s="249">
        <v>0</v>
      </c>
      <c r="T151" s="250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51" t="s">
        <v>227</v>
      </c>
      <c r="AT151" s="251" t="s">
        <v>213</v>
      </c>
      <c r="AU151" s="251" t="s">
        <v>92</v>
      </c>
      <c r="AY151" s="18" t="s">
        <v>210</v>
      </c>
      <c r="BE151" s="252">
        <f>IF(N151="základná",J151,0)</f>
        <v>0</v>
      </c>
      <c r="BF151" s="252">
        <f>IF(N151="znížená",J151,0)</f>
        <v>0</v>
      </c>
      <c r="BG151" s="252">
        <f>IF(N151="zákl. prenesená",J151,0)</f>
        <v>0</v>
      </c>
      <c r="BH151" s="252">
        <f>IF(N151="zníž. prenesená",J151,0)</f>
        <v>0</v>
      </c>
      <c r="BI151" s="252">
        <f>IF(N151="nulová",J151,0)</f>
        <v>0</v>
      </c>
      <c r="BJ151" s="18" t="s">
        <v>92</v>
      </c>
      <c r="BK151" s="252">
        <f>ROUND(I151*H151,2)</f>
        <v>0</v>
      </c>
      <c r="BL151" s="18" t="s">
        <v>227</v>
      </c>
      <c r="BM151" s="251" t="s">
        <v>1025</v>
      </c>
    </row>
    <row r="152" s="2" customFormat="1" ht="23.4566" customHeight="1">
      <c r="A152" s="39"/>
      <c r="B152" s="40"/>
      <c r="C152" s="239" t="s">
        <v>293</v>
      </c>
      <c r="D152" s="239" t="s">
        <v>213</v>
      </c>
      <c r="E152" s="240" t="s">
        <v>1026</v>
      </c>
      <c r="F152" s="241" t="s">
        <v>342</v>
      </c>
      <c r="G152" s="242" t="s">
        <v>333</v>
      </c>
      <c r="H152" s="243">
        <v>31.157</v>
      </c>
      <c r="I152" s="244"/>
      <c r="J152" s="245">
        <f>ROUND(I152*H152,2)</f>
        <v>0</v>
      </c>
      <c r="K152" s="246"/>
      <c r="L152" s="45"/>
      <c r="M152" s="247" t="s">
        <v>1</v>
      </c>
      <c r="N152" s="248" t="s">
        <v>42</v>
      </c>
      <c r="O152" s="98"/>
      <c r="P152" s="249">
        <f>O152*H152</f>
        <v>0</v>
      </c>
      <c r="Q152" s="249">
        <v>0</v>
      </c>
      <c r="R152" s="249">
        <f>Q152*H152</f>
        <v>0</v>
      </c>
      <c r="S152" s="249">
        <v>0</v>
      </c>
      <c r="T152" s="250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51" t="s">
        <v>227</v>
      </c>
      <c r="AT152" s="251" t="s">
        <v>213</v>
      </c>
      <c r="AU152" s="251" t="s">
        <v>92</v>
      </c>
      <c r="AY152" s="18" t="s">
        <v>210</v>
      </c>
      <c r="BE152" s="252">
        <f>IF(N152="základná",J152,0)</f>
        <v>0</v>
      </c>
      <c r="BF152" s="252">
        <f>IF(N152="znížená",J152,0)</f>
        <v>0</v>
      </c>
      <c r="BG152" s="252">
        <f>IF(N152="zákl. prenesená",J152,0)</f>
        <v>0</v>
      </c>
      <c r="BH152" s="252">
        <f>IF(N152="zníž. prenesená",J152,0)</f>
        <v>0</v>
      </c>
      <c r="BI152" s="252">
        <f>IF(N152="nulová",J152,0)</f>
        <v>0</v>
      </c>
      <c r="BJ152" s="18" t="s">
        <v>92</v>
      </c>
      <c r="BK152" s="252">
        <f>ROUND(I152*H152,2)</f>
        <v>0</v>
      </c>
      <c r="BL152" s="18" t="s">
        <v>227</v>
      </c>
      <c r="BM152" s="251" t="s">
        <v>1027</v>
      </c>
    </row>
    <row r="153" s="13" customFormat="1">
      <c r="A153" s="13"/>
      <c r="B153" s="258"/>
      <c r="C153" s="259"/>
      <c r="D153" s="260" t="s">
        <v>256</v>
      </c>
      <c r="E153" s="261" t="s">
        <v>1</v>
      </c>
      <c r="F153" s="262" t="s">
        <v>1522</v>
      </c>
      <c r="G153" s="259"/>
      <c r="H153" s="263">
        <v>28.523</v>
      </c>
      <c r="I153" s="264"/>
      <c r="J153" s="259"/>
      <c r="K153" s="259"/>
      <c r="L153" s="265"/>
      <c r="M153" s="266"/>
      <c r="N153" s="267"/>
      <c r="O153" s="267"/>
      <c r="P153" s="267"/>
      <c r="Q153" s="267"/>
      <c r="R153" s="267"/>
      <c r="S153" s="267"/>
      <c r="T153" s="268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69" t="s">
        <v>256</v>
      </c>
      <c r="AU153" s="269" t="s">
        <v>92</v>
      </c>
      <c r="AV153" s="13" t="s">
        <v>92</v>
      </c>
      <c r="AW153" s="13" t="s">
        <v>32</v>
      </c>
      <c r="AX153" s="13" t="s">
        <v>76</v>
      </c>
      <c r="AY153" s="269" t="s">
        <v>210</v>
      </c>
    </row>
    <row r="154" s="13" customFormat="1">
      <c r="A154" s="13"/>
      <c r="B154" s="258"/>
      <c r="C154" s="259"/>
      <c r="D154" s="260" t="s">
        <v>256</v>
      </c>
      <c r="E154" s="261" t="s">
        <v>1</v>
      </c>
      <c r="F154" s="262" t="s">
        <v>1523</v>
      </c>
      <c r="G154" s="259"/>
      <c r="H154" s="263">
        <v>0.68400000000000005</v>
      </c>
      <c r="I154" s="264"/>
      <c r="J154" s="259"/>
      <c r="K154" s="259"/>
      <c r="L154" s="265"/>
      <c r="M154" s="266"/>
      <c r="N154" s="267"/>
      <c r="O154" s="267"/>
      <c r="P154" s="267"/>
      <c r="Q154" s="267"/>
      <c r="R154" s="267"/>
      <c r="S154" s="267"/>
      <c r="T154" s="268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69" t="s">
        <v>256</v>
      </c>
      <c r="AU154" s="269" t="s">
        <v>92</v>
      </c>
      <c r="AV154" s="13" t="s">
        <v>92</v>
      </c>
      <c r="AW154" s="13" t="s">
        <v>32</v>
      </c>
      <c r="AX154" s="13" t="s">
        <v>76</v>
      </c>
      <c r="AY154" s="269" t="s">
        <v>210</v>
      </c>
    </row>
    <row r="155" s="13" customFormat="1">
      <c r="A155" s="13"/>
      <c r="B155" s="258"/>
      <c r="C155" s="259"/>
      <c r="D155" s="260" t="s">
        <v>256</v>
      </c>
      <c r="E155" s="261" t="s">
        <v>1</v>
      </c>
      <c r="F155" s="262" t="s">
        <v>1029</v>
      </c>
      <c r="G155" s="259"/>
      <c r="H155" s="263">
        <v>1.95</v>
      </c>
      <c r="I155" s="264"/>
      <c r="J155" s="259"/>
      <c r="K155" s="259"/>
      <c r="L155" s="265"/>
      <c r="M155" s="266"/>
      <c r="N155" s="267"/>
      <c r="O155" s="267"/>
      <c r="P155" s="267"/>
      <c r="Q155" s="267"/>
      <c r="R155" s="267"/>
      <c r="S155" s="267"/>
      <c r="T155" s="268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69" t="s">
        <v>256</v>
      </c>
      <c r="AU155" s="269" t="s">
        <v>92</v>
      </c>
      <c r="AV155" s="13" t="s">
        <v>92</v>
      </c>
      <c r="AW155" s="13" t="s">
        <v>32</v>
      </c>
      <c r="AX155" s="13" t="s">
        <v>76</v>
      </c>
      <c r="AY155" s="269" t="s">
        <v>210</v>
      </c>
    </row>
    <row r="156" s="14" customFormat="1">
      <c r="A156" s="14"/>
      <c r="B156" s="270"/>
      <c r="C156" s="271"/>
      <c r="D156" s="260" t="s">
        <v>256</v>
      </c>
      <c r="E156" s="272" t="s">
        <v>1</v>
      </c>
      <c r="F156" s="273" t="s">
        <v>268</v>
      </c>
      <c r="G156" s="271"/>
      <c r="H156" s="274">
        <v>31.157</v>
      </c>
      <c r="I156" s="275"/>
      <c r="J156" s="271"/>
      <c r="K156" s="271"/>
      <c r="L156" s="276"/>
      <c r="M156" s="277"/>
      <c r="N156" s="278"/>
      <c r="O156" s="278"/>
      <c r="P156" s="278"/>
      <c r="Q156" s="278"/>
      <c r="R156" s="278"/>
      <c r="S156" s="278"/>
      <c r="T156" s="279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80" t="s">
        <v>256</v>
      </c>
      <c r="AU156" s="280" t="s">
        <v>92</v>
      </c>
      <c r="AV156" s="14" t="s">
        <v>227</v>
      </c>
      <c r="AW156" s="14" t="s">
        <v>32</v>
      </c>
      <c r="AX156" s="14" t="s">
        <v>84</v>
      </c>
      <c r="AY156" s="280" t="s">
        <v>210</v>
      </c>
    </row>
    <row r="157" s="12" customFormat="1" ht="22.8" customHeight="1">
      <c r="A157" s="12"/>
      <c r="B157" s="223"/>
      <c r="C157" s="224"/>
      <c r="D157" s="225" t="s">
        <v>75</v>
      </c>
      <c r="E157" s="237" t="s">
        <v>102</v>
      </c>
      <c r="F157" s="237" t="s">
        <v>1445</v>
      </c>
      <c r="G157" s="224"/>
      <c r="H157" s="224"/>
      <c r="I157" s="227"/>
      <c r="J157" s="238">
        <f>BK157</f>
        <v>0</v>
      </c>
      <c r="K157" s="224"/>
      <c r="L157" s="229"/>
      <c r="M157" s="230"/>
      <c r="N157" s="231"/>
      <c r="O157" s="231"/>
      <c r="P157" s="232">
        <f>SUM(P158:P162)</f>
        <v>0</v>
      </c>
      <c r="Q157" s="231"/>
      <c r="R157" s="232">
        <f>SUM(R158:R162)</f>
        <v>0.11198300000000001</v>
      </c>
      <c r="S157" s="231"/>
      <c r="T157" s="233">
        <f>SUM(T158:T162)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34" t="s">
        <v>84</v>
      </c>
      <c r="AT157" s="235" t="s">
        <v>75</v>
      </c>
      <c r="AU157" s="235" t="s">
        <v>84</v>
      </c>
      <c r="AY157" s="234" t="s">
        <v>210</v>
      </c>
      <c r="BK157" s="236">
        <f>SUM(BK158:BK162)</f>
        <v>0</v>
      </c>
    </row>
    <row r="158" s="2" customFormat="1" ht="23.4566" customHeight="1">
      <c r="A158" s="39"/>
      <c r="B158" s="40"/>
      <c r="C158" s="239" t="s">
        <v>301</v>
      </c>
      <c r="D158" s="239" t="s">
        <v>213</v>
      </c>
      <c r="E158" s="240" t="s">
        <v>1068</v>
      </c>
      <c r="F158" s="241" t="s">
        <v>1069</v>
      </c>
      <c r="G158" s="242" t="s">
        <v>310</v>
      </c>
      <c r="H158" s="243">
        <v>5.6500000000000004</v>
      </c>
      <c r="I158" s="244"/>
      <c r="J158" s="245">
        <f>ROUND(I158*H158,2)</f>
        <v>0</v>
      </c>
      <c r="K158" s="246"/>
      <c r="L158" s="45"/>
      <c r="M158" s="247" t="s">
        <v>1</v>
      </c>
      <c r="N158" s="248" t="s">
        <v>42</v>
      </c>
      <c r="O158" s="98"/>
      <c r="P158" s="249">
        <f>O158*H158</f>
        <v>0</v>
      </c>
      <c r="Q158" s="249">
        <v>0.00282</v>
      </c>
      <c r="R158" s="249">
        <f>Q158*H158</f>
        <v>0.015933000000000003</v>
      </c>
      <c r="S158" s="249">
        <v>0</v>
      </c>
      <c r="T158" s="250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51" t="s">
        <v>227</v>
      </c>
      <c r="AT158" s="251" t="s">
        <v>213</v>
      </c>
      <c r="AU158" s="251" t="s">
        <v>92</v>
      </c>
      <c r="AY158" s="18" t="s">
        <v>210</v>
      </c>
      <c r="BE158" s="252">
        <f>IF(N158="základná",J158,0)</f>
        <v>0</v>
      </c>
      <c r="BF158" s="252">
        <f>IF(N158="znížená",J158,0)</f>
        <v>0</v>
      </c>
      <c r="BG158" s="252">
        <f>IF(N158="zákl. prenesená",J158,0)</f>
        <v>0</v>
      </c>
      <c r="BH158" s="252">
        <f>IF(N158="zníž. prenesená",J158,0)</f>
        <v>0</v>
      </c>
      <c r="BI158" s="252">
        <f>IF(N158="nulová",J158,0)</f>
        <v>0</v>
      </c>
      <c r="BJ158" s="18" t="s">
        <v>92</v>
      </c>
      <c r="BK158" s="252">
        <f>ROUND(I158*H158,2)</f>
        <v>0</v>
      </c>
      <c r="BL158" s="18" t="s">
        <v>227</v>
      </c>
      <c r="BM158" s="251" t="s">
        <v>1524</v>
      </c>
    </row>
    <row r="159" s="13" customFormat="1">
      <c r="A159" s="13"/>
      <c r="B159" s="258"/>
      <c r="C159" s="259"/>
      <c r="D159" s="260" t="s">
        <v>256</v>
      </c>
      <c r="E159" s="261" t="s">
        <v>1</v>
      </c>
      <c r="F159" s="262" t="s">
        <v>1525</v>
      </c>
      <c r="G159" s="259"/>
      <c r="H159" s="263">
        <v>5.6500000000000004</v>
      </c>
      <c r="I159" s="264"/>
      <c r="J159" s="259"/>
      <c r="K159" s="259"/>
      <c r="L159" s="265"/>
      <c r="M159" s="266"/>
      <c r="N159" s="267"/>
      <c r="O159" s="267"/>
      <c r="P159" s="267"/>
      <c r="Q159" s="267"/>
      <c r="R159" s="267"/>
      <c r="S159" s="267"/>
      <c r="T159" s="268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69" t="s">
        <v>256</v>
      </c>
      <c r="AU159" s="269" t="s">
        <v>92</v>
      </c>
      <c r="AV159" s="13" t="s">
        <v>92</v>
      </c>
      <c r="AW159" s="13" t="s">
        <v>32</v>
      </c>
      <c r="AX159" s="13" t="s">
        <v>84</v>
      </c>
      <c r="AY159" s="269" t="s">
        <v>210</v>
      </c>
    </row>
    <row r="160" s="2" customFormat="1" ht="16.30189" customHeight="1">
      <c r="A160" s="39"/>
      <c r="B160" s="40"/>
      <c r="C160" s="281" t="s">
        <v>307</v>
      </c>
      <c r="D160" s="281" t="s">
        <v>330</v>
      </c>
      <c r="E160" s="282" t="s">
        <v>1073</v>
      </c>
      <c r="F160" s="283" t="s">
        <v>1074</v>
      </c>
      <c r="G160" s="284" t="s">
        <v>310</v>
      </c>
      <c r="H160" s="285">
        <v>5.6500000000000004</v>
      </c>
      <c r="I160" s="286"/>
      <c r="J160" s="287">
        <f>ROUND(I160*H160,2)</f>
        <v>0</v>
      </c>
      <c r="K160" s="288"/>
      <c r="L160" s="289"/>
      <c r="M160" s="290" t="s">
        <v>1</v>
      </c>
      <c r="N160" s="291" t="s">
        <v>42</v>
      </c>
      <c r="O160" s="98"/>
      <c r="P160" s="249">
        <f>O160*H160</f>
        <v>0</v>
      </c>
      <c r="Q160" s="249">
        <v>0.017000000000000001</v>
      </c>
      <c r="R160" s="249">
        <f>Q160*H160</f>
        <v>0.09605000000000001</v>
      </c>
      <c r="S160" s="249">
        <v>0</v>
      </c>
      <c r="T160" s="250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51" t="s">
        <v>287</v>
      </c>
      <c r="AT160" s="251" t="s">
        <v>330</v>
      </c>
      <c r="AU160" s="251" t="s">
        <v>92</v>
      </c>
      <c r="AY160" s="18" t="s">
        <v>210</v>
      </c>
      <c r="BE160" s="252">
        <f>IF(N160="základná",J160,0)</f>
        <v>0</v>
      </c>
      <c r="BF160" s="252">
        <f>IF(N160="znížená",J160,0)</f>
        <v>0</v>
      </c>
      <c r="BG160" s="252">
        <f>IF(N160="zákl. prenesená",J160,0)</f>
        <v>0</v>
      </c>
      <c r="BH160" s="252">
        <f>IF(N160="zníž. prenesená",J160,0)</f>
        <v>0</v>
      </c>
      <c r="BI160" s="252">
        <f>IF(N160="nulová",J160,0)</f>
        <v>0</v>
      </c>
      <c r="BJ160" s="18" t="s">
        <v>92</v>
      </c>
      <c r="BK160" s="252">
        <f>ROUND(I160*H160,2)</f>
        <v>0</v>
      </c>
      <c r="BL160" s="18" t="s">
        <v>227</v>
      </c>
      <c r="BM160" s="251" t="s">
        <v>1526</v>
      </c>
    </row>
    <row r="161" s="2" customFormat="1" ht="16.30189" customHeight="1">
      <c r="A161" s="39"/>
      <c r="B161" s="40"/>
      <c r="C161" s="281" t="s">
        <v>313</v>
      </c>
      <c r="D161" s="281" t="s">
        <v>330</v>
      </c>
      <c r="E161" s="282" t="s">
        <v>1076</v>
      </c>
      <c r="F161" s="283" t="s">
        <v>1077</v>
      </c>
      <c r="G161" s="284" t="s">
        <v>1050</v>
      </c>
      <c r="H161" s="285">
        <v>15.699999999999999</v>
      </c>
      <c r="I161" s="286"/>
      <c r="J161" s="287">
        <f>ROUND(I161*H161,2)</f>
        <v>0</v>
      </c>
      <c r="K161" s="288"/>
      <c r="L161" s="289"/>
      <c r="M161" s="290" t="s">
        <v>1</v>
      </c>
      <c r="N161" s="291" t="s">
        <v>42</v>
      </c>
      <c r="O161" s="98"/>
      <c r="P161" s="249">
        <f>O161*H161</f>
        <v>0</v>
      </c>
      <c r="Q161" s="249">
        <v>0</v>
      </c>
      <c r="R161" s="249">
        <f>Q161*H161</f>
        <v>0</v>
      </c>
      <c r="S161" s="249">
        <v>0</v>
      </c>
      <c r="T161" s="250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51" t="s">
        <v>287</v>
      </c>
      <c r="AT161" s="251" t="s">
        <v>330</v>
      </c>
      <c r="AU161" s="251" t="s">
        <v>92</v>
      </c>
      <c r="AY161" s="18" t="s">
        <v>210</v>
      </c>
      <c r="BE161" s="252">
        <f>IF(N161="základná",J161,0)</f>
        <v>0</v>
      </c>
      <c r="BF161" s="252">
        <f>IF(N161="znížená",J161,0)</f>
        <v>0</v>
      </c>
      <c r="BG161" s="252">
        <f>IF(N161="zákl. prenesená",J161,0)</f>
        <v>0</v>
      </c>
      <c r="BH161" s="252">
        <f>IF(N161="zníž. prenesená",J161,0)</f>
        <v>0</v>
      </c>
      <c r="BI161" s="252">
        <f>IF(N161="nulová",J161,0)</f>
        <v>0</v>
      </c>
      <c r="BJ161" s="18" t="s">
        <v>92</v>
      </c>
      <c r="BK161" s="252">
        <f>ROUND(I161*H161,2)</f>
        <v>0</v>
      </c>
      <c r="BL161" s="18" t="s">
        <v>227</v>
      </c>
      <c r="BM161" s="251" t="s">
        <v>1527</v>
      </c>
    </row>
    <row r="162" s="13" customFormat="1">
      <c r="A162" s="13"/>
      <c r="B162" s="258"/>
      <c r="C162" s="259"/>
      <c r="D162" s="260" t="s">
        <v>256</v>
      </c>
      <c r="E162" s="261" t="s">
        <v>1</v>
      </c>
      <c r="F162" s="262" t="s">
        <v>1528</v>
      </c>
      <c r="G162" s="259"/>
      <c r="H162" s="263">
        <v>15.699999999999999</v>
      </c>
      <c r="I162" s="264"/>
      <c r="J162" s="259"/>
      <c r="K162" s="259"/>
      <c r="L162" s="265"/>
      <c r="M162" s="266"/>
      <c r="N162" s="267"/>
      <c r="O162" s="267"/>
      <c r="P162" s="267"/>
      <c r="Q162" s="267"/>
      <c r="R162" s="267"/>
      <c r="S162" s="267"/>
      <c r="T162" s="268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69" t="s">
        <v>256</v>
      </c>
      <c r="AU162" s="269" t="s">
        <v>92</v>
      </c>
      <c r="AV162" s="13" t="s">
        <v>92</v>
      </c>
      <c r="AW162" s="13" t="s">
        <v>32</v>
      </c>
      <c r="AX162" s="13" t="s">
        <v>84</v>
      </c>
      <c r="AY162" s="269" t="s">
        <v>210</v>
      </c>
    </row>
    <row r="163" s="12" customFormat="1" ht="22.8" customHeight="1">
      <c r="A163" s="12"/>
      <c r="B163" s="223"/>
      <c r="C163" s="224"/>
      <c r="D163" s="225" t="s">
        <v>75</v>
      </c>
      <c r="E163" s="237" t="s">
        <v>227</v>
      </c>
      <c r="F163" s="237" t="s">
        <v>454</v>
      </c>
      <c r="G163" s="224"/>
      <c r="H163" s="224"/>
      <c r="I163" s="227"/>
      <c r="J163" s="238">
        <f>BK163</f>
        <v>0</v>
      </c>
      <c r="K163" s="224"/>
      <c r="L163" s="229"/>
      <c r="M163" s="230"/>
      <c r="N163" s="231"/>
      <c r="O163" s="231"/>
      <c r="P163" s="232">
        <f>SUM(P164:P176)</f>
        <v>0</v>
      </c>
      <c r="Q163" s="231"/>
      <c r="R163" s="232">
        <f>SUM(R164:R176)</f>
        <v>25.684786599999999</v>
      </c>
      <c r="S163" s="231"/>
      <c r="T163" s="233">
        <f>SUM(T164:T176)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34" t="s">
        <v>84</v>
      </c>
      <c r="AT163" s="235" t="s">
        <v>75</v>
      </c>
      <c r="AU163" s="235" t="s">
        <v>84</v>
      </c>
      <c r="AY163" s="234" t="s">
        <v>210</v>
      </c>
      <c r="BK163" s="236">
        <f>SUM(BK164:BK176)</f>
        <v>0</v>
      </c>
    </row>
    <row r="164" s="2" customFormat="1" ht="31.92453" customHeight="1">
      <c r="A164" s="39"/>
      <c r="B164" s="40"/>
      <c r="C164" s="239" t="s">
        <v>318</v>
      </c>
      <c r="D164" s="239" t="s">
        <v>213</v>
      </c>
      <c r="E164" s="240" t="s">
        <v>456</v>
      </c>
      <c r="F164" s="241" t="s">
        <v>457</v>
      </c>
      <c r="G164" s="242" t="s">
        <v>254</v>
      </c>
      <c r="H164" s="243">
        <v>17.559999999999999</v>
      </c>
      <c r="I164" s="244"/>
      <c r="J164" s="245">
        <f>ROUND(I164*H164,2)</f>
        <v>0</v>
      </c>
      <c r="K164" s="246"/>
      <c r="L164" s="45"/>
      <c r="M164" s="247" t="s">
        <v>1</v>
      </c>
      <c r="N164" s="248" t="s">
        <v>42</v>
      </c>
      <c r="O164" s="98"/>
      <c r="P164" s="249">
        <f>O164*H164</f>
        <v>0</v>
      </c>
      <c r="Q164" s="249">
        <v>0.23366999999999999</v>
      </c>
      <c r="R164" s="249">
        <f>Q164*H164</f>
        <v>4.1032451999999999</v>
      </c>
      <c r="S164" s="249">
        <v>0</v>
      </c>
      <c r="T164" s="250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51" t="s">
        <v>227</v>
      </c>
      <c r="AT164" s="251" t="s">
        <v>213</v>
      </c>
      <c r="AU164" s="251" t="s">
        <v>92</v>
      </c>
      <c r="AY164" s="18" t="s">
        <v>210</v>
      </c>
      <c r="BE164" s="252">
        <f>IF(N164="základná",J164,0)</f>
        <v>0</v>
      </c>
      <c r="BF164" s="252">
        <f>IF(N164="znížená",J164,0)</f>
        <v>0</v>
      </c>
      <c r="BG164" s="252">
        <f>IF(N164="zákl. prenesená",J164,0)</f>
        <v>0</v>
      </c>
      <c r="BH164" s="252">
        <f>IF(N164="zníž. prenesená",J164,0)</f>
        <v>0</v>
      </c>
      <c r="BI164" s="252">
        <f>IF(N164="nulová",J164,0)</f>
        <v>0</v>
      </c>
      <c r="BJ164" s="18" t="s">
        <v>92</v>
      </c>
      <c r="BK164" s="252">
        <f>ROUND(I164*H164,2)</f>
        <v>0</v>
      </c>
      <c r="BL164" s="18" t="s">
        <v>227</v>
      </c>
      <c r="BM164" s="251" t="s">
        <v>1096</v>
      </c>
    </row>
    <row r="165" s="13" customFormat="1">
      <c r="A165" s="13"/>
      <c r="B165" s="258"/>
      <c r="C165" s="259"/>
      <c r="D165" s="260" t="s">
        <v>256</v>
      </c>
      <c r="E165" s="261" t="s">
        <v>1</v>
      </c>
      <c r="F165" s="262" t="s">
        <v>1452</v>
      </c>
      <c r="G165" s="259"/>
      <c r="H165" s="263">
        <v>10</v>
      </c>
      <c r="I165" s="264"/>
      <c r="J165" s="259"/>
      <c r="K165" s="259"/>
      <c r="L165" s="265"/>
      <c r="M165" s="266"/>
      <c r="N165" s="267"/>
      <c r="O165" s="267"/>
      <c r="P165" s="267"/>
      <c r="Q165" s="267"/>
      <c r="R165" s="267"/>
      <c r="S165" s="267"/>
      <c r="T165" s="268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9" t="s">
        <v>256</v>
      </c>
      <c r="AU165" s="269" t="s">
        <v>92</v>
      </c>
      <c r="AV165" s="13" t="s">
        <v>92</v>
      </c>
      <c r="AW165" s="13" t="s">
        <v>32</v>
      </c>
      <c r="AX165" s="13" t="s">
        <v>76</v>
      </c>
      <c r="AY165" s="269" t="s">
        <v>210</v>
      </c>
    </row>
    <row r="166" s="13" customFormat="1">
      <c r="A166" s="13"/>
      <c r="B166" s="258"/>
      <c r="C166" s="259"/>
      <c r="D166" s="260" t="s">
        <v>256</v>
      </c>
      <c r="E166" s="261" t="s">
        <v>1</v>
      </c>
      <c r="F166" s="262" t="s">
        <v>1453</v>
      </c>
      <c r="G166" s="259"/>
      <c r="H166" s="263">
        <v>7.5599999999999996</v>
      </c>
      <c r="I166" s="264"/>
      <c r="J166" s="259"/>
      <c r="K166" s="259"/>
      <c r="L166" s="265"/>
      <c r="M166" s="266"/>
      <c r="N166" s="267"/>
      <c r="O166" s="267"/>
      <c r="P166" s="267"/>
      <c r="Q166" s="267"/>
      <c r="R166" s="267"/>
      <c r="S166" s="267"/>
      <c r="T166" s="268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69" t="s">
        <v>256</v>
      </c>
      <c r="AU166" s="269" t="s">
        <v>92</v>
      </c>
      <c r="AV166" s="13" t="s">
        <v>92</v>
      </c>
      <c r="AW166" s="13" t="s">
        <v>32</v>
      </c>
      <c r="AX166" s="13" t="s">
        <v>76</v>
      </c>
      <c r="AY166" s="269" t="s">
        <v>210</v>
      </c>
    </row>
    <row r="167" s="2" customFormat="1" ht="23.4566" customHeight="1">
      <c r="A167" s="39"/>
      <c r="B167" s="40"/>
      <c r="C167" s="239" t="s">
        <v>324</v>
      </c>
      <c r="D167" s="239" t="s">
        <v>213</v>
      </c>
      <c r="E167" s="240" t="s">
        <v>1260</v>
      </c>
      <c r="F167" s="241" t="s">
        <v>1261</v>
      </c>
      <c r="G167" s="242" t="s">
        <v>264</v>
      </c>
      <c r="H167" s="243">
        <v>0.29299999999999998</v>
      </c>
      <c r="I167" s="244"/>
      <c r="J167" s="245">
        <f>ROUND(I167*H167,2)</f>
        <v>0</v>
      </c>
      <c r="K167" s="246"/>
      <c r="L167" s="45"/>
      <c r="M167" s="247" t="s">
        <v>1</v>
      </c>
      <c r="N167" s="248" t="s">
        <v>42</v>
      </c>
      <c r="O167" s="98"/>
      <c r="P167" s="249">
        <f>O167*H167</f>
        <v>0</v>
      </c>
      <c r="Q167" s="249">
        <v>1.7034</v>
      </c>
      <c r="R167" s="249">
        <f>Q167*H167</f>
        <v>0.49909619999999999</v>
      </c>
      <c r="S167" s="249">
        <v>0</v>
      </c>
      <c r="T167" s="250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51" t="s">
        <v>227</v>
      </c>
      <c r="AT167" s="251" t="s">
        <v>213</v>
      </c>
      <c r="AU167" s="251" t="s">
        <v>92</v>
      </c>
      <c r="AY167" s="18" t="s">
        <v>210</v>
      </c>
      <c r="BE167" s="252">
        <f>IF(N167="základná",J167,0)</f>
        <v>0</v>
      </c>
      <c r="BF167" s="252">
        <f>IF(N167="znížená",J167,0)</f>
        <v>0</v>
      </c>
      <c r="BG167" s="252">
        <f>IF(N167="zákl. prenesená",J167,0)</f>
        <v>0</v>
      </c>
      <c r="BH167" s="252">
        <f>IF(N167="zníž. prenesená",J167,0)</f>
        <v>0</v>
      </c>
      <c r="BI167" s="252">
        <f>IF(N167="nulová",J167,0)</f>
        <v>0</v>
      </c>
      <c r="BJ167" s="18" t="s">
        <v>92</v>
      </c>
      <c r="BK167" s="252">
        <f>ROUND(I167*H167,2)</f>
        <v>0</v>
      </c>
      <c r="BL167" s="18" t="s">
        <v>227</v>
      </c>
      <c r="BM167" s="251" t="s">
        <v>1529</v>
      </c>
    </row>
    <row r="168" s="13" customFormat="1">
      <c r="A168" s="13"/>
      <c r="B168" s="258"/>
      <c r="C168" s="259"/>
      <c r="D168" s="260" t="s">
        <v>256</v>
      </c>
      <c r="E168" s="261" t="s">
        <v>1</v>
      </c>
      <c r="F168" s="262" t="s">
        <v>1455</v>
      </c>
      <c r="G168" s="259"/>
      <c r="H168" s="263">
        <v>0.29299999999999998</v>
      </c>
      <c r="I168" s="264"/>
      <c r="J168" s="259"/>
      <c r="K168" s="259"/>
      <c r="L168" s="265"/>
      <c r="M168" s="266"/>
      <c r="N168" s="267"/>
      <c r="O168" s="267"/>
      <c r="P168" s="267"/>
      <c r="Q168" s="267"/>
      <c r="R168" s="267"/>
      <c r="S168" s="267"/>
      <c r="T168" s="268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69" t="s">
        <v>256</v>
      </c>
      <c r="AU168" s="269" t="s">
        <v>92</v>
      </c>
      <c r="AV168" s="13" t="s">
        <v>92</v>
      </c>
      <c r="AW168" s="13" t="s">
        <v>32</v>
      </c>
      <c r="AX168" s="13" t="s">
        <v>76</v>
      </c>
      <c r="AY168" s="269" t="s">
        <v>210</v>
      </c>
    </row>
    <row r="169" s="2" customFormat="1" ht="23.4566" customHeight="1">
      <c r="A169" s="39"/>
      <c r="B169" s="40"/>
      <c r="C169" s="239" t="s">
        <v>329</v>
      </c>
      <c r="D169" s="239" t="s">
        <v>213</v>
      </c>
      <c r="E169" s="240" t="s">
        <v>1100</v>
      </c>
      <c r="F169" s="241" t="s">
        <v>1101</v>
      </c>
      <c r="G169" s="242" t="s">
        <v>254</v>
      </c>
      <c r="H169" s="243">
        <v>17.559999999999999</v>
      </c>
      <c r="I169" s="244"/>
      <c r="J169" s="245">
        <f>ROUND(I169*H169,2)</f>
        <v>0</v>
      </c>
      <c r="K169" s="246"/>
      <c r="L169" s="45"/>
      <c r="M169" s="247" t="s">
        <v>1</v>
      </c>
      <c r="N169" s="248" t="s">
        <v>42</v>
      </c>
      <c r="O169" s="98"/>
      <c r="P169" s="249">
        <f>O169*H169</f>
        <v>0</v>
      </c>
      <c r="Q169" s="249">
        <v>0.30059999999999998</v>
      </c>
      <c r="R169" s="249">
        <f>Q169*H169</f>
        <v>5.278535999999999</v>
      </c>
      <c r="S169" s="249">
        <v>0</v>
      </c>
      <c r="T169" s="250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51" t="s">
        <v>227</v>
      </c>
      <c r="AT169" s="251" t="s">
        <v>213</v>
      </c>
      <c r="AU169" s="251" t="s">
        <v>92</v>
      </c>
      <c r="AY169" s="18" t="s">
        <v>210</v>
      </c>
      <c r="BE169" s="252">
        <f>IF(N169="základná",J169,0)</f>
        <v>0</v>
      </c>
      <c r="BF169" s="252">
        <f>IF(N169="znížená",J169,0)</f>
        <v>0</v>
      </c>
      <c r="BG169" s="252">
        <f>IF(N169="zákl. prenesená",J169,0)</f>
        <v>0</v>
      </c>
      <c r="BH169" s="252">
        <f>IF(N169="zníž. prenesená",J169,0)</f>
        <v>0</v>
      </c>
      <c r="BI169" s="252">
        <f>IF(N169="nulová",J169,0)</f>
        <v>0</v>
      </c>
      <c r="BJ169" s="18" t="s">
        <v>92</v>
      </c>
      <c r="BK169" s="252">
        <f>ROUND(I169*H169,2)</f>
        <v>0</v>
      </c>
      <c r="BL169" s="18" t="s">
        <v>227</v>
      </c>
      <c r="BM169" s="251" t="s">
        <v>1530</v>
      </c>
    </row>
    <row r="170" s="2" customFormat="1" ht="31.92453" customHeight="1">
      <c r="A170" s="39"/>
      <c r="B170" s="40"/>
      <c r="C170" s="239" t="s">
        <v>336</v>
      </c>
      <c r="D170" s="239" t="s">
        <v>213</v>
      </c>
      <c r="E170" s="240" t="s">
        <v>476</v>
      </c>
      <c r="F170" s="241" t="s">
        <v>477</v>
      </c>
      <c r="G170" s="242" t="s">
        <v>264</v>
      </c>
      <c r="H170" s="243">
        <v>1.1699999999999999</v>
      </c>
      <c r="I170" s="244"/>
      <c r="J170" s="245">
        <f>ROUND(I170*H170,2)</f>
        <v>0</v>
      </c>
      <c r="K170" s="246"/>
      <c r="L170" s="45"/>
      <c r="M170" s="247" t="s">
        <v>1</v>
      </c>
      <c r="N170" s="248" t="s">
        <v>42</v>
      </c>
      <c r="O170" s="98"/>
      <c r="P170" s="249">
        <f>O170*H170</f>
        <v>0</v>
      </c>
      <c r="Q170" s="249">
        <v>2.2632400000000001</v>
      </c>
      <c r="R170" s="249">
        <f>Q170*H170</f>
        <v>2.6479908000000001</v>
      </c>
      <c r="S170" s="249">
        <v>0</v>
      </c>
      <c r="T170" s="250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51" t="s">
        <v>227</v>
      </c>
      <c r="AT170" s="251" t="s">
        <v>213</v>
      </c>
      <c r="AU170" s="251" t="s">
        <v>92</v>
      </c>
      <c r="AY170" s="18" t="s">
        <v>210</v>
      </c>
      <c r="BE170" s="252">
        <f>IF(N170="základná",J170,0)</f>
        <v>0</v>
      </c>
      <c r="BF170" s="252">
        <f>IF(N170="znížená",J170,0)</f>
        <v>0</v>
      </c>
      <c r="BG170" s="252">
        <f>IF(N170="zákl. prenesená",J170,0)</f>
        <v>0</v>
      </c>
      <c r="BH170" s="252">
        <f>IF(N170="zníž. prenesená",J170,0)</f>
        <v>0</v>
      </c>
      <c r="BI170" s="252">
        <f>IF(N170="nulová",J170,0)</f>
        <v>0</v>
      </c>
      <c r="BJ170" s="18" t="s">
        <v>92</v>
      </c>
      <c r="BK170" s="252">
        <f>ROUND(I170*H170,2)</f>
        <v>0</v>
      </c>
      <c r="BL170" s="18" t="s">
        <v>227</v>
      </c>
      <c r="BM170" s="251" t="s">
        <v>1531</v>
      </c>
    </row>
    <row r="171" s="13" customFormat="1">
      <c r="A171" s="13"/>
      <c r="B171" s="258"/>
      <c r="C171" s="259"/>
      <c r="D171" s="260" t="s">
        <v>256</v>
      </c>
      <c r="E171" s="261" t="s">
        <v>1</v>
      </c>
      <c r="F171" s="262" t="s">
        <v>1458</v>
      </c>
      <c r="G171" s="259"/>
      <c r="H171" s="263">
        <v>1.1699999999999999</v>
      </c>
      <c r="I171" s="264"/>
      <c r="J171" s="259"/>
      <c r="K171" s="259"/>
      <c r="L171" s="265"/>
      <c r="M171" s="266"/>
      <c r="N171" s="267"/>
      <c r="O171" s="267"/>
      <c r="P171" s="267"/>
      <c r="Q171" s="267"/>
      <c r="R171" s="267"/>
      <c r="S171" s="267"/>
      <c r="T171" s="268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69" t="s">
        <v>256</v>
      </c>
      <c r="AU171" s="269" t="s">
        <v>92</v>
      </c>
      <c r="AV171" s="13" t="s">
        <v>92</v>
      </c>
      <c r="AW171" s="13" t="s">
        <v>32</v>
      </c>
      <c r="AX171" s="13" t="s">
        <v>84</v>
      </c>
      <c r="AY171" s="269" t="s">
        <v>210</v>
      </c>
    </row>
    <row r="172" s="2" customFormat="1" ht="23.4566" customHeight="1">
      <c r="A172" s="39"/>
      <c r="B172" s="40"/>
      <c r="C172" s="239" t="s">
        <v>340</v>
      </c>
      <c r="D172" s="239" t="s">
        <v>213</v>
      </c>
      <c r="E172" s="240" t="s">
        <v>486</v>
      </c>
      <c r="F172" s="241" t="s">
        <v>487</v>
      </c>
      <c r="G172" s="242" t="s">
        <v>254</v>
      </c>
      <c r="H172" s="243">
        <v>0.20000000000000001</v>
      </c>
      <c r="I172" s="244"/>
      <c r="J172" s="245">
        <f>ROUND(I172*H172,2)</f>
        <v>0</v>
      </c>
      <c r="K172" s="246"/>
      <c r="L172" s="45"/>
      <c r="M172" s="247" t="s">
        <v>1</v>
      </c>
      <c r="N172" s="248" t="s">
        <v>42</v>
      </c>
      <c r="O172" s="98"/>
      <c r="P172" s="249">
        <f>O172*H172</f>
        <v>0</v>
      </c>
      <c r="Q172" s="249">
        <v>0.02266</v>
      </c>
      <c r="R172" s="249">
        <f>Q172*H172</f>
        <v>0.0045320000000000004</v>
      </c>
      <c r="S172" s="249">
        <v>0</v>
      </c>
      <c r="T172" s="250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51" t="s">
        <v>227</v>
      </c>
      <c r="AT172" s="251" t="s">
        <v>213</v>
      </c>
      <c r="AU172" s="251" t="s">
        <v>92</v>
      </c>
      <c r="AY172" s="18" t="s">
        <v>210</v>
      </c>
      <c r="BE172" s="252">
        <f>IF(N172="základná",J172,0)</f>
        <v>0</v>
      </c>
      <c r="BF172" s="252">
        <f>IF(N172="znížená",J172,0)</f>
        <v>0</v>
      </c>
      <c r="BG172" s="252">
        <f>IF(N172="zákl. prenesená",J172,0)</f>
        <v>0</v>
      </c>
      <c r="BH172" s="252">
        <f>IF(N172="zníž. prenesená",J172,0)</f>
        <v>0</v>
      </c>
      <c r="BI172" s="252">
        <f>IF(N172="nulová",J172,0)</f>
        <v>0</v>
      </c>
      <c r="BJ172" s="18" t="s">
        <v>92</v>
      </c>
      <c r="BK172" s="252">
        <f>ROUND(I172*H172,2)</f>
        <v>0</v>
      </c>
      <c r="BL172" s="18" t="s">
        <v>227</v>
      </c>
      <c r="BM172" s="251" t="s">
        <v>1532</v>
      </c>
    </row>
    <row r="173" s="13" customFormat="1">
      <c r="A173" s="13"/>
      <c r="B173" s="258"/>
      <c r="C173" s="259"/>
      <c r="D173" s="260" t="s">
        <v>256</v>
      </c>
      <c r="E173" s="261" t="s">
        <v>1</v>
      </c>
      <c r="F173" s="262" t="s">
        <v>1533</v>
      </c>
      <c r="G173" s="259"/>
      <c r="H173" s="263">
        <v>0.20000000000000001</v>
      </c>
      <c r="I173" s="264"/>
      <c r="J173" s="259"/>
      <c r="K173" s="259"/>
      <c r="L173" s="265"/>
      <c r="M173" s="266"/>
      <c r="N173" s="267"/>
      <c r="O173" s="267"/>
      <c r="P173" s="267"/>
      <c r="Q173" s="267"/>
      <c r="R173" s="267"/>
      <c r="S173" s="267"/>
      <c r="T173" s="268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69" t="s">
        <v>256</v>
      </c>
      <c r="AU173" s="269" t="s">
        <v>92</v>
      </c>
      <c r="AV173" s="13" t="s">
        <v>92</v>
      </c>
      <c r="AW173" s="13" t="s">
        <v>32</v>
      </c>
      <c r="AX173" s="13" t="s">
        <v>76</v>
      </c>
      <c r="AY173" s="269" t="s">
        <v>210</v>
      </c>
    </row>
    <row r="174" s="2" customFormat="1" ht="31.92453" customHeight="1">
      <c r="A174" s="39"/>
      <c r="B174" s="40"/>
      <c r="C174" s="239" t="s">
        <v>346</v>
      </c>
      <c r="D174" s="239" t="s">
        <v>213</v>
      </c>
      <c r="E174" s="240" t="s">
        <v>491</v>
      </c>
      <c r="F174" s="241" t="s">
        <v>492</v>
      </c>
      <c r="G174" s="242" t="s">
        <v>254</v>
      </c>
      <c r="H174" s="243">
        <v>17.559999999999999</v>
      </c>
      <c r="I174" s="244"/>
      <c r="J174" s="245">
        <f>ROUND(I174*H174,2)</f>
        <v>0</v>
      </c>
      <c r="K174" s="246"/>
      <c r="L174" s="45"/>
      <c r="M174" s="247" t="s">
        <v>1</v>
      </c>
      <c r="N174" s="248" t="s">
        <v>42</v>
      </c>
      <c r="O174" s="98"/>
      <c r="P174" s="249">
        <f>O174*H174</f>
        <v>0</v>
      </c>
      <c r="Q174" s="249">
        <v>0.74894000000000005</v>
      </c>
      <c r="R174" s="249">
        <f>Q174*H174</f>
        <v>13.1513864</v>
      </c>
      <c r="S174" s="249">
        <v>0</v>
      </c>
      <c r="T174" s="250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51" t="s">
        <v>227</v>
      </c>
      <c r="AT174" s="251" t="s">
        <v>213</v>
      </c>
      <c r="AU174" s="251" t="s">
        <v>92</v>
      </c>
      <c r="AY174" s="18" t="s">
        <v>210</v>
      </c>
      <c r="BE174" s="252">
        <f>IF(N174="základná",J174,0)</f>
        <v>0</v>
      </c>
      <c r="BF174" s="252">
        <f>IF(N174="znížená",J174,0)</f>
        <v>0</v>
      </c>
      <c r="BG174" s="252">
        <f>IF(N174="zákl. prenesená",J174,0)</f>
        <v>0</v>
      </c>
      <c r="BH174" s="252">
        <f>IF(N174="zníž. prenesená",J174,0)</f>
        <v>0</v>
      </c>
      <c r="BI174" s="252">
        <f>IF(N174="nulová",J174,0)</f>
        <v>0</v>
      </c>
      <c r="BJ174" s="18" t="s">
        <v>92</v>
      </c>
      <c r="BK174" s="252">
        <f>ROUND(I174*H174,2)</f>
        <v>0</v>
      </c>
      <c r="BL174" s="18" t="s">
        <v>227</v>
      </c>
      <c r="BM174" s="251" t="s">
        <v>1107</v>
      </c>
    </row>
    <row r="175" s="13" customFormat="1">
      <c r="A175" s="13"/>
      <c r="B175" s="258"/>
      <c r="C175" s="259"/>
      <c r="D175" s="260" t="s">
        <v>256</v>
      </c>
      <c r="E175" s="261" t="s">
        <v>1</v>
      </c>
      <c r="F175" s="262" t="s">
        <v>1452</v>
      </c>
      <c r="G175" s="259"/>
      <c r="H175" s="263">
        <v>10</v>
      </c>
      <c r="I175" s="264"/>
      <c r="J175" s="259"/>
      <c r="K175" s="259"/>
      <c r="L175" s="265"/>
      <c r="M175" s="266"/>
      <c r="N175" s="267"/>
      <c r="O175" s="267"/>
      <c r="P175" s="267"/>
      <c r="Q175" s="267"/>
      <c r="R175" s="267"/>
      <c r="S175" s="267"/>
      <c r="T175" s="268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69" t="s">
        <v>256</v>
      </c>
      <c r="AU175" s="269" t="s">
        <v>92</v>
      </c>
      <c r="AV175" s="13" t="s">
        <v>92</v>
      </c>
      <c r="AW175" s="13" t="s">
        <v>32</v>
      </c>
      <c r="AX175" s="13" t="s">
        <v>76</v>
      </c>
      <c r="AY175" s="269" t="s">
        <v>210</v>
      </c>
    </row>
    <row r="176" s="13" customFormat="1">
      <c r="A176" s="13"/>
      <c r="B176" s="258"/>
      <c r="C176" s="259"/>
      <c r="D176" s="260" t="s">
        <v>256</v>
      </c>
      <c r="E176" s="261" t="s">
        <v>1</v>
      </c>
      <c r="F176" s="262" t="s">
        <v>1453</v>
      </c>
      <c r="G176" s="259"/>
      <c r="H176" s="263">
        <v>7.5599999999999996</v>
      </c>
      <c r="I176" s="264"/>
      <c r="J176" s="259"/>
      <c r="K176" s="259"/>
      <c r="L176" s="265"/>
      <c r="M176" s="266"/>
      <c r="N176" s="267"/>
      <c r="O176" s="267"/>
      <c r="P176" s="267"/>
      <c r="Q176" s="267"/>
      <c r="R176" s="267"/>
      <c r="S176" s="267"/>
      <c r="T176" s="268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69" t="s">
        <v>256</v>
      </c>
      <c r="AU176" s="269" t="s">
        <v>92</v>
      </c>
      <c r="AV176" s="13" t="s">
        <v>92</v>
      </c>
      <c r="AW176" s="13" t="s">
        <v>32</v>
      </c>
      <c r="AX176" s="13" t="s">
        <v>76</v>
      </c>
      <c r="AY176" s="269" t="s">
        <v>210</v>
      </c>
    </row>
    <row r="177" s="12" customFormat="1" ht="22.8" customHeight="1">
      <c r="A177" s="12"/>
      <c r="B177" s="223"/>
      <c r="C177" s="224"/>
      <c r="D177" s="225" t="s">
        <v>75</v>
      </c>
      <c r="E177" s="237" t="s">
        <v>277</v>
      </c>
      <c r="F177" s="237" t="s">
        <v>941</v>
      </c>
      <c r="G177" s="224"/>
      <c r="H177" s="224"/>
      <c r="I177" s="227"/>
      <c r="J177" s="238">
        <f>BK177</f>
        <v>0</v>
      </c>
      <c r="K177" s="224"/>
      <c r="L177" s="229"/>
      <c r="M177" s="230"/>
      <c r="N177" s="231"/>
      <c r="O177" s="231"/>
      <c r="P177" s="232">
        <f>SUM(P178:P186)</f>
        <v>0</v>
      </c>
      <c r="Q177" s="231"/>
      <c r="R177" s="232">
        <f>SUM(R178:R186)</f>
        <v>0.38542014000000002</v>
      </c>
      <c r="S177" s="231"/>
      <c r="T177" s="233">
        <f>SUM(T178:T186)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34" t="s">
        <v>84</v>
      </c>
      <c r="AT177" s="235" t="s">
        <v>75</v>
      </c>
      <c r="AU177" s="235" t="s">
        <v>84</v>
      </c>
      <c r="AY177" s="234" t="s">
        <v>210</v>
      </c>
      <c r="BK177" s="236">
        <f>SUM(BK178:BK186)</f>
        <v>0</v>
      </c>
    </row>
    <row r="178" s="2" customFormat="1" ht="16.30189" customHeight="1">
      <c r="A178" s="39"/>
      <c r="B178" s="40"/>
      <c r="C178" s="239" t="s">
        <v>353</v>
      </c>
      <c r="D178" s="239" t="s">
        <v>213</v>
      </c>
      <c r="E178" s="240" t="s">
        <v>1462</v>
      </c>
      <c r="F178" s="241" t="s">
        <v>1463</v>
      </c>
      <c r="G178" s="242" t="s">
        <v>254</v>
      </c>
      <c r="H178" s="243">
        <v>4.2000000000000002</v>
      </c>
      <c r="I178" s="244"/>
      <c r="J178" s="245">
        <f>ROUND(I178*H178,2)</f>
        <v>0</v>
      </c>
      <c r="K178" s="246"/>
      <c r="L178" s="45"/>
      <c r="M178" s="247" t="s">
        <v>1</v>
      </c>
      <c r="N178" s="248" t="s">
        <v>42</v>
      </c>
      <c r="O178" s="98"/>
      <c r="P178" s="249">
        <f>O178*H178</f>
        <v>0</v>
      </c>
      <c r="Q178" s="249">
        <v>0.00051000000000000004</v>
      </c>
      <c r="R178" s="249">
        <f>Q178*H178</f>
        <v>0.0021420000000000002</v>
      </c>
      <c r="S178" s="249">
        <v>0</v>
      </c>
      <c r="T178" s="250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51" t="s">
        <v>227</v>
      </c>
      <c r="AT178" s="251" t="s">
        <v>213</v>
      </c>
      <c r="AU178" s="251" t="s">
        <v>92</v>
      </c>
      <c r="AY178" s="18" t="s">
        <v>210</v>
      </c>
      <c r="BE178" s="252">
        <f>IF(N178="základná",J178,0)</f>
        <v>0</v>
      </c>
      <c r="BF178" s="252">
        <f>IF(N178="znížená",J178,0)</f>
        <v>0</v>
      </c>
      <c r="BG178" s="252">
        <f>IF(N178="zákl. prenesená",J178,0)</f>
        <v>0</v>
      </c>
      <c r="BH178" s="252">
        <f>IF(N178="zníž. prenesená",J178,0)</f>
        <v>0</v>
      </c>
      <c r="BI178" s="252">
        <f>IF(N178="nulová",J178,0)</f>
        <v>0</v>
      </c>
      <c r="BJ178" s="18" t="s">
        <v>92</v>
      </c>
      <c r="BK178" s="252">
        <f>ROUND(I178*H178,2)</f>
        <v>0</v>
      </c>
      <c r="BL178" s="18" t="s">
        <v>227</v>
      </c>
      <c r="BM178" s="251" t="s">
        <v>1534</v>
      </c>
    </row>
    <row r="179" s="15" customFormat="1">
      <c r="A179" s="15"/>
      <c r="B179" s="292"/>
      <c r="C179" s="293"/>
      <c r="D179" s="260" t="s">
        <v>256</v>
      </c>
      <c r="E179" s="294" t="s">
        <v>1</v>
      </c>
      <c r="F179" s="295" t="s">
        <v>1465</v>
      </c>
      <c r="G179" s="293"/>
      <c r="H179" s="294" t="s">
        <v>1</v>
      </c>
      <c r="I179" s="296"/>
      <c r="J179" s="293"/>
      <c r="K179" s="293"/>
      <c r="L179" s="297"/>
      <c r="M179" s="298"/>
      <c r="N179" s="299"/>
      <c r="O179" s="299"/>
      <c r="P179" s="299"/>
      <c r="Q179" s="299"/>
      <c r="R179" s="299"/>
      <c r="S179" s="299"/>
      <c r="T179" s="300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301" t="s">
        <v>256</v>
      </c>
      <c r="AU179" s="301" t="s">
        <v>92</v>
      </c>
      <c r="AV179" s="15" t="s">
        <v>84</v>
      </c>
      <c r="AW179" s="15" t="s">
        <v>32</v>
      </c>
      <c r="AX179" s="15" t="s">
        <v>76</v>
      </c>
      <c r="AY179" s="301" t="s">
        <v>210</v>
      </c>
    </row>
    <row r="180" s="13" customFormat="1">
      <c r="A180" s="13"/>
      <c r="B180" s="258"/>
      <c r="C180" s="259"/>
      <c r="D180" s="260" t="s">
        <v>256</v>
      </c>
      <c r="E180" s="261" t="s">
        <v>1</v>
      </c>
      <c r="F180" s="262" t="s">
        <v>1535</v>
      </c>
      <c r="G180" s="259"/>
      <c r="H180" s="263">
        <v>4.2000000000000002</v>
      </c>
      <c r="I180" s="264"/>
      <c r="J180" s="259"/>
      <c r="K180" s="259"/>
      <c r="L180" s="265"/>
      <c r="M180" s="266"/>
      <c r="N180" s="267"/>
      <c r="O180" s="267"/>
      <c r="P180" s="267"/>
      <c r="Q180" s="267"/>
      <c r="R180" s="267"/>
      <c r="S180" s="267"/>
      <c r="T180" s="268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69" t="s">
        <v>256</v>
      </c>
      <c r="AU180" s="269" t="s">
        <v>92</v>
      </c>
      <c r="AV180" s="13" t="s">
        <v>92</v>
      </c>
      <c r="AW180" s="13" t="s">
        <v>32</v>
      </c>
      <c r="AX180" s="13" t="s">
        <v>76</v>
      </c>
      <c r="AY180" s="269" t="s">
        <v>210</v>
      </c>
    </row>
    <row r="181" s="14" customFormat="1">
      <c r="A181" s="14"/>
      <c r="B181" s="270"/>
      <c r="C181" s="271"/>
      <c r="D181" s="260" t="s">
        <v>256</v>
      </c>
      <c r="E181" s="272" t="s">
        <v>1</v>
      </c>
      <c r="F181" s="273" t="s">
        <v>268</v>
      </c>
      <c r="G181" s="271"/>
      <c r="H181" s="274">
        <v>4.2000000000000002</v>
      </c>
      <c r="I181" s="275"/>
      <c r="J181" s="271"/>
      <c r="K181" s="271"/>
      <c r="L181" s="276"/>
      <c r="M181" s="277"/>
      <c r="N181" s="278"/>
      <c r="O181" s="278"/>
      <c r="P181" s="278"/>
      <c r="Q181" s="278"/>
      <c r="R181" s="278"/>
      <c r="S181" s="278"/>
      <c r="T181" s="279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80" t="s">
        <v>256</v>
      </c>
      <c r="AU181" s="280" t="s">
        <v>92</v>
      </c>
      <c r="AV181" s="14" t="s">
        <v>227</v>
      </c>
      <c r="AW181" s="14" t="s">
        <v>32</v>
      </c>
      <c r="AX181" s="14" t="s">
        <v>84</v>
      </c>
      <c r="AY181" s="280" t="s">
        <v>210</v>
      </c>
    </row>
    <row r="182" s="2" customFormat="1" ht="31.92453" customHeight="1">
      <c r="A182" s="39"/>
      <c r="B182" s="40"/>
      <c r="C182" s="239" t="s">
        <v>7</v>
      </c>
      <c r="D182" s="239" t="s">
        <v>213</v>
      </c>
      <c r="E182" s="240" t="s">
        <v>1118</v>
      </c>
      <c r="F182" s="241" t="s">
        <v>1119</v>
      </c>
      <c r="G182" s="242" t="s">
        <v>254</v>
      </c>
      <c r="H182" s="243">
        <v>10.238</v>
      </c>
      <c r="I182" s="244"/>
      <c r="J182" s="245">
        <f>ROUND(I182*H182,2)</f>
        <v>0</v>
      </c>
      <c r="K182" s="246"/>
      <c r="L182" s="45"/>
      <c r="M182" s="247" t="s">
        <v>1</v>
      </c>
      <c r="N182" s="248" t="s">
        <v>42</v>
      </c>
      <c r="O182" s="98"/>
      <c r="P182" s="249">
        <f>O182*H182</f>
        <v>0</v>
      </c>
      <c r="Q182" s="249">
        <v>0.019529999999999999</v>
      </c>
      <c r="R182" s="249">
        <f>Q182*H182</f>
        <v>0.19994813999999997</v>
      </c>
      <c r="S182" s="249">
        <v>0</v>
      </c>
      <c r="T182" s="250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51" t="s">
        <v>227</v>
      </c>
      <c r="AT182" s="251" t="s">
        <v>213</v>
      </c>
      <c r="AU182" s="251" t="s">
        <v>92</v>
      </c>
      <c r="AY182" s="18" t="s">
        <v>210</v>
      </c>
      <c r="BE182" s="252">
        <f>IF(N182="základná",J182,0)</f>
        <v>0</v>
      </c>
      <c r="BF182" s="252">
        <f>IF(N182="znížená",J182,0)</f>
        <v>0</v>
      </c>
      <c r="BG182" s="252">
        <f>IF(N182="zákl. prenesená",J182,0)</f>
        <v>0</v>
      </c>
      <c r="BH182" s="252">
        <f>IF(N182="zníž. prenesená",J182,0)</f>
        <v>0</v>
      </c>
      <c r="BI182" s="252">
        <f>IF(N182="nulová",J182,0)</f>
        <v>0</v>
      </c>
      <c r="BJ182" s="18" t="s">
        <v>92</v>
      </c>
      <c r="BK182" s="252">
        <f>ROUND(I182*H182,2)</f>
        <v>0</v>
      </c>
      <c r="BL182" s="18" t="s">
        <v>227</v>
      </c>
      <c r="BM182" s="251" t="s">
        <v>1120</v>
      </c>
    </row>
    <row r="183" s="13" customFormat="1">
      <c r="A183" s="13"/>
      <c r="B183" s="258"/>
      <c r="C183" s="259"/>
      <c r="D183" s="260" t="s">
        <v>256</v>
      </c>
      <c r="E183" s="261" t="s">
        <v>1</v>
      </c>
      <c r="F183" s="262" t="s">
        <v>1536</v>
      </c>
      <c r="G183" s="259"/>
      <c r="H183" s="263">
        <v>1.8380000000000001</v>
      </c>
      <c r="I183" s="264"/>
      <c r="J183" s="259"/>
      <c r="K183" s="259"/>
      <c r="L183" s="265"/>
      <c r="M183" s="266"/>
      <c r="N183" s="267"/>
      <c r="O183" s="267"/>
      <c r="P183" s="267"/>
      <c r="Q183" s="267"/>
      <c r="R183" s="267"/>
      <c r="S183" s="267"/>
      <c r="T183" s="268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69" t="s">
        <v>256</v>
      </c>
      <c r="AU183" s="269" t="s">
        <v>92</v>
      </c>
      <c r="AV183" s="13" t="s">
        <v>92</v>
      </c>
      <c r="AW183" s="13" t="s">
        <v>32</v>
      </c>
      <c r="AX183" s="13" t="s">
        <v>76</v>
      </c>
      <c r="AY183" s="269" t="s">
        <v>210</v>
      </c>
    </row>
    <row r="184" s="13" customFormat="1">
      <c r="A184" s="13"/>
      <c r="B184" s="258"/>
      <c r="C184" s="259"/>
      <c r="D184" s="260" t="s">
        <v>256</v>
      </c>
      <c r="E184" s="261" t="s">
        <v>1</v>
      </c>
      <c r="F184" s="262" t="s">
        <v>1537</v>
      </c>
      <c r="G184" s="259"/>
      <c r="H184" s="263">
        <v>8.4000000000000004</v>
      </c>
      <c r="I184" s="264"/>
      <c r="J184" s="259"/>
      <c r="K184" s="259"/>
      <c r="L184" s="265"/>
      <c r="M184" s="266"/>
      <c r="N184" s="267"/>
      <c r="O184" s="267"/>
      <c r="P184" s="267"/>
      <c r="Q184" s="267"/>
      <c r="R184" s="267"/>
      <c r="S184" s="267"/>
      <c r="T184" s="268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69" t="s">
        <v>256</v>
      </c>
      <c r="AU184" s="269" t="s">
        <v>92</v>
      </c>
      <c r="AV184" s="13" t="s">
        <v>92</v>
      </c>
      <c r="AW184" s="13" t="s">
        <v>32</v>
      </c>
      <c r="AX184" s="13" t="s">
        <v>76</v>
      </c>
      <c r="AY184" s="269" t="s">
        <v>210</v>
      </c>
    </row>
    <row r="185" s="14" customFormat="1">
      <c r="A185" s="14"/>
      <c r="B185" s="270"/>
      <c r="C185" s="271"/>
      <c r="D185" s="260" t="s">
        <v>256</v>
      </c>
      <c r="E185" s="272" t="s">
        <v>1</v>
      </c>
      <c r="F185" s="273" t="s">
        <v>268</v>
      </c>
      <c r="G185" s="271"/>
      <c r="H185" s="274">
        <v>10.238</v>
      </c>
      <c r="I185" s="275"/>
      <c r="J185" s="271"/>
      <c r="K185" s="271"/>
      <c r="L185" s="276"/>
      <c r="M185" s="277"/>
      <c r="N185" s="278"/>
      <c r="O185" s="278"/>
      <c r="P185" s="278"/>
      <c r="Q185" s="278"/>
      <c r="R185" s="278"/>
      <c r="S185" s="278"/>
      <c r="T185" s="279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80" t="s">
        <v>256</v>
      </c>
      <c r="AU185" s="280" t="s">
        <v>92</v>
      </c>
      <c r="AV185" s="14" t="s">
        <v>227</v>
      </c>
      <c r="AW185" s="14" t="s">
        <v>32</v>
      </c>
      <c r="AX185" s="14" t="s">
        <v>84</v>
      </c>
      <c r="AY185" s="280" t="s">
        <v>210</v>
      </c>
    </row>
    <row r="186" s="2" customFormat="1" ht="23.4566" customHeight="1">
      <c r="A186" s="39"/>
      <c r="B186" s="40"/>
      <c r="C186" s="239" t="s">
        <v>362</v>
      </c>
      <c r="D186" s="239" t="s">
        <v>213</v>
      </c>
      <c r="E186" s="240" t="s">
        <v>1469</v>
      </c>
      <c r="F186" s="241" t="s">
        <v>1470</v>
      </c>
      <c r="G186" s="242" t="s">
        <v>254</v>
      </c>
      <c r="H186" s="243">
        <v>4.2000000000000002</v>
      </c>
      <c r="I186" s="244"/>
      <c r="J186" s="245">
        <f>ROUND(I186*H186,2)</f>
        <v>0</v>
      </c>
      <c r="K186" s="246"/>
      <c r="L186" s="45"/>
      <c r="M186" s="247" t="s">
        <v>1</v>
      </c>
      <c r="N186" s="248" t="s">
        <v>42</v>
      </c>
      <c r="O186" s="98"/>
      <c r="P186" s="249">
        <f>O186*H186</f>
        <v>0</v>
      </c>
      <c r="Q186" s="249">
        <v>0.043650000000000001</v>
      </c>
      <c r="R186" s="249">
        <f>Q186*H186</f>
        <v>0.18333000000000002</v>
      </c>
      <c r="S186" s="249">
        <v>0</v>
      </c>
      <c r="T186" s="250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51" t="s">
        <v>227</v>
      </c>
      <c r="AT186" s="251" t="s">
        <v>213</v>
      </c>
      <c r="AU186" s="251" t="s">
        <v>92</v>
      </c>
      <c r="AY186" s="18" t="s">
        <v>210</v>
      </c>
      <c r="BE186" s="252">
        <f>IF(N186="základná",J186,0)</f>
        <v>0</v>
      </c>
      <c r="BF186" s="252">
        <f>IF(N186="znížená",J186,0)</f>
        <v>0</v>
      </c>
      <c r="BG186" s="252">
        <f>IF(N186="zákl. prenesená",J186,0)</f>
        <v>0</v>
      </c>
      <c r="BH186" s="252">
        <f>IF(N186="zníž. prenesená",J186,0)</f>
        <v>0</v>
      </c>
      <c r="BI186" s="252">
        <f>IF(N186="nulová",J186,0)</f>
        <v>0</v>
      </c>
      <c r="BJ186" s="18" t="s">
        <v>92</v>
      </c>
      <c r="BK186" s="252">
        <f>ROUND(I186*H186,2)</f>
        <v>0</v>
      </c>
      <c r="BL186" s="18" t="s">
        <v>227</v>
      </c>
      <c r="BM186" s="251" t="s">
        <v>1538</v>
      </c>
    </row>
    <row r="187" s="12" customFormat="1" ht="22.8" customHeight="1">
      <c r="A187" s="12"/>
      <c r="B187" s="223"/>
      <c r="C187" s="224"/>
      <c r="D187" s="225" t="s">
        <v>75</v>
      </c>
      <c r="E187" s="237" t="s">
        <v>293</v>
      </c>
      <c r="F187" s="237" t="s">
        <v>594</v>
      </c>
      <c r="G187" s="224"/>
      <c r="H187" s="224"/>
      <c r="I187" s="227"/>
      <c r="J187" s="238">
        <f>BK187</f>
        <v>0</v>
      </c>
      <c r="K187" s="224"/>
      <c r="L187" s="229"/>
      <c r="M187" s="230"/>
      <c r="N187" s="231"/>
      <c r="O187" s="231"/>
      <c r="P187" s="232">
        <f>SUM(P188:P206)</f>
        <v>0</v>
      </c>
      <c r="Q187" s="231"/>
      <c r="R187" s="232">
        <f>SUM(R188:R206)</f>
        <v>0.080869999999999997</v>
      </c>
      <c r="S187" s="231"/>
      <c r="T187" s="233">
        <f>SUM(T188:T206)</f>
        <v>2.7237200000000001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34" t="s">
        <v>84</v>
      </c>
      <c r="AT187" s="235" t="s">
        <v>75</v>
      </c>
      <c r="AU187" s="235" t="s">
        <v>84</v>
      </c>
      <c r="AY187" s="234" t="s">
        <v>210</v>
      </c>
      <c r="BK187" s="236">
        <f>SUM(BK188:BK206)</f>
        <v>0</v>
      </c>
    </row>
    <row r="188" s="2" customFormat="1" ht="16.30189" customHeight="1">
      <c r="A188" s="39"/>
      <c r="B188" s="40"/>
      <c r="C188" s="239" t="s">
        <v>368</v>
      </c>
      <c r="D188" s="239" t="s">
        <v>213</v>
      </c>
      <c r="E188" s="240" t="s">
        <v>1134</v>
      </c>
      <c r="F188" s="241" t="s">
        <v>1135</v>
      </c>
      <c r="G188" s="242" t="s">
        <v>563</v>
      </c>
      <c r="H188" s="243">
        <v>1</v>
      </c>
      <c r="I188" s="244"/>
      <c r="J188" s="245">
        <f>ROUND(I188*H188,2)</f>
        <v>0</v>
      </c>
      <c r="K188" s="246"/>
      <c r="L188" s="45"/>
      <c r="M188" s="247" t="s">
        <v>1</v>
      </c>
      <c r="N188" s="248" t="s">
        <v>42</v>
      </c>
      <c r="O188" s="98"/>
      <c r="P188" s="249">
        <f>O188*H188</f>
        <v>0</v>
      </c>
      <c r="Q188" s="249">
        <v>0.077670000000000003</v>
      </c>
      <c r="R188" s="249">
        <f>Q188*H188</f>
        <v>0.077670000000000003</v>
      </c>
      <c r="S188" s="249">
        <v>0</v>
      </c>
      <c r="T188" s="250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51" t="s">
        <v>227</v>
      </c>
      <c r="AT188" s="251" t="s">
        <v>213</v>
      </c>
      <c r="AU188" s="251" t="s">
        <v>92</v>
      </c>
      <c r="AY188" s="18" t="s">
        <v>210</v>
      </c>
      <c r="BE188" s="252">
        <f>IF(N188="základná",J188,0)</f>
        <v>0</v>
      </c>
      <c r="BF188" s="252">
        <f>IF(N188="znížená",J188,0)</f>
        <v>0</v>
      </c>
      <c r="BG188" s="252">
        <f>IF(N188="zákl. prenesená",J188,0)</f>
        <v>0</v>
      </c>
      <c r="BH188" s="252">
        <f>IF(N188="zníž. prenesená",J188,0)</f>
        <v>0</v>
      </c>
      <c r="BI188" s="252">
        <f>IF(N188="nulová",J188,0)</f>
        <v>0</v>
      </c>
      <c r="BJ188" s="18" t="s">
        <v>92</v>
      </c>
      <c r="BK188" s="252">
        <f>ROUND(I188*H188,2)</f>
        <v>0</v>
      </c>
      <c r="BL188" s="18" t="s">
        <v>227</v>
      </c>
      <c r="BM188" s="251" t="s">
        <v>1136</v>
      </c>
    </row>
    <row r="189" s="2" customFormat="1" ht="23.4566" customHeight="1">
      <c r="A189" s="39"/>
      <c r="B189" s="40"/>
      <c r="C189" s="239" t="s">
        <v>373</v>
      </c>
      <c r="D189" s="239" t="s">
        <v>213</v>
      </c>
      <c r="E189" s="240" t="s">
        <v>1472</v>
      </c>
      <c r="F189" s="241" t="s">
        <v>1473</v>
      </c>
      <c r="G189" s="242" t="s">
        <v>254</v>
      </c>
      <c r="H189" s="243">
        <v>4.2000000000000002</v>
      </c>
      <c r="I189" s="244"/>
      <c r="J189" s="245">
        <f>ROUND(I189*H189,2)</f>
        <v>0</v>
      </c>
      <c r="K189" s="246"/>
      <c r="L189" s="45"/>
      <c r="M189" s="247" t="s">
        <v>1</v>
      </c>
      <c r="N189" s="248" t="s">
        <v>42</v>
      </c>
      <c r="O189" s="98"/>
      <c r="P189" s="249">
        <f>O189*H189</f>
        <v>0</v>
      </c>
      <c r="Q189" s="249">
        <v>0</v>
      </c>
      <c r="R189" s="249">
        <f>Q189*H189</f>
        <v>0</v>
      </c>
      <c r="S189" s="249">
        <v>0.021999999999999999</v>
      </c>
      <c r="T189" s="250">
        <f>S189*H189</f>
        <v>0.092399999999999996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51" t="s">
        <v>227</v>
      </c>
      <c r="AT189" s="251" t="s">
        <v>213</v>
      </c>
      <c r="AU189" s="251" t="s">
        <v>92</v>
      </c>
      <c r="AY189" s="18" t="s">
        <v>210</v>
      </c>
      <c r="BE189" s="252">
        <f>IF(N189="základná",J189,0)</f>
        <v>0</v>
      </c>
      <c r="BF189" s="252">
        <f>IF(N189="znížená",J189,0)</f>
        <v>0</v>
      </c>
      <c r="BG189" s="252">
        <f>IF(N189="zákl. prenesená",J189,0)</f>
        <v>0</v>
      </c>
      <c r="BH189" s="252">
        <f>IF(N189="zníž. prenesená",J189,0)</f>
        <v>0</v>
      </c>
      <c r="BI189" s="252">
        <f>IF(N189="nulová",J189,0)</f>
        <v>0</v>
      </c>
      <c r="BJ189" s="18" t="s">
        <v>92</v>
      </c>
      <c r="BK189" s="252">
        <f>ROUND(I189*H189,2)</f>
        <v>0</v>
      </c>
      <c r="BL189" s="18" t="s">
        <v>227</v>
      </c>
      <c r="BM189" s="251" t="s">
        <v>1539</v>
      </c>
    </row>
    <row r="190" s="13" customFormat="1">
      <c r="A190" s="13"/>
      <c r="B190" s="258"/>
      <c r="C190" s="259"/>
      <c r="D190" s="260" t="s">
        <v>256</v>
      </c>
      <c r="E190" s="261" t="s">
        <v>1</v>
      </c>
      <c r="F190" s="262" t="s">
        <v>1535</v>
      </c>
      <c r="G190" s="259"/>
      <c r="H190" s="263">
        <v>4.2000000000000002</v>
      </c>
      <c r="I190" s="264"/>
      <c r="J190" s="259"/>
      <c r="K190" s="259"/>
      <c r="L190" s="265"/>
      <c r="M190" s="266"/>
      <c r="N190" s="267"/>
      <c r="O190" s="267"/>
      <c r="P190" s="267"/>
      <c r="Q190" s="267"/>
      <c r="R190" s="267"/>
      <c r="S190" s="267"/>
      <c r="T190" s="268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69" t="s">
        <v>256</v>
      </c>
      <c r="AU190" s="269" t="s">
        <v>92</v>
      </c>
      <c r="AV190" s="13" t="s">
        <v>92</v>
      </c>
      <c r="AW190" s="13" t="s">
        <v>32</v>
      </c>
      <c r="AX190" s="13" t="s">
        <v>84</v>
      </c>
      <c r="AY190" s="269" t="s">
        <v>210</v>
      </c>
    </row>
    <row r="191" s="2" customFormat="1" ht="23.4566" customHeight="1">
      <c r="A191" s="39"/>
      <c r="B191" s="40"/>
      <c r="C191" s="239" t="s">
        <v>378</v>
      </c>
      <c r="D191" s="239" t="s">
        <v>213</v>
      </c>
      <c r="E191" s="240" t="s">
        <v>1475</v>
      </c>
      <c r="F191" s="241" t="s">
        <v>1476</v>
      </c>
      <c r="G191" s="242" t="s">
        <v>254</v>
      </c>
      <c r="H191" s="243">
        <v>4.6699999999999999</v>
      </c>
      <c r="I191" s="244"/>
      <c r="J191" s="245">
        <f>ROUND(I191*H191,2)</f>
        <v>0</v>
      </c>
      <c r="K191" s="246"/>
      <c r="L191" s="45"/>
      <c r="M191" s="247" t="s">
        <v>1</v>
      </c>
      <c r="N191" s="248" t="s">
        <v>42</v>
      </c>
      <c r="O191" s="98"/>
      <c r="P191" s="249">
        <f>O191*H191</f>
        <v>0</v>
      </c>
      <c r="Q191" s="249">
        <v>0</v>
      </c>
      <c r="R191" s="249">
        <f>Q191*H191</f>
        <v>0</v>
      </c>
      <c r="S191" s="249">
        <v>0</v>
      </c>
      <c r="T191" s="250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51" t="s">
        <v>227</v>
      </c>
      <c r="AT191" s="251" t="s">
        <v>213</v>
      </c>
      <c r="AU191" s="251" t="s">
        <v>92</v>
      </c>
      <c r="AY191" s="18" t="s">
        <v>210</v>
      </c>
      <c r="BE191" s="252">
        <f>IF(N191="základná",J191,0)</f>
        <v>0</v>
      </c>
      <c r="BF191" s="252">
        <f>IF(N191="znížená",J191,0)</f>
        <v>0</v>
      </c>
      <c r="BG191" s="252">
        <f>IF(N191="zákl. prenesená",J191,0)</f>
        <v>0</v>
      </c>
      <c r="BH191" s="252">
        <f>IF(N191="zníž. prenesená",J191,0)</f>
        <v>0</v>
      </c>
      <c r="BI191" s="252">
        <f>IF(N191="nulová",J191,0)</f>
        <v>0</v>
      </c>
      <c r="BJ191" s="18" t="s">
        <v>92</v>
      </c>
      <c r="BK191" s="252">
        <f>ROUND(I191*H191,2)</f>
        <v>0</v>
      </c>
      <c r="BL191" s="18" t="s">
        <v>227</v>
      </c>
      <c r="BM191" s="251" t="s">
        <v>1477</v>
      </c>
    </row>
    <row r="192" s="13" customFormat="1">
      <c r="A192" s="13"/>
      <c r="B192" s="258"/>
      <c r="C192" s="259"/>
      <c r="D192" s="260" t="s">
        <v>256</v>
      </c>
      <c r="E192" s="261" t="s">
        <v>1</v>
      </c>
      <c r="F192" s="262" t="s">
        <v>1540</v>
      </c>
      <c r="G192" s="259"/>
      <c r="H192" s="263">
        <v>4.6699999999999999</v>
      </c>
      <c r="I192" s="264"/>
      <c r="J192" s="259"/>
      <c r="K192" s="259"/>
      <c r="L192" s="265"/>
      <c r="M192" s="266"/>
      <c r="N192" s="267"/>
      <c r="O192" s="267"/>
      <c r="P192" s="267"/>
      <c r="Q192" s="267"/>
      <c r="R192" s="267"/>
      <c r="S192" s="267"/>
      <c r="T192" s="268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69" t="s">
        <v>256</v>
      </c>
      <c r="AU192" s="269" t="s">
        <v>92</v>
      </c>
      <c r="AV192" s="13" t="s">
        <v>92</v>
      </c>
      <c r="AW192" s="13" t="s">
        <v>32</v>
      </c>
      <c r="AX192" s="13" t="s">
        <v>76</v>
      </c>
      <c r="AY192" s="269" t="s">
        <v>210</v>
      </c>
    </row>
    <row r="193" s="14" customFormat="1">
      <c r="A193" s="14"/>
      <c r="B193" s="270"/>
      <c r="C193" s="271"/>
      <c r="D193" s="260" t="s">
        <v>256</v>
      </c>
      <c r="E193" s="272" t="s">
        <v>1</v>
      </c>
      <c r="F193" s="273" t="s">
        <v>268</v>
      </c>
      <c r="G193" s="271"/>
      <c r="H193" s="274">
        <v>4.6699999999999999</v>
      </c>
      <c r="I193" s="275"/>
      <c r="J193" s="271"/>
      <c r="K193" s="271"/>
      <c r="L193" s="276"/>
      <c r="M193" s="277"/>
      <c r="N193" s="278"/>
      <c r="O193" s="278"/>
      <c r="P193" s="278"/>
      <c r="Q193" s="278"/>
      <c r="R193" s="278"/>
      <c r="S193" s="278"/>
      <c r="T193" s="279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80" t="s">
        <v>256</v>
      </c>
      <c r="AU193" s="280" t="s">
        <v>92</v>
      </c>
      <c r="AV193" s="14" t="s">
        <v>227</v>
      </c>
      <c r="AW193" s="14" t="s">
        <v>32</v>
      </c>
      <c r="AX193" s="14" t="s">
        <v>84</v>
      </c>
      <c r="AY193" s="280" t="s">
        <v>210</v>
      </c>
    </row>
    <row r="194" s="2" customFormat="1" ht="31.92453" customHeight="1">
      <c r="A194" s="39"/>
      <c r="B194" s="40"/>
      <c r="C194" s="239" t="s">
        <v>383</v>
      </c>
      <c r="D194" s="239" t="s">
        <v>213</v>
      </c>
      <c r="E194" s="240" t="s">
        <v>1148</v>
      </c>
      <c r="F194" s="241" t="s">
        <v>1149</v>
      </c>
      <c r="G194" s="242" t="s">
        <v>310</v>
      </c>
      <c r="H194" s="243">
        <v>10</v>
      </c>
      <c r="I194" s="244"/>
      <c r="J194" s="245">
        <f>ROUND(I194*H194,2)</f>
        <v>0</v>
      </c>
      <c r="K194" s="246"/>
      <c r="L194" s="45"/>
      <c r="M194" s="247" t="s">
        <v>1</v>
      </c>
      <c r="N194" s="248" t="s">
        <v>42</v>
      </c>
      <c r="O194" s="98"/>
      <c r="P194" s="249">
        <f>O194*H194</f>
        <v>0</v>
      </c>
      <c r="Q194" s="249">
        <v>0</v>
      </c>
      <c r="R194" s="249">
        <f>Q194*H194</f>
        <v>0</v>
      </c>
      <c r="S194" s="249">
        <v>0.1946</v>
      </c>
      <c r="T194" s="250">
        <f>S194*H194</f>
        <v>1.946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51" t="s">
        <v>227</v>
      </c>
      <c r="AT194" s="251" t="s">
        <v>213</v>
      </c>
      <c r="AU194" s="251" t="s">
        <v>92</v>
      </c>
      <c r="AY194" s="18" t="s">
        <v>210</v>
      </c>
      <c r="BE194" s="252">
        <f>IF(N194="základná",J194,0)</f>
        <v>0</v>
      </c>
      <c r="BF194" s="252">
        <f>IF(N194="znížená",J194,0)</f>
        <v>0</v>
      </c>
      <c r="BG194" s="252">
        <f>IF(N194="zákl. prenesená",J194,0)</f>
        <v>0</v>
      </c>
      <c r="BH194" s="252">
        <f>IF(N194="zníž. prenesená",J194,0)</f>
        <v>0</v>
      </c>
      <c r="BI194" s="252">
        <f>IF(N194="nulová",J194,0)</f>
        <v>0</v>
      </c>
      <c r="BJ194" s="18" t="s">
        <v>92</v>
      </c>
      <c r="BK194" s="252">
        <f>ROUND(I194*H194,2)</f>
        <v>0</v>
      </c>
      <c r="BL194" s="18" t="s">
        <v>227</v>
      </c>
      <c r="BM194" s="251" t="s">
        <v>1150</v>
      </c>
    </row>
    <row r="195" s="13" customFormat="1">
      <c r="A195" s="13"/>
      <c r="B195" s="258"/>
      <c r="C195" s="259"/>
      <c r="D195" s="260" t="s">
        <v>256</v>
      </c>
      <c r="E195" s="261" t="s">
        <v>1</v>
      </c>
      <c r="F195" s="262" t="s">
        <v>1151</v>
      </c>
      <c r="G195" s="259"/>
      <c r="H195" s="263">
        <v>10</v>
      </c>
      <c r="I195" s="264"/>
      <c r="J195" s="259"/>
      <c r="K195" s="259"/>
      <c r="L195" s="265"/>
      <c r="M195" s="266"/>
      <c r="N195" s="267"/>
      <c r="O195" s="267"/>
      <c r="P195" s="267"/>
      <c r="Q195" s="267"/>
      <c r="R195" s="267"/>
      <c r="S195" s="267"/>
      <c r="T195" s="268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69" t="s">
        <v>256</v>
      </c>
      <c r="AU195" s="269" t="s">
        <v>92</v>
      </c>
      <c r="AV195" s="13" t="s">
        <v>92</v>
      </c>
      <c r="AW195" s="13" t="s">
        <v>32</v>
      </c>
      <c r="AX195" s="13" t="s">
        <v>84</v>
      </c>
      <c r="AY195" s="269" t="s">
        <v>210</v>
      </c>
    </row>
    <row r="196" s="2" customFormat="1" ht="23.4566" customHeight="1">
      <c r="A196" s="39"/>
      <c r="B196" s="40"/>
      <c r="C196" s="239" t="s">
        <v>388</v>
      </c>
      <c r="D196" s="239" t="s">
        <v>213</v>
      </c>
      <c r="E196" s="240" t="s">
        <v>1412</v>
      </c>
      <c r="F196" s="241" t="s">
        <v>1413</v>
      </c>
      <c r="G196" s="242" t="s">
        <v>310</v>
      </c>
      <c r="H196" s="243">
        <v>12</v>
      </c>
      <c r="I196" s="244"/>
      <c r="J196" s="245">
        <f>ROUND(I196*H196,2)</f>
        <v>0</v>
      </c>
      <c r="K196" s="246"/>
      <c r="L196" s="45"/>
      <c r="M196" s="247" t="s">
        <v>1</v>
      </c>
      <c r="N196" s="248" t="s">
        <v>42</v>
      </c>
      <c r="O196" s="98"/>
      <c r="P196" s="249">
        <f>O196*H196</f>
        <v>0</v>
      </c>
      <c r="Q196" s="249">
        <v>0</v>
      </c>
      <c r="R196" s="249">
        <f>Q196*H196</f>
        <v>0</v>
      </c>
      <c r="S196" s="249">
        <v>0.057110000000000001</v>
      </c>
      <c r="T196" s="250">
        <f>S196*H196</f>
        <v>0.68532000000000004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51" t="s">
        <v>227</v>
      </c>
      <c r="AT196" s="251" t="s">
        <v>213</v>
      </c>
      <c r="AU196" s="251" t="s">
        <v>92</v>
      </c>
      <c r="AY196" s="18" t="s">
        <v>210</v>
      </c>
      <c r="BE196" s="252">
        <f>IF(N196="základná",J196,0)</f>
        <v>0</v>
      </c>
      <c r="BF196" s="252">
        <f>IF(N196="znížená",J196,0)</f>
        <v>0</v>
      </c>
      <c r="BG196" s="252">
        <f>IF(N196="zákl. prenesená",J196,0)</f>
        <v>0</v>
      </c>
      <c r="BH196" s="252">
        <f>IF(N196="zníž. prenesená",J196,0)</f>
        <v>0</v>
      </c>
      <c r="BI196" s="252">
        <f>IF(N196="nulová",J196,0)</f>
        <v>0</v>
      </c>
      <c r="BJ196" s="18" t="s">
        <v>92</v>
      </c>
      <c r="BK196" s="252">
        <f>ROUND(I196*H196,2)</f>
        <v>0</v>
      </c>
      <c r="BL196" s="18" t="s">
        <v>227</v>
      </c>
      <c r="BM196" s="251" t="s">
        <v>1481</v>
      </c>
    </row>
    <row r="197" s="2" customFormat="1" ht="36.72453" customHeight="1">
      <c r="A197" s="39"/>
      <c r="B197" s="40"/>
      <c r="C197" s="239" t="s">
        <v>393</v>
      </c>
      <c r="D197" s="239" t="s">
        <v>213</v>
      </c>
      <c r="E197" s="240" t="s">
        <v>1152</v>
      </c>
      <c r="F197" s="241" t="s">
        <v>1153</v>
      </c>
      <c r="G197" s="242" t="s">
        <v>563</v>
      </c>
      <c r="H197" s="243">
        <v>20</v>
      </c>
      <c r="I197" s="244"/>
      <c r="J197" s="245">
        <f>ROUND(I197*H197,2)</f>
        <v>0</v>
      </c>
      <c r="K197" s="246"/>
      <c r="L197" s="45"/>
      <c r="M197" s="247" t="s">
        <v>1</v>
      </c>
      <c r="N197" s="248" t="s">
        <v>42</v>
      </c>
      <c r="O197" s="98"/>
      <c r="P197" s="249">
        <f>O197*H197</f>
        <v>0</v>
      </c>
      <c r="Q197" s="249">
        <v>0.00016000000000000001</v>
      </c>
      <c r="R197" s="249">
        <f>Q197*H197</f>
        <v>0.0032000000000000002</v>
      </c>
      <c r="S197" s="249">
        <v>0</v>
      </c>
      <c r="T197" s="250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51" t="s">
        <v>227</v>
      </c>
      <c r="AT197" s="251" t="s">
        <v>213</v>
      </c>
      <c r="AU197" s="251" t="s">
        <v>92</v>
      </c>
      <c r="AY197" s="18" t="s">
        <v>210</v>
      </c>
      <c r="BE197" s="252">
        <f>IF(N197="základná",J197,0)</f>
        <v>0</v>
      </c>
      <c r="BF197" s="252">
        <f>IF(N197="znížená",J197,0)</f>
        <v>0</v>
      </c>
      <c r="BG197" s="252">
        <f>IF(N197="zákl. prenesená",J197,0)</f>
        <v>0</v>
      </c>
      <c r="BH197" s="252">
        <f>IF(N197="zníž. prenesená",J197,0)</f>
        <v>0</v>
      </c>
      <c r="BI197" s="252">
        <f>IF(N197="nulová",J197,0)</f>
        <v>0</v>
      </c>
      <c r="BJ197" s="18" t="s">
        <v>92</v>
      </c>
      <c r="BK197" s="252">
        <f>ROUND(I197*H197,2)</f>
        <v>0</v>
      </c>
      <c r="BL197" s="18" t="s">
        <v>227</v>
      </c>
      <c r="BM197" s="251" t="s">
        <v>1154</v>
      </c>
    </row>
    <row r="198" s="13" customFormat="1">
      <c r="A198" s="13"/>
      <c r="B198" s="258"/>
      <c r="C198" s="259"/>
      <c r="D198" s="260" t="s">
        <v>256</v>
      </c>
      <c r="E198" s="261" t="s">
        <v>1</v>
      </c>
      <c r="F198" s="262" t="s">
        <v>1541</v>
      </c>
      <c r="G198" s="259"/>
      <c r="H198" s="263">
        <v>20</v>
      </c>
      <c r="I198" s="264"/>
      <c r="J198" s="259"/>
      <c r="K198" s="259"/>
      <c r="L198" s="265"/>
      <c r="M198" s="266"/>
      <c r="N198" s="267"/>
      <c r="O198" s="267"/>
      <c r="P198" s="267"/>
      <c r="Q198" s="267"/>
      <c r="R198" s="267"/>
      <c r="S198" s="267"/>
      <c r="T198" s="268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69" t="s">
        <v>256</v>
      </c>
      <c r="AU198" s="269" t="s">
        <v>92</v>
      </c>
      <c r="AV198" s="13" t="s">
        <v>92</v>
      </c>
      <c r="AW198" s="13" t="s">
        <v>32</v>
      </c>
      <c r="AX198" s="13" t="s">
        <v>76</v>
      </c>
      <c r="AY198" s="269" t="s">
        <v>210</v>
      </c>
    </row>
    <row r="199" s="14" customFormat="1">
      <c r="A199" s="14"/>
      <c r="B199" s="270"/>
      <c r="C199" s="271"/>
      <c r="D199" s="260" t="s">
        <v>256</v>
      </c>
      <c r="E199" s="272" t="s">
        <v>1</v>
      </c>
      <c r="F199" s="273" t="s">
        <v>268</v>
      </c>
      <c r="G199" s="271"/>
      <c r="H199" s="274">
        <v>20</v>
      </c>
      <c r="I199" s="275"/>
      <c r="J199" s="271"/>
      <c r="K199" s="271"/>
      <c r="L199" s="276"/>
      <c r="M199" s="277"/>
      <c r="N199" s="278"/>
      <c r="O199" s="278"/>
      <c r="P199" s="278"/>
      <c r="Q199" s="278"/>
      <c r="R199" s="278"/>
      <c r="S199" s="278"/>
      <c r="T199" s="279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80" t="s">
        <v>256</v>
      </c>
      <c r="AU199" s="280" t="s">
        <v>92</v>
      </c>
      <c r="AV199" s="14" t="s">
        <v>227</v>
      </c>
      <c r="AW199" s="14" t="s">
        <v>32</v>
      </c>
      <c r="AX199" s="14" t="s">
        <v>84</v>
      </c>
      <c r="AY199" s="280" t="s">
        <v>210</v>
      </c>
    </row>
    <row r="200" s="2" customFormat="1" ht="23.4566" customHeight="1">
      <c r="A200" s="39"/>
      <c r="B200" s="40"/>
      <c r="C200" s="239" t="s">
        <v>398</v>
      </c>
      <c r="D200" s="239" t="s">
        <v>213</v>
      </c>
      <c r="E200" s="240" t="s">
        <v>796</v>
      </c>
      <c r="F200" s="241" t="s">
        <v>797</v>
      </c>
      <c r="G200" s="242" t="s">
        <v>333</v>
      </c>
      <c r="H200" s="243">
        <v>2.726</v>
      </c>
      <c r="I200" s="244"/>
      <c r="J200" s="245">
        <f>ROUND(I200*H200,2)</f>
        <v>0</v>
      </c>
      <c r="K200" s="246"/>
      <c r="L200" s="45"/>
      <c r="M200" s="247" t="s">
        <v>1</v>
      </c>
      <c r="N200" s="248" t="s">
        <v>42</v>
      </c>
      <c r="O200" s="98"/>
      <c r="P200" s="249">
        <f>O200*H200</f>
        <v>0</v>
      </c>
      <c r="Q200" s="249">
        <v>0</v>
      </c>
      <c r="R200" s="249">
        <f>Q200*H200</f>
        <v>0</v>
      </c>
      <c r="S200" s="249">
        <v>0</v>
      </c>
      <c r="T200" s="250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51" t="s">
        <v>227</v>
      </c>
      <c r="AT200" s="251" t="s">
        <v>213</v>
      </c>
      <c r="AU200" s="251" t="s">
        <v>92</v>
      </c>
      <c r="AY200" s="18" t="s">
        <v>210</v>
      </c>
      <c r="BE200" s="252">
        <f>IF(N200="základná",J200,0)</f>
        <v>0</v>
      </c>
      <c r="BF200" s="252">
        <f>IF(N200="znížená",J200,0)</f>
        <v>0</v>
      </c>
      <c r="BG200" s="252">
        <f>IF(N200="zákl. prenesená",J200,0)</f>
        <v>0</v>
      </c>
      <c r="BH200" s="252">
        <f>IF(N200="zníž. prenesená",J200,0)</f>
        <v>0</v>
      </c>
      <c r="BI200" s="252">
        <f>IF(N200="nulová",J200,0)</f>
        <v>0</v>
      </c>
      <c r="BJ200" s="18" t="s">
        <v>92</v>
      </c>
      <c r="BK200" s="252">
        <f>ROUND(I200*H200,2)</f>
        <v>0</v>
      </c>
      <c r="BL200" s="18" t="s">
        <v>227</v>
      </c>
      <c r="BM200" s="251" t="s">
        <v>1484</v>
      </c>
    </row>
    <row r="201" s="13" customFormat="1">
      <c r="A201" s="13"/>
      <c r="B201" s="258"/>
      <c r="C201" s="259"/>
      <c r="D201" s="260" t="s">
        <v>256</v>
      </c>
      <c r="E201" s="261" t="s">
        <v>1</v>
      </c>
      <c r="F201" s="262" t="s">
        <v>1523</v>
      </c>
      <c r="G201" s="259"/>
      <c r="H201" s="263">
        <v>0.68400000000000005</v>
      </c>
      <c r="I201" s="264"/>
      <c r="J201" s="259"/>
      <c r="K201" s="259"/>
      <c r="L201" s="265"/>
      <c r="M201" s="266"/>
      <c r="N201" s="267"/>
      <c r="O201" s="267"/>
      <c r="P201" s="267"/>
      <c r="Q201" s="267"/>
      <c r="R201" s="267"/>
      <c r="S201" s="267"/>
      <c r="T201" s="268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69" t="s">
        <v>256</v>
      </c>
      <c r="AU201" s="269" t="s">
        <v>92</v>
      </c>
      <c r="AV201" s="13" t="s">
        <v>92</v>
      </c>
      <c r="AW201" s="13" t="s">
        <v>32</v>
      </c>
      <c r="AX201" s="13" t="s">
        <v>76</v>
      </c>
      <c r="AY201" s="269" t="s">
        <v>210</v>
      </c>
    </row>
    <row r="202" s="13" customFormat="1">
      <c r="A202" s="13"/>
      <c r="B202" s="258"/>
      <c r="C202" s="259"/>
      <c r="D202" s="260" t="s">
        <v>256</v>
      </c>
      <c r="E202" s="261" t="s">
        <v>1</v>
      </c>
      <c r="F202" s="262" t="s">
        <v>1029</v>
      </c>
      <c r="G202" s="259"/>
      <c r="H202" s="263">
        <v>1.95</v>
      </c>
      <c r="I202" s="264"/>
      <c r="J202" s="259"/>
      <c r="K202" s="259"/>
      <c r="L202" s="265"/>
      <c r="M202" s="266"/>
      <c r="N202" s="267"/>
      <c r="O202" s="267"/>
      <c r="P202" s="267"/>
      <c r="Q202" s="267"/>
      <c r="R202" s="267"/>
      <c r="S202" s="267"/>
      <c r="T202" s="268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69" t="s">
        <v>256</v>
      </c>
      <c r="AU202" s="269" t="s">
        <v>92</v>
      </c>
      <c r="AV202" s="13" t="s">
        <v>92</v>
      </c>
      <c r="AW202" s="13" t="s">
        <v>32</v>
      </c>
      <c r="AX202" s="13" t="s">
        <v>76</v>
      </c>
      <c r="AY202" s="269" t="s">
        <v>210</v>
      </c>
    </row>
    <row r="203" s="13" customFormat="1">
      <c r="A203" s="13"/>
      <c r="B203" s="258"/>
      <c r="C203" s="259"/>
      <c r="D203" s="260" t="s">
        <v>256</v>
      </c>
      <c r="E203" s="261" t="s">
        <v>1</v>
      </c>
      <c r="F203" s="262" t="s">
        <v>1542</v>
      </c>
      <c r="G203" s="259"/>
      <c r="H203" s="263">
        <v>0.091999999999999998</v>
      </c>
      <c r="I203" s="264"/>
      <c r="J203" s="259"/>
      <c r="K203" s="259"/>
      <c r="L203" s="265"/>
      <c r="M203" s="266"/>
      <c r="N203" s="267"/>
      <c r="O203" s="267"/>
      <c r="P203" s="267"/>
      <c r="Q203" s="267"/>
      <c r="R203" s="267"/>
      <c r="S203" s="267"/>
      <c r="T203" s="268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69" t="s">
        <v>256</v>
      </c>
      <c r="AU203" s="269" t="s">
        <v>92</v>
      </c>
      <c r="AV203" s="13" t="s">
        <v>92</v>
      </c>
      <c r="AW203" s="13" t="s">
        <v>32</v>
      </c>
      <c r="AX203" s="13" t="s">
        <v>76</v>
      </c>
      <c r="AY203" s="269" t="s">
        <v>210</v>
      </c>
    </row>
    <row r="204" s="14" customFormat="1">
      <c r="A204" s="14"/>
      <c r="B204" s="270"/>
      <c r="C204" s="271"/>
      <c r="D204" s="260" t="s">
        <v>256</v>
      </c>
      <c r="E204" s="272" t="s">
        <v>1</v>
      </c>
      <c r="F204" s="273" t="s">
        <v>268</v>
      </c>
      <c r="G204" s="271"/>
      <c r="H204" s="274">
        <v>2.726</v>
      </c>
      <c r="I204" s="275"/>
      <c r="J204" s="271"/>
      <c r="K204" s="271"/>
      <c r="L204" s="276"/>
      <c r="M204" s="277"/>
      <c r="N204" s="278"/>
      <c r="O204" s="278"/>
      <c r="P204" s="278"/>
      <c r="Q204" s="278"/>
      <c r="R204" s="278"/>
      <c r="S204" s="278"/>
      <c r="T204" s="279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80" t="s">
        <v>256</v>
      </c>
      <c r="AU204" s="280" t="s">
        <v>92</v>
      </c>
      <c r="AV204" s="14" t="s">
        <v>227</v>
      </c>
      <c r="AW204" s="14" t="s">
        <v>32</v>
      </c>
      <c r="AX204" s="14" t="s">
        <v>84</v>
      </c>
      <c r="AY204" s="280" t="s">
        <v>210</v>
      </c>
    </row>
    <row r="205" s="2" customFormat="1" ht="23.4566" customHeight="1">
      <c r="A205" s="39"/>
      <c r="B205" s="40"/>
      <c r="C205" s="239" t="s">
        <v>403</v>
      </c>
      <c r="D205" s="239" t="s">
        <v>213</v>
      </c>
      <c r="E205" s="240" t="s">
        <v>803</v>
      </c>
      <c r="F205" s="241" t="s">
        <v>804</v>
      </c>
      <c r="G205" s="242" t="s">
        <v>333</v>
      </c>
      <c r="H205" s="243">
        <v>24.533999999999999</v>
      </c>
      <c r="I205" s="244"/>
      <c r="J205" s="245">
        <f>ROUND(I205*H205,2)</f>
        <v>0</v>
      </c>
      <c r="K205" s="246"/>
      <c r="L205" s="45"/>
      <c r="M205" s="247" t="s">
        <v>1</v>
      </c>
      <c r="N205" s="248" t="s">
        <v>42</v>
      </c>
      <c r="O205" s="98"/>
      <c r="P205" s="249">
        <f>O205*H205</f>
        <v>0</v>
      </c>
      <c r="Q205" s="249">
        <v>0</v>
      </c>
      <c r="R205" s="249">
        <f>Q205*H205</f>
        <v>0</v>
      </c>
      <c r="S205" s="249">
        <v>0</v>
      </c>
      <c r="T205" s="250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51" t="s">
        <v>227</v>
      </c>
      <c r="AT205" s="251" t="s">
        <v>213</v>
      </c>
      <c r="AU205" s="251" t="s">
        <v>92</v>
      </c>
      <c r="AY205" s="18" t="s">
        <v>210</v>
      </c>
      <c r="BE205" s="252">
        <f>IF(N205="základná",J205,0)</f>
        <v>0</v>
      </c>
      <c r="BF205" s="252">
        <f>IF(N205="znížená",J205,0)</f>
        <v>0</v>
      </c>
      <c r="BG205" s="252">
        <f>IF(N205="zákl. prenesená",J205,0)</f>
        <v>0</v>
      </c>
      <c r="BH205" s="252">
        <f>IF(N205="zníž. prenesená",J205,0)</f>
        <v>0</v>
      </c>
      <c r="BI205" s="252">
        <f>IF(N205="nulová",J205,0)</f>
        <v>0</v>
      </c>
      <c r="BJ205" s="18" t="s">
        <v>92</v>
      </c>
      <c r="BK205" s="252">
        <f>ROUND(I205*H205,2)</f>
        <v>0</v>
      </c>
      <c r="BL205" s="18" t="s">
        <v>227</v>
      </c>
      <c r="BM205" s="251" t="s">
        <v>1183</v>
      </c>
    </row>
    <row r="206" s="13" customFormat="1">
      <c r="A206" s="13"/>
      <c r="B206" s="258"/>
      <c r="C206" s="259"/>
      <c r="D206" s="260" t="s">
        <v>256</v>
      </c>
      <c r="E206" s="261" t="s">
        <v>1</v>
      </c>
      <c r="F206" s="262" t="s">
        <v>1543</v>
      </c>
      <c r="G206" s="259"/>
      <c r="H206" s="263">
        <v>24.533999999999999</v>
      </c>
      <c r="I206" s="264"/>
      <c r="J206" s="259"/>
      <c r="K206" s="259"/>
      <c r="L206" s="265"/>
      <c r="M206" s="266"/>
      <c r="N206" s="267"/>
      <c r="O206" s="267"/>
      <c r="P206" s="267"/>
      <c r="Q206" s="267"/>
      <c r="R206" s="267"/>
      <c r="S206" s="267"/>
      <c r="T206" s="268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69" t="s">
        <v>256</v>
      </c>
      <c r="AU206" s="269" t="s">
        <v>92</v>
      </c>
      <c r="AV206" s="13" t="s">
        <v>92</v>
      </c>
      <c r="AW206" s="13" t="s">
        <v>32</v>
      </c>
      <c r="AX206" s="13" t="s">
        <v>84</v>
      </c>
      <c r="AY206" s="269" t="s">
        <v>210</v>
      </c>
    </row>
    <row r="207" s="12" customFormat="1" ht="22.8" customHeight="1">
      <c r="A207" s="12"/>
      <c r="B207" s="223"/>
      <c r="C207" s="224"/>
      <c r="D207" s="225" t="s">
        <v>75</v>
      </c>
      <c r="E207" s="237" t="s">
        <v>741</v>
      </c>
      <c r="F207" s="237" t="s">
        <v>807</v>
      </c>
      <c r="G207" s="224"/>
      <c r="H207" s="224"/>
      <c r="I207" s="227"/>
      <c r="J207" s="238">
        <f>BK207</f>
        <v>0</v>
      </c>
      <c r="K207" s="224"/>
      <c r="L207" s="229"/>
      <c r="M207" s="230"/>
      <c r="N207" s="231"/>
      <c r="O207" s="231"/>
      <c r="P207" s="232">
        <f>P208</f>
        <v>0</v>
      </c>
      <c r="Q207" s="231"/>
      <c r="R207" s="232">
        <f>R208</f>
        <v>0</v>
      </c>
      <c r="S207" s="231"/>
      <c r="T207" s="233">
        <f>T208</f>
        <v>0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234" t="s">
        <v>84</v>
      </c>
      <c r="AT207" s="235" t="s">
        <v>75</v>
      </c>
      <c r="AU207" s="235" t="s">
        <v>84</v>
      </c>
      <c r="AY207" s="234" t="s">
        <v>210</v>
      </c>
      <c r="BK207" s="236">
        <f>BK208</f>
        <v>0</v>
      </c>
    </row>
    <row r="208" s="2" customFormat="1" ht="23.4566" customHeight="1">
      <c r="A208" s="39"/>
      <c r="B208" s="40"/>
      <c r="C208" s="239" t="s">
        <v>408</v>
      </c>
      <c r="D208" s="239" t="s">
        <v>213</v>
      </c>
      <c r="E208" s="240" t="s">
        <v>809</v>
      </c>
      <c r="F208" s="241" t="s">
        <v>810</v>
      </c>
      <c r="G208" s="242" t="s">
        <v>333</v>
      </c>
      <c r="H208" s="243">
        <v>26.263000000000002</v>
      </c>
      <c r="I208" s="244"/>
      <c r="J208" s="245">
        <f>ROUND(I208*H208,2)</f>
        <v>0</v>
      </c>
      <c r="K208" s="246"/>
      <c r="L208" s="45"/>
      <c r="M208" s="253" t="s">
        <v>1</v>
      </c>
      <c r="N208" s="254" t="s">
        <v>42</v>
      </c>
      <c r="O208" s="255"/>
      <c r="P208" s="256">
        <f>O208*H208</f>
        <v>0</v>
      </c>
      <c r="Q208" s="256">
        <v>0</v>
      </c>
      <c r="R208" s="256">
        <f>Q208*H208</f>
        <v>0</v>
      </c>
      <c r="S208" s="256">
        <v>0</v>
      </c>
      <c r="T208" s="257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51" t="s">
        <v>227</v>
      </c>
      <c r="AT208" s="251" t="s">
        <v>213</v>
      </c>
      <c r="AU208" s="251" t="s">
        <v>92</v>
      </c>
      <c r="AY208" s="18" t="s">
        <v>210</v>
      </c>
      <c r="BE208" s="252">
        <f>IF(N208="základná",J208,0)</f>
        <v>0</v>
      </c>
      <c r="BF208" s="252">
        <f>IF(N208="znížená",J208,0)</f>
        <v>0</v>
      </c>
      <c r="BG208" s="252">
        <f>IF(N208="zákl. prenesená",J208,0)</f>
        <v>0</v>
      </c>
      <c r="BH208" s="252">
        <f>IF(N208="zníž. prenesená",J208,0)</f>
        <v>0</v>
      </c>
      <c r="BI208" s="252">
        <f>IF(N208="nulová",J208,0)</f>
        <v>0</v>
      </c>
      <c r="BJ208" s="18" t="s">
        <v>92</v>
      </c>
      <c r="BK208" s="252">
        <f>ROUND(I208*H208,2)</f>
        <v>0</v>
      </c>
      <c r="BL208" s="18" t="s">
        <v>227</v>
      </c>
      <c r="BM208" s="251" t="s">
        <v>1195</v>
      </c>
    </row>
    <row r="209" s="2" customFormat="1" ht="6.96" customHeight="1">
      <c r="A209" s="39"/>
      <c r="B209" s="73"/>
      <c r="C209" s="74"/>
      <c r="D209" s="74"/>
      <c r="E209" s="74"/>
      <c r="F209" s="74"/>
      <c r="G209" s="74"/>
      <c r="H209" s="74"/>
      <c r="I209" s="74"/>
      <c r="J209" s="74"/>
      <c r="K209" s="74"/>
      <c r="L209" s="45"/>
      <c r="M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</row>
  </sheetData>
  <sheetProtection sheet="1" autoFilter="0" formatColumns="0" formatRows="0" objects="1" scenarios="1" spinCount="100000" saltValue="zryeDC+x0ZW5Jo3yskROJY0vWywBVccJ2wr2JEPMRMWZk4J3KfM/g4YOVr8/K6lSpK46RzVysUli0b7XyXAhbw==" hashValue="GwV8SnsFbWIrWwscbq99Wtj0zg1M7E0Rr03+iMsYE/FatBjZx5rFz+kcLK/L2Q3PomT4UJkFttbg4w9FlCvpQA==" algorithmName="SHA-512" password="CC35"/>
  <autoFilter ref="C130:K208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7:H117"/>
    <mergeCell ref="E121:H121"/>
    <mergeCell ref="E119:H119"/>
    <mergeCell ref="E123:H12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7.863281" style="1" customWidth="1"/>
    <col min="2" max="2" width="1.007813" style="1" customWidth="1"/>
    <col min="3" max="3" width="4.011719" style="1" customWidth="1"/>
    <col min="4" max="4" width="4.152344" style="1" customWidth="1"/>
    <col min="5" max="5" width="16.15234" style="1" customWidth="1"/>
    <col min="6" max="6" width="48.15234" style="1" customWidth="1"/>
    <col min="7" max="7" width="7.011719" style="1" customWidth="1"/>
    <col min="8" max="8" width="13.29297" style="1" customWidth="1"/>
    <col min="9" max="9" width="15.01172" style="1" customWidth="1"/>
    <col min="10" max="10" width="21.15234" style="1" customWidth="1"/>
    <col min="11" max="11" width="21.15234" style="1" hidden="1" customWidth="1"/>
    <col min="12" max="12" width="8.863281" style="1" customWidth="1"/>
    <col min="13" max="13" width="10.29297" style="1" hidden="1" customWidth="1"/>
    <col min="14" max="14" width="9.140625" style="1" hidden="1"/>
    <col min="15" max="15" width="13.43359" style="1" hidden="1" customWidth="1"/>
    <col min="16" max="16" width="13.43359" style="1" hidden="1" customWidth="1"/>
    <col min="17" max="17" width="13.43359" style="1" hidden="1" customWidth="1"/>
    <col min="18" max="18" width="13.43359" style="1" hidden="1" customWidth="1"/>
    <col min="19" max="19" width="13.43359" style="1" hidden="1" customWidth="1"/>
    <col min="20" max="20" width="13.43359" style="1" hidden="1" customWidth="1"/>
    <col min="21" max="21" width="15.43359" style="1" hidden="1" customWidth="1"/>
    <col min="22" max="22" width="11.72266" style="1" customWidth="1"/>
    <col min="23" max="23" width="15.43359" style="1" customWidth="1"/>
    <col min="24" max="24" width="11.72266" style="1" customWidth="1"/>
    <col min="25" max="25" width="14.15234" style="1" customWidth="1"/>
    <col min="26" max="26" width="10.43359" style="1" customWidth="1"/>
    <col min="27" max="27" width="14.15234" style="1" customWidth="1"/>
    <col min="28" max="28" width="15.43359" style="1" customWidth="1"/>
    <col min="29" max="29" width="10.43359" style="1" customWidth="1"/>
    <col min="30" max="30" width="14.15234" style="1" customWidth="1"/>
    <col min="31" max="31" width="15.43359" style="1" customWidth="1"/>
    <col min="44" max="44" width="9.140625" style="1" hidden="1"/>
    <col min="45" max="45" width="9.140625" style="1" hidden="1"/>
    <col min="46" max="46" width="9.140625" style="1" hidden="1"/>
    <col min="47" max="47" width="9.140625" style="1" hidden="1"/>
    <col min="48" max="48" width="9.140625" style="1" hidden="1"/>
    <col min="49" max="49" width="9.140625" style="1" hidden="1"/>
    <col min="50" max="50" width="9.140625" style="1" hidden="1"/>
    <col min="51" max="51" width="9.140625" style="1" hidden="1"/>
    <col min="52" max="52" width="9.140625" style="1" hidden="1"/>
    <col min="53" max="53" width="9.140625" style="1" hidden="1"/>
    <col min="54" max="54" width="9.140625" style="1" hidden="1"/>
    <col min="55" max="55" width="9.140625" style="1" hidden="1"/>
    <col min="56" max="56" width="9.140625" style="1" hidden="1"/>
    <col min="57" max="57" width="9.140625" style="1" hidden="1"/>
    <col min="58" max="58" width="9.140625" style="1" hidden="1"/>
    <col min="59" max="59" width="9.140625" style="1" hidden="1"/>
    <col min="60" max="60" width="9.140625" style="1" hidden="1"/>
    <col min="61" max="61" width="9.140625" style="1" hidden="1"/>
    <col min="62" max="62" width="9.140625" style="1" hidden="1"/>
    <col min="63" max="63" width="9.140625" style="1" hidden="1"/>
    <col min="64" max="64" width="9.140625" style="1" hidden="1"/>
    <col min="65" max="65" width="9.140625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125</v>
      </c>
    </row>
    <row r="3" s="1" customFormat="1" ht="6.96" customHeight="1">
      <c r="B3" s="154"/>
      <c r="C3" s="155"/>
      <c r="D3" s="155"/>
      <c r="E3" s="155"/>
      <c r="F3" s="155"/>
      <c r="G3" s="155"/>
      <c r="H3" s="155"/>
      <c r="I3" s="155"/>
      <c r="J3" s="155"/>
      <c r="K3" s="155"/>
      <c r="L3" s="21"/>
      <c r="AT3" s="18" t="s">
        <v>76</v>
      </c>
    </row>
    <row r="4" s="1" customFormat="1" ht="24.96" customHeight="1">
      <c r="B4" s="21"/>
      <c r="D4" s="156" t="s">
        <v>184</v>
      </c>
      <c r="L4" s="21"/>
      <c r="M4" s="157" t="s">
        <v>9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58" t="s">
        <v>15</v>
      </c>
      <c r="L6" s="21"/>
    </row>
    <row r="7" s="1" customFormat="1" ht="27.84906" customHeight="1">
      <c r="B7" s="21"/>
      <c r="E7" s="159" t="str">
        <f>'Rekapitulácia stavby'!K6</f>
        <v>Rekonštrukcia cesty a mostov II/512 hr. Trenčianskeho kraja - Veľké Pole - križ. II/428 Žarnovica , I. etapa</v>
      </c>
      <c r="F7" s="158"/>
      <c r="G7" s="158"/>
      <c r="H7" s="158"/>
      <c r="L7" s="21"/>
    </row>
    <row r="8">
      <c r="B8" s="21"/>
      <c r="D8" s="158" t="s">
        <v>185</v>
      </c>
      <c r="L8" s="21"/>
    </row>
    <row r="9" s="1" customFormat="1" ht="16.30189" customHeight="1">
      <c r="B9" s="21"/>
      <c r="E9" s="159" t="s">
        <v>1292</v>
      </c>
      <c r="F9" s="1"/>
      <c r="G9" s="1"/>
      <c r="H9" s="1"/>
      <c r="L9" s="21"/>
    </row>
    <row r="10" s="1" customFormat="1" ht="12" customHeight="1">
      <c r="B10" s="21"/>
      <c r="D10" s="158" t="s">
        <v>235</v>
      </c>
      <c r="L10" s="21"/>
    </row>
    <row r="11" s="2" customFormat="1" ht="16.30189" customHeight="1">
      <c r="A11" s="39"/>
      <c r="B11" s="45"/>
      <c r="C11" s="39"/>
      <c r="D11" s="39"/>
      <c r="E11" s="170" t="s">
        <v>1424</v>
      </c>
      <c r="F11" s="39"/>
      <c r="G11" s="39"/>
      <c r="H11" s="39"/>
      <c r="I11" s="39"/>
      <c r="J11" s="39"/>
      <c r="K11" s="39"/>
      <c r="L11" s="70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58" t="s">
        <v>996</v>
      </c>
      <c r="E12" s="39"/>
      <c r="F12" s="39"/>
      <c r="G12" s="39"/>
      <c r="H12" s="39"/>
      <c r="I12" s="39"/>
      <c r="J12" s="39"/>
      <c r="K12" s="39"/>
      <c r="L12" s="70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6.30189" customHeight="1">
      <c r="A13" s="39"/>
      <c r="B13" s="45"/>
      <c r="C13" s="39"/>
      <c r="D13" s="39"/>
      <c r="E13" s="160" t="s">
        <v>1544</v>
      </c>
      <c r="F13" s="39"/>
      <c r="G13" s="39"/>
      <c r="H13" s="39"/>
      <c r="I13" s="39"/>
      <c r="J13" s="39"/>
      <c r="K13" s="39"/>
      <c r="L13" s="70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>
      <c r="A14" s="39"/>
      <c r="B14" s="45"/>
      <c r="C14" s="39"/>
      <c r="D14" s="39"/>
      <c r="E14" s="39"/>
      <c r="F14" s="39"/>
      <c r="G14" s="39"/>
      <c r="H14" s="39"/>
      <c r="I14" s="39"/>
      <c r="J14" s="39"/>
      <c r="K14" s="39"/>
      <c r="L14" s="70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2" customHeight="1">
      <c r="A15" s="39"/>
      <c r="B15" s="45"/>
      <c r="C15" s="39"/>
      <c r="D15" s="158" t="s">
        <v>17</v>
      </c>
      <c r="E15" s="39"/>
      <c r="F15" s="148" t="s">
        <v>1</v>
      </c>
      <c r="G15" s="39"/>
      <c r="H15" s="39"/>
      <c r="I15" s="158" t="s">
        <v>18</v>
      </c>
      <c r="J15" s="148" t="s">
        <v>1</v>
      </c>
      <c r="K15" s="39"/>
      <c r="L15" s="70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12" customHeight="1">
      <c r="A16" s="39"/>
      <c r="B16" s="45"/>
      <c r="C16" s="39"/>
      <c r="D16" s="158" t="s">
        <v>19</v>
      </c>
      <c r="E16" s="39"/>
      <c r="F16" s="148" t="s">
        <v>20</v>
      </c>
      <c r="G16" s="39"/>
      <c r="H16" s="39"/>
      <c r="I16" s="158" t="s">
        <v>21</v>
      </c>
      <c r="J16" s="161" t="str">
        <f>'Rekapitulácia stavby'!AN8</f>
        <v>14. 12. 2020</v>
      </c>
      <c r="K16" s="39"/>
      <c r="L16" s="70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0.8" customHeight="1">
      <c r="A17" s="39"/>
      <c r="B17" s="45"/>
      <c r="C17" s="39"/>
      <c r="D17" s="39"/>
      <c r="E17" s="39"/>
      <c r="F17" s="39"/>
      <c r="G17" s="39"/>
      <c r="H17" s="39"/>
      <c r="I17" s="39"/>
      <c r="J17" s="39"/>
      <c r="K17" s="39"/>
      <c r="L17" s="70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2" customHeight="1">
      <c r="A18" s="39"/>
      <c r="B18" s="45"/>
      <c r="C18" s="39"/>
      <c r="D18" s="158" t="s">
        <v>23</v>
      </c>
      <c r="E18" s="39"/>
      <c r="F18" s="39"/>
      <c r="G18" s="39"/>
      <c r="H18" s="39"/>
      <c r="I18" s="158" t="s">
        <v>24</v>
      </c>
      <c r="J18" s="148" t="s">
        <v>1</v>
      </c>
      <c r="K18" s="39"/>
      <c r="L18" s="70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18" customHeight="1">
      <c r="A19" s="39"/>
      <c r="B19" s="45"/>
      <c r="C19" s="39"/>
      <c r="D19" s="39"/>
      <c r="E19" s="148" t="s">
        <v>25</v>
      </c>
      <c r="F19" s="39"/>
      <c r="G19" s="39"/>
      <c r="H19" s="39"/>
      <c r="I19" s="158" t="s">
        <v>26</v>
      </c>
      <c r="J19" s="148" t="s">
        <v>1</v>
      </c>
      <c r="K19" s="39"/>
      <c r="L19" s="70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6.96" customHeight="1">
      <c r="A20" s="39"/>
      <c r="B20" s="45"/>
      <c r="C20" s="39"/>
      <c r="D20" s="39"/>
      <c r="E20" s="39"/>
      <c r="F20" s="39"/>
      <c r="G20" s="39"/>
      <c r="H20" s="39"/>
      <c r="I20" s="39"/>
      <c r="J20" s="39"/>
      <c r="K20" s="39"/>
      <c r="L20" s="70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2" customHeight="1">
      <c r="A21" s="39"/>
      <c r="B21" s="45"/>
      <c r="C21" s="39"/>
      <c r="D21" s="158" t="s">
        <v>27</v>
      </c>
      <c r="E21" s="39"/>
      <c r="F21" s="39"/>
      <c r="G21" s="39"/>
      <c r="H21" s="39"/>
      <c r="I21" s="158" t="s">
        <v>24</v>
      </c>
      <c r="J21" s="34" t="str">
        <f>'Rekapitulácia stavby'!AN13</f>
        <v>Vyplň údaj</v>
      </c>
      <c r="K21" s="39"/>
      <c r="L21" s="70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18" customHeight="1">
      <c r="A22" s="39"/>
      <c r="B22" s="45"/>
      <c r="C22" s="39"/>
      <c r="D22" s="39"/>
      <c r="E22" s="34" t="str">
        <f>'Rekapitulácia stavby'!E14</f>
        <v>Vyplň údaj</v>
      </c>
      <c r="F22" s="148"/>
      <c r="G22" s="148"/>
      <c r="H22" s="148"/>
      <c r="I22" s="158" t="s">
        <v>26</v>
      </c>
      <c r="J22" s="34" t="str">
        <f>'Rekapitulácia stavby'!AN14</f>
        <v>Vyplň údaj</v>
      </c>
      <c r="K22" s="39"/>
      <c r="L22" s="70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6.96" customHeight="1">
      <c r="A23" s="39"/>
      <c r="B23" s="45"/>
      <c r="C23" s="39"/>
      <c r="D23" s="39"/>
      <c r="E23" s="39"/>
      <c r="F23" s="39"/>
      <c r="G23" s="39"/>
      <c r="H23" s="39"/>
      <c r="I23" s="39"/>
      <c r="J23" s="39"/>
      <c r="K23" s="39"/>
      <c r="L23" s="70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2" customHeight="1">
      <c r="A24" s="39"/>
      <c r="B24" s="45"/>
      <c r="C24" s="39"/>
      <c r="D24" s="158" t="s">
        <v>29</v>
      </c>
      <c r="E24" s="39"/>
      <c r="F24" s="39"/>
      <c r="G24" s="39"/>
      <c r="H24" s="39"/>
      <c r="I24" s="158" t="s">
        <v>24</v>
      </c>
      <c r="J24" s="148" t="s">
        <v>30</v>
      </c>
      <c r="K24" s="39"/>
      <c r="L24" s="70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18" customHeight="1">
      <c r="A25" s="39"/>
      <c r="B25" s="45"/>
      <c r="C25" s="39"/>
      <c r="D25" s="39"/>
      <c r="E25" s="148" t="s">
        <v>31</v>
      </c>
      <c r="F25" s="39"/>
      <c r="G25" s="39"/>
      <c r="H25" s="39"/>
      <c r="I25" s="158" t="s">
        <v>26</v>
      </c>
      <c r="J25" s="148" t="s">
        <v>1</v>
      </c>
      <c r="K25" s="39"/>
      <c r="L25" s="70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6.96" customHeight="1">
      <c r="A26" s="39"/>
      <c r="B26" s="45"/>
      <c r="C26" s="39"/>
      <c r="D26" s="39"/>
      <c r="E26" s="39"/>
      <c r="F26" s="39"/>
      <c r="G26" s="39"/>
      <c r="H26" s="39"/>
      <c r="I26" s="39"/>
      <c r="J26" s="39"/>
      <c r="K26" s="39"/>
      <c r="L26" s="70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2" customFormat="1" ht="12" customHeight="1">
      <c r="A27" s="39"/>
      <c r="B27" s="45"/>
      <c r="C27" s="39"/>
      <c r="D27" s="158" t="s">
        <v>33</v>
      </c>
      <c r="E27" s="39"/>
      <c r="F27" s="39"/>
      <c r="G27" s="39"/>
      <c r="H27" s="39"/>
      <c r="I27" s="158" t="s">
        <v>24</v>
      </c>
      <c r="J27" s="148" t="s">
        <v>1</v>
      </c>
      <c r="K27" s="39"/>
      <c r="L27" s="70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="2" customFormat="1" ht="18" customHeight="1">
      <c r="A28" s="39"/>
      <c r="B28" s="45"/>
      <c r="C28" s="39"/>
      <c r="D28" s="39"/>
      <c r="E28" s="148" t="s">
        <v>237</v>
      </c>
      <c r="F28" s="39"/>
      <c r="G28" s="39"/>
      <c r="H28" s="39"/>
      <c r="I28" s="158" t="s">
        <v>26</v>
      </c>
      <c r="J28" s="148" t="s">
        <v>1</v>
      </c>
      <c r="K28" s="39"/>
      <c r="L28" s="70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39"/>
      <c r="E29" s="39"/>
      <c r="F29" s="39"/>
      <c r="G29" s="39"/>
      <c r="H29" s="39"/>
      <c r="I29" s="39"/>
      <c r="J29" s="39"/>
      <c r="K29" s="39"/>
      <c r="L29" s="70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12" customHeight="1">
      <c r="A30" s="39"/>
      <c r="B30" s="45"/>
      <c r="C30" s="39"/>
      <c r="D30" s="158" t="s">
        <v>35</v>
      </c>
      <c r="E30" s="39"/>
      <c r="F30" s="39"/>
      <c r="G30" s="39"/>
      <c r="H30" s="39"/>
      <c r="I30" s="39"/>
      <c r="J30" s="39"/>
      <c r="K30" s="39"/>
      <c r="L30" s="70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8" customFormat="1" ht="16.30189" customHeight="1">
      <c r="A31" s="162"/>
      <c r="B31" s="163"/>
      <c r="C31" s="162"/>
      <c r="D31" s="162"/>
      <c r="E31" s="164" t="s">
        <v>1</v>
      </c>
      <c r="F31" s="164"/>
      <c r="G31" s="164"/>
      <c r="H31" s="164"/>
      <c r="I31" s="162"/>
      <c r="J31" s="162"/>
      <c r="K31" s="162"/>
      <c r="L31" s="165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</row>
    <row r="32" s="2" customFormat="1" ht="6.96" customHeight="1">
      <c r="A32" s="39"/>
      <c r="B32" s="45"/>
      <c r="C32" s="39"/>
      <c r="D32" s="39"/>
      <c r="E32" s="39"/>
      <c r="F32" s="39"/>
      <c r="G32" s="39"/>
      <c r="H32" s="39"/>
      <c r="I32" s="39"/>
      <c r="J32" s="39"/>
      <c r="K32" s="39"/>
      <c r="L32" s="70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6.96" customHeight="1">
      <c r="A33" s="39"/>
      <c r="B33" s="45"/>
      <c r="C33" s="39"/>
      <c r="D33" s="166"/>
      <c r="E33" s="166"/>
      <c r="F33" s="166"/>
      <c r="G33" s="166"/>
      <c r="H33" s="166"/>
      <c r="I33" s="166"/>
      <c r="J33" s="166"/>
      <c r="K33" s="166"/>
      <c r="L33" s="70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25.44" customHeight="1">
      <c r="A34" s="39"/>
      <c r="B34" s="45"/>
      <c r="C34" s="39"/>
      <c r="D34" s="167" t="s">
        <v>36</v>
      </c>
      <c r="E34" s="39"/>
      <c r="F34" s="39"/>
      <c r="G34" s="39"/>
      <c r="H34" s="39"/>
      <c r="I34" s="39"/>
      <c r="J34" s="168">
        <f>ROUND(J131, 2)</f>
        <v>0</v>
      </c>
      <c r="K34" s="39"/>
      <c r="L34" s="70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="2" customFormat="1" ht="6.96" customHeight="1">
      <c r="A35" s="39"/>
      <c r="B35" s="45"/>
      <c r="C35" s="39"/>
      <c r="D35" s="166"/>
      <c r="E35" s="166"/>
      <c r="F35" s="166"/>
      <c r="G35" s="166"/>
      <c r="H35" s="166"/>
      <c r="I35" s="166"/>
      <c r="J35" s="166"/>
      <c r="K35" s="166"/>
      <c r="L35" s="70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="2" customFormat="1" ht="14.4" customHeight="1">
      <c r="A36" s="39"/>
      <c r="B36" s="45"/>
      <c r="C36" s="39"/>
      <c r="D36" s="39"/>
      <c r="E36" s="39"/>
      <c r="F36" s="169" t="s">
        <v>38</v>
      </c>
      <c r="G36" s="39"/>
      <c r="H36" s="39"/>
      <c r="I36" s="169" t="s">
        <v>37</v>
      </c>
      <c r="J36" s="169" t="s">
        <v>39</v>
      </c>
      <c r="K36" s="39"/>
      <c r="L36" s="70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="2" customFormat="1" ht="14.4" customHeight="1">
      <c r="A37" s="39"/>
      <c r="B37" s="45"/>
      <c r="C37" s="39"/>
      <c r="D37" s="170" t="s">
        <v>40</v>
      </c>
      <c r="E37" s="171" t="s">
        <v>41</v>
      </c>
      <c r="F37" s="172">
        <f>ROUND((SUM(BE131:BE205)),  2)</f>
        <v>0</v>
      </c>
      <c r="G37" s="173"/>
      <c r="H37" s="173"/>
      <c r="I37" s="174">
        <v>0.20000000000000001</v>
      </c>
      <c r="J37" s="172">
        <f>ROUND(((SUM(BE131:BE205))*I37),  2)</f>
        <v>0</v>
      </c>
      <c r="K37" s="39"/>
      <c r="L37" s="70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14.4" customHeight="1">
      <c r="A38" s="39"/>
      <c r="B38" s="45"/>
      <c r="C38" s="39"/>
      <c r="D38" s="39"/>
      <c r="E38" s="171" t="s">
        <v>42</v>
      </c>
      <c r="F38" s="172">
        <f>ROUND((SUM(BF131:BF205)),  2)</f>
        <v>0</v>
      </c>
      <c r="G38" s="173"/>
      <c r="H38" s="173"/>
      <c r="I38" s="174">
        <v>0.20000000000000001</v>
      </c>
      <c r="J38" s="172">
        <f>ROUND(((SUM(BF131:BF205))*I38),  2)</f>
        <v>0</v>
      </c>
      <c r="K38" s="39"/>
      <c r="L38" s="70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hidden="1" s="2" customFormat="1" ht="14.4" customHeight="1">
      <c r="A39" s="39"/>
      <c r="B39" s="45"/>
      <c r="C39" s="39"/>
      <c r="D39" s="39"/>
      <c r="E39" s="158" t="s">
        <v>43</v>
      </c>
      <c r="F39" s="175">
        <f>ROUND((SUM(BG131:BG205)),  2)</f>
        <v>0</v>
      </c>
      <c r="G39" s="39"/>
      <c r="H39" s="39"/>
      <c r="I39" s="176">
        <v>0.20000000000000001</v>
      </c>
      <c r="J39" s="175">
        <f>0</f>
        <v>0</v>
      </c>
      <c r="K39" s="39"/>
      <c r="L39" s="70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hidden="1" s="2" customFormat="1" ht="14.4" customHeight="1">
      <c r="A40" s="39"/>
      <c r="B40" s="45"/>
      <c r="C40" s="39"/>
      <c r="D40" s="39"/>
      <c r="E40" s="158" t="s">
        <v>44</v>
      </c>
      <c r="F40" s="175">
        <f>ROUND((SUM(BH131:BH205)),  2)</f>
        <v>0</v>
      </c>
      <c r="G40" s="39"/>
      <c r="H40" s="39"/>
      <c r="I40" s="176">
        <v>0.20000000000000001</v>
      </c>
      <c r="J40" s="175">
        <f>0</f>
        <v>0</v>
      </c>
      <c r="K40" s="39"/>
      <c r="L40" s="70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hidden="1" s="2" customFormat="1" ht="14.4" customHeight="1">
      <c r="A41" s="39"/>
      <c r="B41" s="45"/>
      <c r="C41" s="39"/>
      <c r="D41" s="39"/>
      <c r="E41" s="171" t="s">
        <v>45</v>
      </c>
      <c r="F41" s="172">
        <f>ROUND((SUM(BI131:BI205)),  2)</f>
        <v>0</v>
      </c>
      <c r="G41" s="173"/>
      <c r="H41" s="173"/>
      <c r="I41" s="174">
        <v>0</v>
      </c>
      <c r="J41" s="172">
        <f>0</f>
        <v>0</v>
      </c>
      <c r="K41" s="39"/>
      <c r="L41" s="70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="2" customFormat="1" ht="6.96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70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="2" customFormat="1" ht="25.44" customHeight="1">
      <c r="A43" s="39"/>
      <c r="B43" s="45"/>
      <c r="C43" s="177"/>
      <c r="D43" s="178" t="s">
        <v>46</v>
      </c>
      <c r="E43" s="179"/>
      <c r="F43" s="179"/>
      <c r="G43" s="180" t="s">
        <v>47</v>
      </c>
      <c r="H43" s="181" t="s">
        <v>48</v>
      </c>
      <c r="I43" s="179"/>
      <c r="J43" s="182">
        <f>SUM(J34:J41)</f>
        <v>0</v>
      </c>
      <c r="K43" s="183"/>
      <c r="L43" s="70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</row>
    <row r="44" s="2" customFormat="1" ht="14.4" customHeight="1">
      <c r="A44" s="39"/>
      <c r="B44" s="45"/>
      <c r="C44" s="39"/>
      <c r="D44" s="39"/>
      <c r="E44" s="39"/>
      <c r="F44" s="39"/>
      <c r="G44" s="39"/>
      <c r="H44" s="39"/>
      <c r="I44" s="39"/>
      <c r="J44" s="39"/>
      <c r="K44" s="39"/>
      <c r="L44" s="70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70"/>
      <c r="D50" s="184" t="s">
        <v>49</v>
      </c>
      <c r="E50" s="185"/>
      <c r="F50" s="185"/>
      <c r="G50" s="184" t="s">
        <v>50</v>
      </c>
      <c r="H50" s="185"/>
      <c r="I50" s="185"/>
      <c r="J50" s="185"/>
      <c r="K50" s="185"/>
      <c r="L50" s="70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86" t="s">
        <v>51</v>
      </c>
      <c r="E61" s="187"/>
      <c r="F61" s="188" t="s">
        <v>52</v>
      </c>
      <c r="G61" s="186" t="s">
        <v>51</v>
      </c>
      <c r="H61" s="187"/>
      <c r="I61" s="187"/>
      <c r="J61" s="189" t="s">
        <v>52</v>
      </c>
      <c r="K61" s="187"/>
      <c r="L61" s="70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84" t="s">
        <v>53</v>
      </c>
      <c r="E65" s="190"/>
      <c r="F65" s="190"/>
      <c r="G65" s="184" t="s">
        <v>54</v>
      </c>
      <c r="H65" s="190"/>
      <c r="I65" s="190"/>
      <c r="J65" s="190"/>
      <c r="K65" s="190"/>
      <c r="L65" s="70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86" t="s">
        <v>51</v>
      </c>
      <c r="E76" s="187"/>
      <c r="F76" s="188" t="s">
        <v>52</v>
      </c>
      <c r="G76" s="186" t="s">
        <v>51</v>
      </c>
      <c r="H76" s="187"/>
      <c r="I76" s="187"/>
      <c r="J76" s="189" t="s">
        <v>52</v>
      </c>
      <c r="K76" s="187"/>
      <c r="L76" s="70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91"/>
      <c r="C77" s="192"/>
      <c r="D77" s="192"/>
      <c r="E77" s="192"/>
      <c r="F77" s="192"/>
      <c r="G77" s="192"/>
      <c r="H77" s="192"/>
      <c r="I77" s="192"/>
      <c r="J77" s="192"/>
      <c r="K77" s="192"/>
      <c r="L77" s="70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hidden="1" s="2" customFormat="1" ht="6.96" customHeight="1">
      <c r="A81" s="39"/>
      <c r="B81" s="193"/>
      <c r="C81" s="194"/>
      <c r="D81" s="194"/>
      <c r="E81" s="194"/>
      <c r="F81" s="194"/>
      <c r="G81" s="194"/>
      <c r="H81" s="194"/>
      <c r="I81" s="194"/>
      <c r="J81" s="194"/>
      <c r="K81" s="194"/>
      <c r="L81" s="70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hidden="1" s="2" customFormat="1" ht="24.96" customHeight="1">
      <c r="A82" s="39"/>
      <c r="B82" s="40"/>
      <c r="C82" s="24" t="s">
        <v>187</v>
      </c>
      <c r="D82" s="41"/>
      <c r="E82" s="41"/>
      <c r="F82" s="41"/>
      <c r="G82" s="41"/>
      <c r="H82" s="41"/>
      <c r="I82" s="41"/>
      <c r="J82" s="41"/>
      <c r="K82" s="41"/>
      <c r="L82" s="70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hidden="1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70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hidden="1" s="2" customFormat="1" ht="12" customHeight="1">
      <c r="A84" s="39"/>
      <c r="B84" s="40"/>
      <c r="C84" s="33" t="s">
        <v>15</v>
      </c>
      <c r="D84" s="41"/>
      <c r="E84" s="41"/>
      <c r="F84" s="41"/>
      <c r="G84" s="41"/>
      <c r="H84" s="41"/>
      <c r="I84" s="41"/>
      <c r="J84" s="41"/>
      <c r="K84" s="41"/>
      <c r="L84" s="70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hidden="1" s="2" customFormat="1" ht="27.84906" customHeight="1">
      <c r="A85" s="39"/>
      <c r="B85" s="40"/>
      <c r="C85" s="41"/>
      <c r="D85" s="41"/>
      <c r="E85" s="195" t="str">
        <f>E7</f>
        <v>Rekonštrukcia cesty a mostov II/512 hr. Trenčianskeho kraja - Veľké Pole - križ. II/428 Žarnovica , I. etapa</v>
      </c>
      <c r="F85" s="33"/>
      <c r="G85" s="33"/>
      <c r="H85" s="33"/>
      <c r="I85" s="41"/>
      <c r="J85" s="41"/>
      <c r="K85" s="41"/>
      <c r="L85" s="70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hidden="1" s="1" customFormat="1" ht="12" customHeight="1">
      <c r="B86" s="22"/>
      <c r="C86" s="33" t="s">
        <v>185</v>
      </c>
      <c r="D86" s="23"/>
      <c r="E86" s="23"/>
      <c r="F86" s="23"/>
      <c r="G86" s="23"/>
      <c r="H86" s="23"/>
      <c r="I86" s="23"/>
      <c r="J86" s="23"/>
      <c r="K86" s="23"/>
      <c r="L86" s="21"/>
    </row>
    <row r="87" hidden="1" s="1" customFormat="1" ht="16.30189" customHeight="1">
      <c r="B87" s="22"/>
      <c r="C87" s="23"/>
      <c r="D87" s="23"/>
      <c r="E87" s="195" t="s">
        <v>1292</v>
      </c>
      <c r="F87" s="23"/>
      <c r="G87" s="23"/>
      <c r="H87" s="23"/>
      <c r="I87" s="23"/>
      <c r="J87" s="23"/>
      <c r="K87" s="23"/>
      <c r="L87" s="21"/>
    </row>
    <row r="88" hidden="1" s="1" customFormat="1" ht="12" customHeight="1">
      <c r="B88" s="22"/>
      <c r="C88" s="33" t="s">
        <v>235</v>
      </c>
      <c r="D88" s="23"/>
      <c r="E88" s="23"/>
      <c r="F88" s="23"/>
      <c r="G88" s="23"/>
      <c r="H88" s="23"/>
      <c r="I88" s="23"/>
      <c r="J88" s="23"/>
      <c r="K88" s="23"/>
      <c r="L88" s="21"/>
    </row>
    <row r="89" hidden="1" s="2" customFormat="1" ht="16.30189" customHeight="1">
      <c r="A89" s="39"/>
      <c r="B89" s="40"/>
      <c r="C89" s="41"/>
      <c r="D89" s="41"/>
      <c r="E89" s="306" t="s">
        <v>1424</v>
      </c>
      <c r="F89" s="41"/>
      <c r="G89" s="41"/>
      <c r="H89" s="41"/>
      <c r="I89" s="41"/>
      <c r="J89" s="41"/>
      <c r="K89" s="41"/>
      <c r="L89" s="70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hidden="1" s="2" customFormat="1" ht="12" customHeight="1">
      <c r="A90" s="39"/>
      <c r="B90" s="40"/>
      <c r="C90" s="33" t="s">
        <v>996</v>
      </c>
      <c r="D90" s="41"/>
      <c r="E90" s="41"/>
      <c r="F90" s="41"/>
      <c r="G90" s="41"/>
      <c r="H90" s="41"/>
      <c r="I90" s="41"/>
      <c r="J90" s="41"/>
      <c r="K90" s="41"/>
      <c r="L90" s="70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hidden="1" s="2" customFormat="1" ht="16.30189" customHeight="1">
      <c r="A91" s="39"/>
      <c r="B91" s="40"/>
      <c r="C91" s="41"/>
      <c r="D91" s="41"/>
      <c r="E91" s="83" t="str">
        <f>E13</f>
        <v>01024 - Priepust v km 16,961 - P22549</v>
      </c>
      <c r="F91" s="41"/>
      <c r="G91" s="41"/>
      <c r="H91" s="41"/>
      <c r="I91" s="41"/>
      <c r="J91" s="41"/>
      <c r="K91" s="41"/>
      <c r="L91" s="70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hidden="1" s="2" customFormat="1" ht="6.96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70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hidden="1" s="2" customFormat="1" ht="12" customHeight="1">
      <c r="A93" s="39"/>
      <c r="B93" s="40"/>
      <c r="C93" s="33" t="s">
        <v>19</v>
      </c>
      <c r="D93" s="41"/>
      <c r="E93" s="41"/>
      <c r="F93" s="28" t="str">
        <f>F16</f>
        <v>Okres Žarnovica , k. ú. Veľké Pole</v>
      </c>
      <c r="G93" s="41"/>
      <c r="H93" s="41"/>
      <c r="I93" s="33" t="s">
        <v>21</v>
      </c>
      <c r="J93" s="86" t="str">
        <f>IF(J16="","",J16)</f>
        <v>14. 12. 2020</v>
      </c>
      <c r="K93" s="41"/>
      <c r="L93" s="70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hidden="1" s="2" customFormat="1" ht="6.96" customHeight="1">
      <c r="A94" s="39"/>
      <c r="B94" s="40"/>
      <c r="C94" s="41"/>
      <c r="D94" s="41"/>
      <c r="E94" s="41"/>
      <c r="F94" s="41"/>
      <c r="G94" s="41"/>
      <c r="H94" s="41"/>
      <c r="I94" s="41"/>
      <c r="J94" s="41"/>
      <c r="K94" s="41"/>
      <c r="L94" s="70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hidden="1" s="2" customFormat="1" ht="24.81509" customHeight="1">
      <c r="A95" s="39"/>
      <c r="B95" s="40"/>
      <c r="C95" s="33" t="s">
        <v>23</v>
      </c>
      <c r="D95" s="41"/>
      <c r="E95" s="41"/>
      <c r="F95" s="28" t="str">
        <f>E19</f>
        <v xml:space="preserve">BANSKOBYSTRICKÝ SAMOSPRÁVNY KRAJ </v>
      </c>
      <c r="G95" s="41"/>
      <c r="H95" s="41"/>
      <c r="I95" s="33" t="s">
        <v>29</v>
      </c>
      <c r="J95" s="37" t="str">
        <f>E25</f>
        <v>ISPO spol.s r.o. , Prešov</v>
      </c>
      <c r="K95" s="41"/>
      <c r="L95" s="70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hidden="1" s="2" customFormat="1" ht="15.30566" customHeight="1">
      <c r="A96" s="39"/>
      <c r="B96" s="40"/>
      <c r="C96" s="33" t="s">
        <v>27</v>
      </c>
      <c r="D96" s="41"/>
      <c r="E96" s="41"/>
      <c r="F96" s="28" t="str">
        <f>IF(E22="","",E22)</f>
        <v>Vyplň údaj</v>
      </c>
      <c r="G96" s="41"/>
      <c r="H96" s="41"/>
      <c r="I96" s="33" t="s">
        <v>33</v>
      </c>
      <c r="J96" s="37" t="str">
        <f>E28</f>
        <v>Macura M.</v>
      </c>
      <c r="K96" s="41"/>
      <c r="L96" s="70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hidden="1" s="2" customFormat="1" ht="10.32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70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hidden="1" s="2" customFormat="1" ht="29.28" customHeight="1">
      <c r="A98" s="39"/>
      <c r="B98" s="40"/>
      <c r="C98" s="196" t="s">
        <v>188</v>
      </c>
      <c r="D98" s="197"/>
      <c r="E98" s="197"/>
      <c r="F98" s="197"/>
      <c r="G98" s="197"/>
      <c r="H98" s="197"/>
      <c r="I98" s="197"/>
      <c r="J98" s="198" t="s">
        <v>189</v>
      </c>
      <c r="K98" s="197"/>
      <c r="L98" s="70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hidden="1" s="2" customFormat="1" ht="10.32" customHeight="1">
      <c r="A99" s="39"/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70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hidden="1" s="2" customFormat="1" ht="22.8" customHeight="1">
      <c r="A100" s="39"/>
      <c r="B100" s="40"/>
      <c r="C100" s="199" t="s">
        <v>190</v>
      </c>
      <c r="D100" s="41"/>
      <c r="E100" s="41"/>
      <c r="F100" s="41"/>
      <c r="G100" s="41"/>
      <c r="H100" s="41"/>
      <c r="I100" s="41"/>
      <c r="J100" s="117">
        <f>J131</f>
        <v>0</v>
      </c>
      <c r="K100" s="41"/>
      <c r="L100" s="70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U100" s="18" t="s">
        <v>191</v>
      </c>
    </row>
    <row r="101" hidden="1" s="9" customFormat="1" ht="24.96" customHeight="1">
      <c r="A101" s="9"/>
      <c r="B101" s="200"/>
      <c r="C101" s="201"/>
      <c r="D101" s="202" t="s">
        <v>238</v>
      </c>
      <c r="E101" s="203"/>
      <c r="F101" s="203"/>
      <c r="G101" s="203"/>
      <c r="H101" s="203"/>
      <c r="I101" s="203"/>
      <c r="J101" s="204">
        <f>J132</f>
        <v>0</v>
      </c>
      <c r="K101" s="201"/>
      <c r="L101" s="205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hidden="1" s="10" customFormat="1" ht="19.92" customHeight="1">
      <c r="A102" s="10"/>
      <c r="B102" s="206"/>
      <c r="C102" s="140"/>
      <c r="D102" s="207" t="s">
        <v>239</v>
      </c>
      <c r="E102" s="208"/>
      <c r="F102" s="208"/>
      <c r="G102" s="208"/>
      <c r="H102" s="208"/>
      <c r="I102" s="208"/>
      <c r="J102" s="209">
        <f>J133</f>
        <v>0</v>
      </c>
      <c r="K102" s="140"/>
      <c r="L102" s="2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hidden="1" s="10" customFormat="1" ht="19.92" customHeight="1">
      <c r="A103" s="10"/>
      <c r="B103" s="206"/>
      <c r="C103" s="140"/>
      <c r="D103" s="207" t="s">
        <v>1426</v>
      </c>
      <c r="E103" s="208"/>
      <c r="F103" s="208"/>
      <c r="G103" s="208"/>
      <c r="H103" s="208"/>
      <c r="I103" s="208"/>
      <c r="J103" s="209">
        <f>J156</f>
        <v>0</v>
      </c>
      <c r="K103" s="140"/>
      <c r="L103" s="2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hidden="1" s="10" customFormat="1" ht="19.92" customHeight="1">
      <c r="A104" s="10"/>
      <c r="B104" s="206"/>
      <c r="C104" s="140"/>
      <c r="D104" s="207" t="s">
        <v>242</v>
      </c>
      <c r="E104" s="208"/>
      <c r="F104" s="208"/>
      <c r="G104" s="208"/>
      <c r="H104" s="208"/>
      <c r="I104" s="208"/>
      <c r="J104" s="209">
        <f>J162</f>
        <v>0</v>
      </c>
      <c r="K104" s="140"/>
      <c r="L104" s="2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hidden="1" s="10" customFormat="1" ht="19.92" customHeight="1">
      <c r="A105" s="10"/>
      <c r="B105" s="206"/>
      <c r="C105" s="140"/>
      <c r="D105" s="207" t="s">
        <v>841</v>
      </c>
      <c r="E105" s="208"/>
      <c r="F105" s="208"/>
      <c r="G105" s="208"/>
      <c r="H105" s="208"/>
      <c r="I105" s="208"/>
      <c r="J105" s="209">
        <f>J176</f>
        <v>0</v>
      </c>
      <c r="K105" s="140"/>
      <c r="L105" s="2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hidden="1" s="10" customFormat="1" ht="19.92" customHeight="1">
      <c r="A106" s="10"/>
      <c r="B106" s="206"/>
      <c r="C106" s="140"/>
      <c r="D106" s="207" t="s">
        <v>245</v>
      </c>
      <c r="E106" s="208"/>
      <c r="F106" s="208"/>
      <c r="G106" s="208"/>
      <c r="H106" s="208"/>
      <c r="I106" s="208"/>
      <c r="J106" s="209">
        <f>J186</f>
        <v>0</v>
      </c>
      <c r="K106" s="140"/>
      <c r="L106" s="2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hidden="1" s="10" customFormat="1" ht="19.92" customHeight="1">
      <c r="A107" s="10"/>
      <c r="B107" s="206"/>
      <c r="C107" s="140"/>
      <c r="D107" s="207" t="s">
        <v>246</v>
      </c>
      <c r="E107" s="208"/>
      <c r="F107" s="208"/>
      <c r="G107" s="208"/>
      <c r="H107" s="208"/>
      <c r="I107" s="208"/>
      <c r="J107" s="209">
        <f>J204</f>
        <v>0</v>
      </c>
      <c r="K107" s="140"/>
      <c r="L107" s="2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hidden="1" s="2" customFormat="1" ht="21.84" customHeight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70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hidden="1" s="2" customFormat="1" ht="6.96" customHeight="1">
      <c r="A109" s="39"/>
      <c r="B109" s="73"/>
      <c r="C109" s="74"/>
      <c r="D109" s="74"/>
      <c r="E109" s="74"/>
      <c r="F109" s="74"/>
      <c r="G109" s="74"/>
      <c r="H109" s="74"/>
      <c r="I109" s="74"/>
      <c r="J109" s="74"/>
      <c r="K109" s="74"/>
      <c r="L109" s="70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hidden="1"/>
    <row r="111" hidden="1"/>
    <row r="112" hidden="1"/>
    <row r="113" s="2" customFormat="1" ht="6.96" customHeight="1">
      <c r="A113" s="39"/>
      <c r="B113" s="75"/>
      <c r="C113" s="76"/>
      <c r="D113" s="76"/>
      <c r="E113" s="76"/>
      <c r="F113" s="76"/>
      <c r="G113" s="76"/>
      <c r="H113" s="76"/>
      <c r="I113" s="76"/>
      <c r="J113" s="76"/>
      <c r="K113" s="76"/>
      <c r="L113" s="70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="2" customFormat="1" ht="24.96" customHeight="1">
      <c r="A114" s="39"/>
      <c r="B114" s="40"/>
      <c r="C114" s="24" t="s">
        <v>195</v>
      </c>
      <c r="D114" s="41"/>
      <c r="E114" s="41"/>
      <c r="F114" s="41"/>
      <c r="G114" s="41"/>
      <c r="H114" s="41"/>
      <c r="I114" s="41"/>
      <c r="J114" s="41"/>
      <c r="K114" s="41"/>
      <c r="L114" s="70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="2" customFormat="1" ht="6.96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70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="2" customFormat="1" ht="12" customHeight="1">
      <c r="A116" s="39"/>
      <c r="B116" s="40"/>
      <c r="C116" s="33" t="s">
        <v>15</v>
      </c>
      <c r="D116" s="41"/>
      <c r="E116" s="41"/>
      <c r="F116" s="41"/>
      <c r="G116" s="41"/>
      <c r="H116" s="41"/>
      <c r="I116" s="41"/>
      <c r="J116" s="41"/>
      <c r="K116" s="41"/>
      <c r="L116" s="70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2" customFormat="1" ht="27.84906" customHeight="1">
      <c r="A117" s="39"/>
      <c r="B117" s="40"/>
      <c r="C117" s="41"/>
      <c r="D117" s="41"/>
      <c r="E117" s="195" t="str">
        <f>E7</f>
        <v>Rekonštrukcia cesty a mostov II/512 hr. Trenčianskeho kraja - Veľké Pole - križ. II/428 Žarnovica , I. etapa</v>
      </c>
      <c r="F117" s="33"/>
      <c r="G117" s="33"/>
      <c r="H117" s="33"/>
      <c r="I117" s="41"/>
      <c r="J117" s="41"/>
      <c r="K117" s="41"/>
      <c r="L117" s="70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1" customFormat="1" ht="12" customHeight="1">
      <c r="B118" s="22"/>
      <c r="C118" s="33" t="s">
        <v>185</v>
      </c>
      <c r="D118" s="23"/>
      <c r="E118" s="23"/>
      <c r="F118" s="23"/>
      <c r="G118" s="23"/>
      <c r="H118" s="23"/>
      <c r="I118" s="23"/>
      <c r="J118" s="23"/>
      <c r="K118" s="23"/>
      <c r="L118" s="21"/>
    </row>
    <row r="119" s="1" customFormat="1" ht="16.30189" customHeight="1">
      <c r="B119" s="22"/>
      <c r="C119" s="23"/>
      <c r="D119" s="23"/>
      <c r="E119" s="195" t="s">
        <v>1292</v>
      </c>
      <c r="F119" s="23"/>
      <c r="G119" s="23"/>
      <c r="H119" s="23"/>
      <c r="I119" s="23"/>
      <c r="J119" s="23"/>
      <c r="K119" s="23"/>
      <c r="L119" s="21"/>
    </row>
    <row r="120" s="1" customFormat="1" ht="12" customHeight="1">
      <c r="B120" s="22"/>
      <c r="C120" s="33" t="s">
        <v>235</v>
      </c>
      <c r="D120" s="23"/>
      <c r="E120" s="23"/>
      <c r="F120" s="23"/>
      <c r="G120" s="23"/>
      <c r="H120" s="23"/>
      <c r="I120" s="23"/>
      <c r="J120" s="23"/>
      <c r="K120" s="23"/>
      <c r="L120" s="21"/>
    </row>
    <row r="121" s="2" customFormat="1" ht="16.30189" customHeight="1">
      <c r="A121" s="39"/>
      <c r="B121" s="40"/>
      <c r="C121" s="41"/>
      <c r="D121" s="41"/>
      <c r="E121" s="306" t="s">
        <v>1424</v>
      </c>
      <c r="F121" s="41"/>
      <c r="G121" s="41"/>
      <c r="H121" s="41"/>
      <c r="I121" s="41"/>
      <c r="J121" s="41"/>
      <c r="K121" s="41"/>
      <c r="L121" s="70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="2" customFormat="1" ht="12" customHeight="1">
      <c r="A122" s="39"/>
      <c r="B122" s="40"/>
      <c r="C122" s="33" t="s">
        <v>996</v>
      </c>
      <c r="D122" s="41"/>
      <c r="E122" s="41"/>
      <c r="F122" s="41"/>
      <c r="G122" s="41"/>
      <c r="H122" s="41"/>
      <c r="I122" s="41"/>
      <c r="J122" s="41"/>
      <c r="K122" s="41"/>
      <c r="L122" s="70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="2" customFormat="1" ht="16.30189" customHeight="1">
      <c r="A123" s="39"/>
      <c r="B123" s="40"/>
      <c r="C123" s="41"/>
      <c r="D123" s="41"/>
      <c r="E123" s="83" t="str">
        <f>E13</f>
        <v>01024 - Priepust v km 16,961 - P22549</v>
      </c>
      <c r="F123" s="41"/>
      <c r="G123" s="41"/>
      <c r="H123" s="41"/>
      <c r="I123" s="41"/>
      <c r="J123" s="41"/>
      <c r="K123" s="41"/>
      <c r="L123" s="70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="2" customFormat="1" ht="6.96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70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="2" customFormat="1" ht="12" customHeight="1">
      <c r="A125" s="39"/>
      <c r="B125" s="40"/>
      <c r="C125" s="33" t="s">
        <v>19</v>
      </c>
      <c r="D125" s="41"/>
      <c r="E125" s="41"/>
      <c r="F125" s="28" t="str">
        <f>F16</f>
        <v>Okres Žarnovica , k. ú. Veľké Pole</v>
      </c>
      <c r="G125" s="41"/>
      <c r="H125" s="41"/>
      <c r="I125" s="33" t="s">
        <v>21</v>
      </c>
      <c r="J125" s="86" t="str">
        <f>IF(J16="","",J16)</f>
        <v>14. 12. 2020</v>
      </c>
      <c r="K125" s="41"/>
      <c r="L125" s="70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="2" customFormat="1" ht="6.96" customHeight="1">
      <c r="A126" s="39"/>
      <c r="B126" s="40"/>
      <c r="C126" s="41"/>
      <c r="D126" s="41"/>
      <c r="E126" s="41"/>
      <c r="F126" s="41"/>
      <c r="G126" s="41"/>
      <c r="H126" s="41"/>
      <c r="I126" s="41"/>
      <c r="J126" s="41"/>
      <c r="K126" s="41"/>
      <c r="L126" s="70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="2" customFormat="1" ht="24.81509" customHeight="1">
      <c r="A127" s="39"/>
      <c r="B127" s="40"/>
      <c r="C127" s="33" t="s">
        <v>23</v>
      </c>
      <c r="D127" s="41"/>
      <c r="E127" s="41"/>
      <c r="F127" s="28" t="str">
        <f>E19</f>
        <v xml:space="preserve">BANSKOBYSTRICKÝ SAMOSPRÁVNY KRAJ </v>
      </c>
      <c r="G127" s="41"/>
      <c r="H127" s="41"/>
      <c r="I127" s="33" t="s">
        <v>29</v>
      </c>
      <c r="J127" s="37" t="str">
        <f>E25</f>
        <v>ISPO spol.s r.o. , Prešov</v>
      </c>
      <c r="K127" s="41"/>
      <c r="L127" s="70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="2" customFormat="1" ht="15.30566" customHeight="1">
      <c r="A128" s="39"/>
      <c r="B128" s="40"/>
      <c r="C128" s="33" t="s">
        <v>27</v>
      </c>
      <c r="D128" s="41"/>
      <c r="E128" s="41"/>
      <c r="F128" s="28" t="str">
        <f>IF(E22="","",E22)</f>
        <v>Vyplň údaj</v>
      </c>
      <c r="G128" s="41"/>
      <c r="H128" s="41"/>
      <c r="I128" s="33" t="s">
        <v>33</v>
      </c>
      <c r="J128" s="37" t="str">
        <f>E28</f>
        <v>Macura M.</v>
      </c>
      <c r="K128" s="41"/>
      <c r="L128" s="70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="2" customFormat="1" ht="10.32" customHeight="1">
      <c r="A129" s="39"/>
      <c r="B129" s="40"/>
      <c r="C129" s="41"/>
      <c r="D129" s="41"/>
      <c r="E129" s="41"/>
      <c r="F129" s="41"/>
      <c r="G129" s="41"/>
      <c r="H129" s="41"/>
      <c r="I129" s="41"/>
      <c r="J129" s="41"/>
      <c r="K129" s="41"/>
      <c r="L129" s="70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="11" customFormat="1" ht="29.28" customHeight="1">
      <c r="A130" s="211"/>
      <c r="B130" s="212"/>
      <c r="C130" s="213" t="s">
        <v>196</v>
      </c>
      <c r="D130" s="214" t="s">
        <v>61</v>
      </c>
      <c r="E130" s="214" t="s">
        <v>57</v>
      </c>
      <c r="F130" s="214" t="s">
        <v>58</v>
      </c>
      <c r="G130" s="214" t="s">
        <v>197</v>
      </c>
      <c r="H130" s="214" t="s">
        <v>198</v>
      </c>
      <c r="I130" s="214" t="s">
        <v>199</v>
      </c>
      <c r="J130" s="215" t="s">
        <v>189</v>
      </c>
      <c r="K130" s="216" t="s">
        <v>200</v>
      </c>
      <c r="L130" s="217"/>
      <c r="M130" s="107" t="s">
        <v>1</v>
      </c>
      <c r="N130" s="108" t="s">
        <v>40</v>
      </c>
      <c r="O130" s="108" t="s">
        <v>201</v>
      </c>
      <c r="P130" s="108" t="s">
        <v>202</v>
      </c>
      <c r="Q130" s="108" t="s">
        <v>203</v>
      </c>
      <c r="R130" s="108" t="s">
        <v>204</v>
      </c>
      <c r="S130" s="108" t="s">
        <v>205</v>
      </c>
      <c r="T130" s="109" t="s">
        <v>206</v>
      </c>
      <c r="U130" s="211"/>
      <c r="V130" s="211"/>
      <c r="W130" s="211"/>
      <c r="X130" s="211"/>
      <c r="Y130" s="211"/>
      <c r="Z130" s="211"/>
      <c r="AA130" s="211"/>
      <c r="AB130" s="211"/>
      <c r="AC130" s="211"/>
      <c r="AD130" s="211"/>
      <c r="AE130" s="211"/>
    </row>
    <row r="131" s="2" customFormat="1" ht="22.8" customHeight="1">
      <c r="A131" s="39"/>
      <c r="B131" s="40"/>
      <c r="C131" s="114" t="s">
        <v>190</v>
      </c>
      <c r="D131" s="41"/>
      <c r="E131" s="41"/>
      <c r="F131" s="41"/>
      <c r="G131" s="41"/>
      <c r="H131" s="41"/>
      <c r="I131" s="41"/>
      <c r="J131" s="218">
        <f>BK131</f>
        <v>0</v>
      </c>
      <c r="K131" s="41"/>
      <c r="L131" s="45"/>
      <c r="M131" s="110"/>
      <c r="N131" s="219"/>
      <c r="O131" s="111"/>
      <c r="P131" s="220">
        <f>P132</f>
        <v>0</v>
      </c>
      <c r="Q131" s="111"/>
      <c r="R131" s="220">
        <f>R132</f>
        <v>33.485901699999999</v>
      </c>
      <c r="S131" s="111"/>
      <c r="T131" s="221">
        <f>T132</f>
        <v>2.1000000000000001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75</v>
      </c>
      <c r="AU131" s="18" t="s">
        <v>191</v>
      </c>
      <c r="BK131" s="222">
        <f>BK132</f>
        <v>0</v>
      </c>
    </row>
    <row r="132" s="12" customFormat="1" ht="25.92" customHeight="1">
      <c r="A132" s="12"/>
      <c r="B132" s="223"/>
      <c r="C132" s="224"/>
      <c r="D132" s="225" t="s">
        <v>75</v>
      </c>
      <c r="E132" s="226" t="s">
        <v>249</v>
      </c>
      <c r="F132" s="226" t="s">
        <v>250</v>
      </c>
      <c r="G132" s="224"/>
      <c r="H132" s="224"/>
      <c r="I132" s="227"/>
      <c r="J132" s="228">
        <f>BK132</f>
        <v>0</v>
      </c>
      <c r="K132" s="224"/>
      <c r="L132" s="229"/>
      <c r="M132" s="230"/>
      <c r="N132" s="231"/>
      <c r="O132" s="231"/>
      <c r="P132" s="232">
        <f>P133+P156+P162+P176+P186+P204</f>
        <v>0</v>
      </c>
      <c r="Q132" s="231"/>
      <c r="R132" s="232">
        <f>R133+R156+R162+R176+R186+R204</f>
        <v>33.485901699999999</v>
      </c>
      <c r="S132" s="231"/>
      <c r="T132" s="233">
        <f>T133+T156+T162+T176+T186+T204</f>
        <v>2.1000000000000001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34" t="s">
        <v>84</v>
      </c>
      <c r="AT132" s="235" t="s">
        <v>75</v>
      </c>
      <c r="AU132" s="235" t="s">
        <v>76</v>
      </c>
      <c r="AY132" s="234" t="s">
        <v>210</v>
      </c>
      <c r="BK132" s="236">
        <f>BK133+BK156+BK162+BK176+BK186+BK204</f>
        <v>0</v>
      </c>
    </row>
    <row r="133" s="12" customFormat="1" ht="22.8" customHeight="1">
      <c r="A133" s="12"/>
      <c r="B133" s="223"/>
      <c r="C133" s="224"/>
      <c r="D133" s="225" t="s">
        <v>75</v>
      </c>
      <c r="E133" s="237" t="s">
        <v>84</v>
      </c>
      <c r="F133" s="237" t="s">
        <v>251</v>
      </c>
      <c r="G133" s="224"/>
      <c r="H133" s="224"/>
      <c r="I133" s="227"/>
      <c r="J133" s="238">
        <f>BK133</f>
        <v>0</v>
      </c>
      <c r="K133" s="224"/>
      <c r="L133" s="229"/>
      <c r="M133" s="230"/>
      <c r="N133" s="231"/>
      <c r="O133" s="231"/>
      <c r="P133" s="232">
        <f>SUM(P134:P155)</f>
        <v>0</v>
      </c>
      <c r="Q133" s="231"/>
      <c r="R133" s="232">
        <f>SUM(R134:R155)</f>
        <v>0</v>
      </c>
      <c r="S133" s="231"/>
      <c r="T133" s="233">
        <f>SUM(T134:T155)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34" t="s">
        <v>84</v>
      </c>
      <c r="AT133" s="235" t="s">
        <v>75</v>
      </c>
      <c r="AU133" s="235" t="s">
        <v>84</v>
      </c>
      <c r="AY133" s="234" t="s">
        <v>210</v>
      </c>
      <c r="BK133" s="236">
        <f>SUM(BK134:BK155)</f>
        <v>0</v>
      </c>
    </row>
    <row r="134" s="2" customFormat="1" ht="36.72453" customHeight="1">
      <c r="A134" s="39"/>
      <c r="B134" s="40"/>
      <c r="C134" s="239" t="s">
        <v>84</v>
      </c>
      <c r="D134" s="239" t="s">
        <v>213</v>
      </c>
      <c r="E134" s="240" t="s">
        <v>1427</v>
      </c>
      <c r="F134" s="241" t="s">
        <v>1428</v>
      </c>
      <c r="G134" s="242" t="s">
        <v>254</v>
      </c>
      <c r="H134" s="243">
        <v>80</v>
      </c>
      <c r="I134" s="244"/>
      <c r="J134" s="245">
        <f>ROUND(I134*H134,2)</f>
        <v>0</v>
      </c>
      <c r="K134" s="246"/>
      <c r="L134" s="45"/>
      <c r="M134" s="247" t="s">
        <v>1</v>
      </c>
      <c r="N134" s="248" t="s">
        <v>42</v>
      </c>
      <c r="O134" s="98"/>
      <c r="P134" s="249">
        <f>O134*H134</f>
        <v>0</v>
      </c>
      <c r="Q134" s="249">
        <v>0</v>
      </c>
      <c r="R134" s="249">
        <f>Q134*H134</f>
        <v>0</v>
      </c>
      <c r="S134" s="249">
        <v>0</v>
      </c>
      <c r="T134" s="250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51" t="s">
        <v>227</v>
      </c>
      <c r="AT134" s="251" t="s">
        <v>213</v>
      </c>
      <c r="AU134" s="251" t="s">
        <v>92</v>
      </c>
      <c r="AY134" s="18" t="s">
        <v>210</v>
      </c>
      <c r="BE134" s="252">
        <f>IF(N134="základná",J134,0)</f>
        <v>0</v>
      </c>
      <c r="BF134" s="252">
        <f>IF(N134="znížená",J134,0)</f>
        <v>0</v>
      </c>
      <c r="BG134" s="252">
        <f>IF(N134="zákl. prenesená",J134,0)</f>
        <v>0</v>
      </c>
      <c r="BH134" s="252">
        <f>IF(N134="zníž. prenesená",J134,0)</f>
        <v>0</v>
      </c>
      <c r="BI134" s="252">
        <f>IF(N134="nulová",J134,0)</f>
        <v>0</v>
      </c>
      <c r="BJ134" s="18" t="s">
        <v>92</v>
      </c>
      <c r="BK134" s="252">
        <f>ROUND(I134*H134,2)</f>
        <v>0</v>
      </c>
      <c r="BL134" s="18" t="s">
        <v>227</v>
      </c>
      <c r="BM134" s="251" t="s">
        <v>1429</v>
      </c>
    </row>
    <row r="135" s="2" customFormat="1" ht="21.0566" customHeight="1">
      <c r="A135" s="39"/>
      <c r="B135" s="40"/>
      <c r="C135" s="239" t="s">
        <v>92</v>
      </c>
      <c r="D135" s="239" t="s">
        <v>213</v>
      </c>
      <c r="E135" s="240" t="s">
        <v>283</v>
      </c>
      <c r="F135" s="241" t="s">
        <v>284</v>
      </c>
      <c r="G135" s="242" t="s">
        <v>264</v>
      </c>
      <c r="H135" s="243">
        <v>1.8899999999999999</v>
      </c>
      <c r="I135" s="244"/>
      <c r="J135" s="245">
        <f>ROUND(I135*H135,2)</f>
        <v>0</v>
      </c>
      <c r="K135" s="246"/>
      <c r="L135" s="45"/>
      <c r="M135" s="247" t="s">
        <v>1</v>
      </c>
      <c r="N135" s="248" t="s">
        <v>42</v>
      </c>
      <c r="O135" s="98"/>
      <c r="P135" s="249">
        <f>O135*H135</f>
        <v>0</v>
      </c>
      <c r="Q135" s="249">
        <v>0</v>
      </c>
      <c r="R135" s="249">
        <f>Q135*H135</f>
        <v>0</v>
      </c>
      <c r="S135" s="249">
        <v>0</v>
      </c>
      <c r="T135" s="250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51" t="s">
        <v>227</v>
      </c>
      <c r="AT135" s="251" t="s">
        <v>213</v>
      </c>
      <c r="AU135" s="251" t="s">
        <v>92</v>
      </c>
      <c r="AY135" s="18" t="s">
        <v>210</v>
      </c>
      <c r="BE135" s="252">
        <f>IF(N135="základná",J135,0)</f>
        <v>0</v>
      </c>
      <c r="BF135" s="252">
        <f>IF(N135="znížená",J135,0)</f>
        <v>0</v>
      </c>
      <c r="BG135" s="252">
        <f>IF(N135="zákl. prenesená",J135,0)</f>
        <v>0</v>
      </c>
      <c r="BH135" s="252">
        <f>IF(N135="zníž. prenesená",J135,0)</f>
        <v>0</v>
      </c>
      <c r="BI135" s="252">
        <f>IF(N135="nulová",J135,0)</f>
        <v>0</v>
      </c>
      <c r="BJ135" s="18" t="s">
        <v>92</v>
      </c>
      <c r="BK135" s="252">
        <f>ROUND(I135*H135,2)</f>
        <v>0</v>
      </c>
      <c r="BL135" s="18" t="s">
        <v>227</v>
      </c>
      <c r="BM135" s="251" t="s">
        <v>1545</v>
      </c>
    </row>
    <row r="136" s="13" customFormat="1">
      <c r="A136" s="13"/>
      <c r="B136" s="258"/>
      <c r="C136" s="259"/>
      <c r="D136" s="260" t="s">
        <v>256</v>
      </c>
      <c r="E136" s="261" t="s">
        <v>1</v>
      </c>
      <c r="F136" s="262" t="s">
        <v>1546</v>
      </c>
      <c r="G136" s="259"/>
      <c r="H136" s="263">
        <v>1.8899999999999999</v>
      </c>
      <c r="I136" s="264"/>
      <c r="J136" s="259"/>
      <c r="K136" s="259"/>
      <c r="L136" s="265"/>
      <c r="M136" s="266"/>
      <c r="N136" s="267"/>
      <c r="O136" s="267"/>
      <c r="P136" s="267"/>
      <c r="Q136" s="267"/>
      <c r="R136" s="267"/>
      <c r="S136" s="267"/>
      <c r="T136" s="268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69" t="s">
        <v>256</v>
      </c>
      <c r="AU136" s="269" t="s">
        <v>92</v>
      </c>
      <c r="AV136" s="13" t="s">
        <v>92</v>
      </c>
      <c r="AW136" s="13" t="s">
        <v>32</v>
      </c>
      <c r="AX136" s="13" t="s">
        <v>84</v>
      </c>
      <c r="AY136" s="269" t="s">
        <v>210</v>
      </c>
    </row>
    <row r="137" s="2" customFormat="1" ht="36.72453" customHeight="1">
      <c r="A137" s="39"/>
      <c r="B137" s="40"/>
      <c r="C137" s="239" t="s">
        <v>102</v>
      </c>
      <c r="D137" s="239" t="s">
        <v>213</v>
      </c>
      <c r="E137" s="240" t="s">
        <v>288</v>
      </c>
      <c r="F137" s="241" t="s">
        <v>289</v>
      </c>
      <c r="G137" s="242" t="s">
        <v>264</v>
      </c>
      <c r="H137" s="243">
        <v>0.56699999999999995</v>
      </c>
      <c r="I137" s="244"/>
      <c r="J137" s="245">
        <f>ROUND(I137*H137,2)</f>
        <v>0</v>
      </c>
      <c r="K137" s="246"/>
      <c r="L137" s="45"/>
      <c r="M137" s="247" t="s">
        <v>1</v>
      </c>
      <c r="N137" s="248" t="s">
        <v>42</v>
      </c>
      <c r="O137" s="98"/>
      <c r="P137" s="249">
        <f>O137*H137</f>
        <v>0</v>
      </c>
      <c r="Q137" s="249">
        <v>0</v>
      </c>
      <c r="R137" s="249">
        <f>Q137*H137</f>
        <v>0</v>
      </c>
      <c r="S137" s="249">
        <v>0</v>
      </c>
      <c r="T137" s="250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51" t="s">
        <v>227</v>
      </c>
      <c r="AT137" s="251" t="s">
        <v>213</v>
      </c>
      <c r="AU137" s="251" t="s">
        <v>92</v>
      </c>
      <c r="AY137" s="18" t="s">
        <v>210</v>
      </c>
      <c r="BE137" s="252">
        <f>IF(N137="základná",J137,0)</f>
        <v>0</v>
      </c>
      <c r="BF137" s="252">
        <f>IF(N137="znížená",J137,0)</f>
        <v>0</v>
      </c>
      <c r="BG137" s="252">
        <f>IF(N137="zákl. prenesená",J137,0)</f>
        <v>0</v>
      </c>
      <c r="BH137" s="252">
        <f>IF(N137="zníž. prenesená",J137,0)</f>
        <v>0</v>
      </c>
      <c r="BI137" s="252">
        <f>IF(N137="nulová",J137,0)</f>
        <v>0</v>
      </c>
      <c r="BJ137" s="18" t="s">
        <v>92</v>
      </c>
      <c r="BK137" s="252">
        <f>ROUND(I137*H137,2)</f>
        <v>0</v>
      </c>
      <c r="BL137" s="18" t="s">
        <v>227</v>
      </c>
      <c r="BM137" s="251" t="s">
        <v>1547</v>
      </c>
    </row>
    <row r="138" s="13" customFormat="1">
      <c r="A138" s="13"/>
      <c r="B138" s="258"/>
      <c r="C138" s="259"/>
      <c r="D138" s="260" t="s">
        <v>256</v>
      </c>
      <c r="E138" s="261" t="s">
        <v>1</v>
      </c>
      <c r="F138" s="262" t="s">
        <v>1548</v>
      </c>
      <c r="G138" s="259"/>
      <c r="H138" s="263">
        <v>1.8899999999999999</v>
      </c>
      <c r="I138" s="264"/>
      <c r="J138" s="259"/>
      <c r="K138" s="259"/>
      <c r="L138" s="265"/>
      <c r="M138" s="266"/>
      <c r="N138" s="267"/>
      <c r="O138" s="267"/>
      <c r="P138" s="267"/>
      <c r="Q138" s="267"/>
      <c r="R138" s="267"/>
      <c r="S138" s="267"/>
      <c r="T138" s="268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69" t="s">
        <v>256</v>
      </c>
      <c r="AU138" s="269" t="s">
        <v>92</v>
      </c>
      <c r="AV138" s="13" t="s">
        <v>92</v>
      </c>
      <c r="AW138" s="13" t="s">
        <v>32</v>
      </c>
      <c r="AX138" s="13" t="s">
        <v>84</v>
      </c>
      <c r="AY138" s="269" t="s">
        <v>210</v>
      </c>
    </row>
    <row r="139" s="13" customFormat="1">
      <c r="A139" s="13"/>
      <c r="B139" s="258"/>
      <c r="C139" s="259"/>
      <c r="D139" s="260" t="s">
        <v>256</v>
      </c>
      <c r="E139" s="259"/>
      <c r="F139" s="262" t="s">
        <v>1549</v>
      </c>
      <c r="G139" s="259"/>
      <c r="H139" s="263">
        <v>0.56699999999999995</v>
      </c>
      <c r="I139" s="264"/>
      <c r="J139" s="259"/>
      <c r="K139" s="259"/>
      <c r="L139" s="265"/>
      <c r="M139" s="266"/>
      <c r="N139" s="267"/>
      <c r="O139" s="267"/>
      <c r="P139" s="267"/>
      <c r="Q139" s="267"/>
      <c r="R139" s="267"/>
      <c r="S139" s="267"/>
      <c r="T139" s="268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69" t="s">
        <v>256</v>
      </c>
      <c r="AU139" s="269" t="s">
        <v>92</v>
      </c>
      <c r="AV139" s="13" t="s">
        <v>92</v>
      </c>
      <c r="AW139" s="13" t="s">
        <v>4</v>
      </c>
      <c r="AX139" s="13" t="s">
        <v>84</v>
      </c>
      <c r="AY139" s="269" t="s">
        <v>210</v>
      </c>
    </row>
    <row r="140" s="2" customFormat="1" ht="16.30189" customHeight="1">
      <c r="A140" s="39"/>
      <c r="B140" s="40"/>
      <c r="C140" s="239" t="s">
        <v>227</v>
      </c>
      <c r="D140" s="239" t="s">
        <v>213</v>
      </c>
      <c r="E140" s="240" t="s">
        <v>1007</v>
      </c>
      <c r="F140" s="241" t="s">
        <v>1008</v>
      </c>
      <c r="G140" s="242" t="s">
        <v>264</v>
      </c>
      <c r="H140" s="243">
        <v>22.719999999999999</v>
      </c>
      <c r="I140" s="244"/>
      <c r="J140" s="245">
        <f>ROUND(I140*H140,2)</f>
        <v>0</v>
      </c>
      <c r="K140" s="246"/>
      <c r="L140" s="45"/>
      <c r="M140" s="247" t="s">
        <v>1</v>
      </c>
      <c r="N140" s="248" t="s">
        <v>42</v>
      </c>
      <c r="O140" s="98"/>
      <c r="P140" s="249">
        <f>O140*H140</f>
        <v>0</v>
      </c>
      <c r="Q140" s="249">
        <v>0</v>
      </c>
      <c r="R140" s="249">
        <f>Q140*H140</f>
        <v>0</v>
      </c>
      <c r="S140" s="249">
        <v>0</v>
      </c>
      <c r="T140" s="250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51" t="s">
        <v>227</v>
      </c>
      <c r="AT140" s="251" t="s">
        <v>213</v>
      </c>
      <c r="AU140" s="251" t="s">
        <v>92</v>
      </c>
      <c r="AY140" s="18" t="s">
        <v>210</v>
      </c>
      <c r="BE140" s="252">
        <f>IF(N140="základná",J140,0)</f>
        <v>0</v>
      </c>
      <c r="BF140" s="252">
        <f>IF(N140="znížená",J140,0)</f>
        <v>0</v>
      </c>
      <c r="BG140" s="252">
        <f>IF(N140="zákl. prenesená",J140,0)</f>
        <v>0</v>
      </c>
      <c r="BH140" s="252">
        <f>IF(N140="zníž. prenesená",J140,0)</f>
        <v>0</v>
      </c>
      <c r="BI140" s="252">
        <f>IF(N140="nulová",J140,0)</f>
        <v>0</v>
      </c>
      <c r="BJ140" s="18" t="s">
        <v>92</v>
      </c>
      <c r="BK140" s="252">
        <f>ROUND(I140*H140,2)</f>
        <v>0</v>
      </c>
      <c r="BL140" s="18" t="s">
        <v>227</v>
      </c>
      <c r="BM140" s="251" t="s">
        <v>1435</v>
      </c>
    </row>
    <row r="141" s="13" customFormat="1">
      <c r="A141" s="13"/>
      <c r="B141" s="258"/>
      <c r="C141" s="259"/>
      <c r="D141" s="260" t="s">
        <v>256</v>
      </c>
      <c r="E141" s="261" t="s">
        <v>1</v>
      </c>
      <c r="F141" s="262" t="s">
        <v>1436</v>
      </c>
      <c r="G141" s="259"/>
      <c r="H141" s="263">
        <v>12</v>
      </c>
      <c r="I141" s="264"/>
      <c r="J141" s="259"/>
      <c r="K141" s="259"/>
      <c r="L141" s="265"/>
      <c r="M141" s="266"/>
      <c r="N141" s="267"/>
      <c r="O141" s="267"/>
      <c r="P141" s="267"/>
      <c r="Q141" s="267"/>
      <c r="R141" s="267"/>
      <c r="S141" s="267"/>
      <c r="T141" s="268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69" t="s">
        <v>256</v>
      </c>
      <c r="AU141" s="269" t="s">
        <v>92</v>
      </c>
      <c r="AV141" s="13" t="s">
        <v>92</v>
      </c>
      <c r="AW141" s="13" t="s">
        <v>32</v>
      </c>
      <c r="AX141" s="13" t="s">
        <v>76</v>
      </c>
      <c r="AY141" s="269" t="s">
        <v>210</v>
      </c>
    </row>
    <row r="142" s="13" customFormat="1">
      <c r="A142" s="13"/>
      <c r="B142" s="258"/>
      <c r="C142" s="259"/>
      <c r="D142" s="260" t="s">
        <v>256</v>
      </c>
      <c r="E142" s="261" t="s">
        <v>1</v>
      </c>
      <c r="F142" s="262" t="s">
        <v>1550</v>
      </c>
      <c r="G142" s="259"/>
      <c r="H142" s="263">
        <v>10.720000000000001</v>
      </c>
      <c r="I142" s="264"/>
      <c r="J142" s="259"/>
      <c r="K142" s="259"/>
      <c r="L142" s="265"/>
      <c r="M142" s="266"/>
      <c r="N142" s="267"/>
      <c r="O142" s="267"/>
      <c r="P142" s="267"/>
      <c r="Q142" s="267"/>
      <c r="R142" s="267"/>
      <c r="S142" s="267"/>
      <c r="T142" s="268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69" t="s">
        <v>256</v>
      </c>
      <c r="AU142" s="269" t="s">
        <v>92</v>
      </c>
      <c r="AV142" s="13" t="s">
        <v>92</v>
      </c>
      <c r="AW142" s="13" t="s">
        <v>32</v>
      </c>
      <c r="AX142" s="13" t="s">
        <v>76</v>
      </c>
      <c r="AY142" s="269" t="s">
        <v>210</v>
      </c>
    </row>
    <row r="143" s="14" customFormat="1">
      <c r="A143" s="14"/>
      <c r="B143" s="270"/>
      <c r="C143" s="271"/>
      <c r="D143" s="260" t="s">
        <v>256</v>
      </c>
      <c r="E143" s="272" t="s">
        <v>1</v>
      </c>
      <c r="F143" s="273" t="s">
        <v>268</v>
      </c>
      <c r="G143" s="271"/>
      <c r="H143" s="274">
        <v>22.719999999999999</v>
      </c>
      <c r="I143" s="275"/>
      <c r="J143" s="271"/>
      <c r="K143" s="271"/>
      <c r="L143" s="276"/>
      <c r="M143" s="277"/>
      <c r="N143" s="278"/>
      <c r="O143" s="278"/>
      <c r="P143" s="278"/>
      <c r="Q143" s="278"/>
      <c r="R143" s="278"/>
      <c r="S143" s="278"/>
      <c r="T143" s="279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80" t="s">
        <v>256</v>
      </c>
      <c r="AU143" s="280" t="s">
        <v>92</v>
      </c>
      <c r="AV143" s="14" t="s">
        <v>227</v>
      </c>
      <c r="AW143" s="14" t="s">
        <v>32</v>
      </c>
      <c r="AX143" s="14" t="s">
        <v>84</v>
      </c>
      <c r="AY143" s="280" t="s">
        <v>210</v>
      </c>
    </row>
    <row r="144" s="2" customFormat="1" ht="36.72453" customHeight="1">
      <c r="A144" s="39"/>
      <c r="B144" s="40"/>
      <c r="C144" s="239" t="s">
        <v>209</v>
      </c>
      <c r="D144" s="239" t="s">
        <v>213</v>
      </c>
      <c r="E144" s="240" t="s">
        <v>302</v>
      </c>
      <c r="F144" s="241" t="s">
        <v>303</v>
      </c>
      <c r="G144" s="242" t="s">
        <v>264</v>
      </c>
      <c r="H144" s="243">
        <v>6.8159999999999998</v>
      </c>
      <c r="I144" s="244"/>
      <c r="J144" s="245">
        <f>ROUND(I144*H144,2)</f>
        <v>0</v>
      </c>
      <c r="K144" s="246"/>
      <c r="L144" s="45"/>
      <c r="M144" s="247" t="s">
        <v>1</v>
      </c>
      <c r="N144" s="248" t="s">
        <v>42</v>
      </c>
      <c r="O144" s="98"/>
      <c r="P144" s="249">
        <f>O144*H144</f>
        <v>0</v>
      </c>
      <c r="Q144" s="249">
        <v>0</v>
      </c>
      <c r="R144" s="249">
        <f>Q144*H144</f>
        <v>0</v>
      </c>
      <c r="S144" s="249">
        <v>0</v>
      </c>
      <c r="T144" s="250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51" t="s">
        <v>227</v>
      </c>
      <c r="AT144" s="251" t="s">
        <v>213</v>
      </c>
      <c r="AU144" s="251" t="s">
        <v>92</v>
      </c>
      <c r="AY144" s="18" t="s">
        <v>210</v>
      </c>
      <c r="BE144" s="252">
        <f>IF(N144="základná",J144,0)</f>
        <v>0</v>
      </c>
      <c r="BF144" s="252">
        <f>IF(N144="znížená",J144,0)</f>
        <v>0</v>
      </c>
      <c r="BG144" s="252">
        <f>IF(N144="zákl. prenesená",J144,0)</f>
        <v>0</v>
      </c>
      <c r="BH144" s="252">
        <f>IF(N144="zníž. prenesená",J144,0)</f>
        <v>0</v>
      </c>
      <c r="BI144" s="252">
        <f>IF(N144="nulová",J144,0)</f>
        <v>0</v>
      </c>
      <c r="BJ144" s="18" t="s">
        <v>92</v>
      </c>
      <c r="BK144" s="252">
        <f>ROUND(I144*H144,2)</f>
        <v>0</v>
      </c>
      <c r="BL144" s="18" t="s">
        <v>227</v>
      </c>
      <c r="BM144" s="251" t="s">
        <v>1012</v>
      </c>
    </row>
    <row r="145" s="13" customFormat="1">
      <c r="A145" s="13"/>
      <c r="B145" s="258"/>
      <c r="C145" s="259"/>
      <c r="D145" s="260" t="s">
        <v>256</v>
      </c>
      <c r="E145" s="261" t="s">
        <v>1</v>
      </c>
      <c r="F145" s="262" t="s">
        <v>1551</v>
      </c>
      <c r="G145" s="259"/>
      <c r="H145" s="263">
        <v>22.719999999999999</v>
      </c>
      <c r="I145" s="264"/>
      <c r="J145" s="259"/>
      <c r="K145" s="259"/>
      <c r="L145" s="265"/>
      <c r="M145" s="266"/>
      <c r="N145" s="267"/>
      <c r="O145" s="267"/>
      <c r="P145" s="267"/>
      <c r="Q145" s="267"/>
      <c r="R145" s="267"/>
      <c r="S145" s="267"/>
      <c r="T145" s="268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9" t="s">
        <v>256</v>
      </c>
      <c r="AU145" s="269" t="s">
        <v>92</v>
      </c>
      <c r="AV145" s="13" t="s">
        <v>92</v>
      </c>
      <c r="AW145" s="13" t="s">
        <v>32</v>
      </c>
      <c r="AX145" s="13" t="s">
        <v>84</v>
      </c>
      <c r="AY145" s="269" t="s">
        <v>210</v>
      </c>
    </row>
    <row r="146" s="13" customFormat="1">
      <c r="A146" s="13"/>
      <c r="B146" s="258"/>
      <c r="C146" s="259"/>
      <c r="D146" s="260" t="s">
        <v>256</v>
      </c>
      <c r="E146" s="259"/>
      <c r="F146" s="262" t="s">
        <v>1552</v>
      </c>
      <c r="G146" s="259"/>
      <c r="H146" s="263">
        <v>6.8159999999999998</v>
      </c>
      <c r="I146" s="264"/>
      <c r="J146" s="259"/>
      <c r="K146" s="259"/>
      <c r="L146" s="265"/>
      <c r="M146" s="266"/>
      <c r="N146" s="267"/>
      <c r="O146" s="267"/>
      <c r="P146" s="267"/>
      <c r="Q146" s="267"/>
      <c r="R146" s="267"/>
      <c r="S146" s="267"/>
      <c r="T146" s="268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69" t="s">
        <v>256</v>
      </c>
      <c r="AU146" s="269" t="s">
        <v>92</v>
      </c>
      <c r="AV146" s="13" t="s">
        <v>92</v>
      </c>
      <c r="AW146" s="13" t="s">
        <v>4</v>
      </c>
      <c r="AX146" s="13" t="s">
        <v>84</v>
      </c>
      <c r="AY146" s="269" t="s">
        <v>210</v>
      </c>
    </row>
    <row r="147" s="2" customFormat="1" ht="31.92453" customHeight="1">
      <c r="A147" s="39"/>
      <c r="B147" s="40"/>
      <c r="C147" s="239" t="s">
        <v>277</v>
      </c>
      <c r="D147" s="239" t="s">
        <v>213</v>
      </c>
      <c r="E147" s="240" t="s">
        <v>1015</v>
      </c>
      <c r="F147" s="241" t="s">
        <v>1016</v>
      </c>
      <c r="G147" s="242" t="s">
        <v>264</v>
      </c>
      <c r="H147" s="243">
        <v>24.609999999999999</v>
      </c>
      <c r="I147" s="244"/>
      <c r="J147" s="245">
        <f>ROUND(I147*H147,2)</f>
        <v>0</v>
      </c>
      <c r="K147" s="246"/>
      <c r="L147" s="45"/>
      <c r="M147" s="247" t="s">
        <v>1</v>
      </c>
      <c r="N147" s="248" t="s">
        <v>42</v>
      </c>
      <c r="O147" s="98"/>
      <c r="P147" s="249">
        <f>O147*H147</f>
        <v>0</v>
      </c>
      <c r="Q147" s="249">
        <v>0</v>
      </c>
      <c r="R147" s="249">
        <f>Q147*H147</f>
        <v>0</v>
      </c>
      <c r="S147" s="249">
        <v>0</v>
      </c>
      <c r="T147" s="250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51" t="s">
        <v>227</v>
      </c>
      <c r="AT147" s="251" t="s">
        <v>213</v>
      </c>
      <c r="AU147" s="251" t="s">
        <v>92</v>
      </c>
      <c r="AY147" s="18" t="s">
        <v>210</v>
      </c>
      <c r="BE147" s="252">
        <f>IF(N147="základná",J147,0)</f>
        <v>0</v>
      </c>
      <c r="BF147" s="252">
        <f>IF(N147="znížená",J147,0)</f>
        <v>0</v>
      </c>
      <c r="BG147" s="252">
        <f>IF(N147="zákl. prenesená",J147,0)</f>
        <v>0</v>
      </c>
      <c r="BH147" s="252">
        <f>IF(N147="zníž. prenesená",J147,0)</f>
        <v>0</v>
      </c>
      <c r="BI147" s="252">
        <f>IF(N147="nulová",J147,0)</f>
        <v>0</v>
      </c>
      <c r="BJ147" s="18" t="s">
        <v>92</v>
      </c>
      <c r="BK147" s="252">
        <f>ROUND(I147*H147,2)</f>
        <v>0</v>
      </c>
      <c r="BL147" s="18" t="s">
        <v>227</v>
      </c>
      <c r="BM147" s="251" t="s">
        <v>1017</v>
      </c>
    </row>
    <row r="148" s="13" customFormat="1">
      <c r="A148" s="13"/>
      <c r="B148" s="258"/>
      <c r="C148" s="259"/>
      <c r="D148" s="260" t="s">
        <v>256</v>
      </c>
      <c r="E148" s="261" t="s">
        <v>1</v>
      </c>
      <c r="F148" s="262" t="s">
        <v>1553</v>
      </c>
      <c r="G148" s="259"/>
      <c r="H148" s="263">
        <v>24.609999999999999</v>
      </c>
      <c r="I148" s="264"/>
      <c r="J148" s="259"/>
      <c r="K148" s="259"/>
      <c r="L148" s="265"/>
      <c r="M148" s="266"/>
      <c r="N148" s="267"/>
      <c r="O148" s="267"/>
      <c r="P148" s="267"/>
      <c r="Q148" s="267"/>
      <c r="R148" s="267"/>
      <c r="S148" s="267"/>
      <c r="T148" s="268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69" t="s">
        <v>256</v>
      </c>
      <c r="AU148" s="269" t="s">
        <v>92</v>
      </c>
      <c r="AV148" s="13" t="s">
        <v>92</v>
      </c>
      <c r="AW148" s="13" t="s">
        <v>32</v>
      </c>
      <c r="AX148" s="13" t="s">
        <v>84</v>
      </c>
      <c r="AY148" s="269" t="s">
        <v>210</v>
      </c>
    </row>
    <row r="149" s="2" customFormat="1" ht="36.72453" customHeight="1">
      <c r="A149" s="39"/>
      <c r="B149" s="40"/>
      <c r="C149" s="239" t="s">
        <v>282</v>
      </c>
      <c r="D149" s="239" t="s">
        <v>213</v>
      </c>
      <c r="E149" s="240" t="s">
        <v>1019</v>
      </c>
      <c r="F149" s="241" t="s">
        <v>1020</v>
      </c>
      <c r="G149" s="242" t="s">
        <v>264</v>
      </c>
      <c r="H149" s="243">
        <v>172.27000000000001</v>
      </c>
      <c r="I149" s="244"/>
      <c r="J149" s="245">
        <f>ROUND(I149*H149,2)</f>
        <v>0</v>
      </c>
      <c r="K149" s="246"/>
      <c r="L149" s="45"/>
      <c r="M149" s="247" t="s">
        <v>1</v>
      </c>
      <c r="N149" s="248" t="s">
        <v>42</v>
      </c>
      <c r="O149" s="98"/>
      <c r="P149" s="249">
        <f>O149*H149</f>
        <v>0</v>
      </c>
      <c r="Q149" s="249">
        <v>0</v>
      </c>
      <c r="R149" s="249">
        <f>Q149*H149</f>
        <v>0</v>
      </c>
      <c r="S149" s="249">
        <v>0</v>
      </c>
      <c r="T149" s="250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51" t="s">
        <v>227</v>
      </c>
      <c r="AT149" s="251" t="s">
        <v>213</v>
      </c>
      <c r="AU149" s="251" t="s">
        <v>92</v>
      </c>
      <c r="AY149" s="18" t="s">
        <v>210</v>
      </c>
      <c r="BE149" s="252">
        <f>IF(N149="základná",J149,0)</f>
        <v>0</v>
      </c>
      <c r="BF149" s="252">
        <f>IF(N149="znížená",J149,0)</f>
        <v>0</v>
      </c>
      <c r="BG149" s="252">
        <f>IF(N149="zákl. prenesená",J149,0)</f>
        <v>0</v>
      </c>
      <c r="BH149" s="252">
        <f>IF(N149="zníž. prenesená",J149,0)</f>
        <v>0</v>
      </c>
      <c r="BI149" s="252">
        <f>IF(N149="nulová",J149,0)</f>
        <v>0</v>
      </c>
      <c r="BJ149" s="18" t="s">
        <v>92</v>
      </c>
      <c r="BK149" s="252">
        <f>ROUND(I149*H149,2)</f>
        <v>0</v>
      </c>
      <c r="BL149" s="18" t="s">
        <v>227</v>
      </c>
      <c r="BM149" s="251" t="s">
        <v>1021</v>
      </c>
    </row>
    <row r="150" s="13" customFormat="1">
      <c r="A150" s="13"/>
      <c r="B150" s="258"/>
      <c r="C150" s="259"/>
      <c r="D150" s="260" t="s">
        <v>256</v>
      </c>
      <c r="E150" s="261" t="s">
        <v>1</v>
      </c>
      <c r="F150" s="262" t="s">
        <v>1554</v>
      </c>
      <c r="G150" s="259"/>
      <c r="H150" s="263">
        <v>172.27000000000001</v>
      </c>
      <c r="I150" s="264"/>
      <c r="J150" s="259"/>
      <c r="K150" s="259"/>
      <c r="L150" s="265"/>
      <c r="M150" s="266"/>
      <c r="N150" s="267"/>
      <c r="O150" s="267"/>
      <c r="P150" s="267"/>
      <c r="Q150" s="267"/>
      <c r="R150" s="267"/>
      <c r="S150" s="267"/>
      <c r="T150" s="268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69" t="s">
        <v>256</v>
      </c>
      <c r="AU150" s="269" t="s">
        <v>92</v>
      </c>
      <c r="AV150" s="13" t="s">
        <v>92</v>
      </c>
      <c r="AW150" s="13" t="s">
        <v>32</v>
      </c>
      <c r="AX150" s="13" t="s">
        <v>84</v>
      </c>
      <c r="AY150" s="269" t="s">
        <v>210</v>
      </c>
    </row>
    <row r="151" s="2" customFormat="1" ht="16.30189" customHeight="1">
      <c r="A151" s="39"/>
      <c r="B151" s="40"/>
      <c r="C151" s="239" t="s">
        <v>287</v>
      </c>
      <c r="D151" s="239" t="s">
        <v>213</v>
      </c>
      <c r="E151" s="240" t="s">
        <v>1023</v>
      </c>
      <c r="F151" s="241" t="s">
        <v>1024</v>
      </c>
      <c r="G151" s="242" t="s">
        <v>264</v>
      </c>
      <c r="H151" s="243">
        <v>24.609999999999999</v>
      </c>
      <c r="I151" s="244"/>
      <c r="J151" s="245">
        <f>ROUND(I151*H151,2)</f>
        <v>0</v>
      </c>
      <c r="K151" s="246"/>
      <c r="L151" s="45"/>
      <c r="M151" s="247" t="s">
        <v>1</v>
      </c>
      <c r="N151" s="248" t="s">
        <v>42</v>
      </c>
      <c r="O151" s="98"/>
      <c r="P151" s="249">
        <f>O151*H151</f>
        <v>0</v>
      </c>
      <c r="Q151" s="249">
        <v>0</v>
      </c>
      <c r="R151" s="249">
        <f>Q151*H151</f>
        <v>0</v>
      </c>
      <c r="S151" s="249">
        <v>0</v>
      </c>
      <c r="T151" s="250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51" t="s">
        <v>227</v>
      </c>
      <c r="AT151" s="251" t="s">
        <v>213</v>
      </c>
      <c r="AU151" s="251" t="s">
        <v>92</v>
      </c>
      <c r="AY151" s="18" t="s">
        <v>210</v>
      </c>
      <c r="BE151" s="252">
        <f>IF(N151="základná",J151,0)</f>
        <v>0</v>
      </c>
      <c r="BF151" s="252">
        <f>IF(N151="znížená",J151,0)</f>
        <v>0</v>
      </c>
      <c r="BG151" s="252">
        <f>IF(N151="zákl. prenesená",J151,0)</f>
        <v>0</v>
      </c>
      <c r="BH151" s="252">
        <f>IF(N151="zníž. prenesená",J151,0)</f>
        <v>0</v>
      </c>
      <c r="BI151" s="252">
        <f>IF(N151="nulová",J151,0)</f>
        <v>0</v>
      </c>
      <c r="BJ151" s="18" t="s">
        <v>92</v>
      </c>
      <c r="BK151" s="252">
        <f>ROUND(I151*H151,2)</f>
        <v>0</v>
      </c>
      <c r="BL151" s="18" t="s">
        <v>227</v>
      </c>
      <c r="BM151" s="251" t="s">
        <v>1025</v>
      </c>
    </row>
    <row r="152" s="2" customFormat="1" ht="23.4566" customHeight="1">
      <c r="A152" s="39"/>
      <c r="B152" s="40"/>
      <c r="C152" s="239" t="s">
        <v>293</v>
      </c>
      <c r="D152" s="239" t="s">
        <v>213</v>
      </c>
      <c r="E152" s="240" t="s">
        <v>1026</v>
      </c>
      <c r="F152" s="241" t="s">
        <v>342</v>
      </c>
      <c r="G152" s="242" t="s">
        <v>333</v>
      </c>
      <c r="H152" s="243">
        <v>38.865000000000002</v>
      </c>
      <c r="I152" s="244"/>
      <c r="J152" s="245">
        <f>ROUND(I152*H152,2)</f>
        <v>0</v>
      </c>
      <c r="K152" s="246"/>
      <c r="L152" s="45"/>
      <c r="M152" s="247" t="s">
        <v>1</v>
      </c>
      <c r="N152" s="248" t="s">
        <v>42</v>
      </c>
      <c r="O152" s="98"/>
      <c r="P152" s="249">
        <f>O152*H152</f>
        <v>0</v>
      </c>
      <c r="Q152" s="249">
        <v>0</v>
      </c>
      <c r="R152" s="249">
        <f>Q152*H152</f>
        <v>0</v>
      </c>
      <c r="S152" s="249">
        <v>0</v>
      </c>
      <c r="T152" s="250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51" t="s">
        <v>227</v>
      </c>
      <c r="AT152" s="251" t="s">
        <v>213</v>
      </c>
      <c r="AU152" s="251" t="s">
        <v>92</v>
      </c>
      <c r="AY152" s="18" t="s">
        <v>210</v>
      </c>
      <c r="BE152" s="252">
        <f>IF(N152="základná",J152,0)</f>
        <v>0</v>
      </c>
      <c r="BF152" s="252">
        <f>IF(N152="znížená",J152,0)</f>
        <v>0</v>
      </c>
      <c r="BG152" s="252">
        <f>IF(N152="zákl. prenesená",J152,0)</f>
        <v>0</v>
      </c>
      <c r="BH152" s="252">
        <f>IF(N152="zníž. prenesená",J152,0)</f>
        <v>0</v>
      </c>
      <c r="BI152" s="252">
        <f>IF(N152="nulová",J152,0)</f>
        <v>0</v>
      </c>
      <c r="BJ152" s="18" t="s">
        <v>92</v>
      </c>
      <c r="BK152" s="252">
        <f>ROUND(I152*H152,2)</f>
        <v>0</v>
      </c>
      <c r="BL152" s="18" t="s">
        <v>227</v>
      </c>
      <c r="BM152" s="251" t="s">
        <v>1027</v>
      </c>
    </row>
    <row r="153" s="13" customFormat="1">
      <c r="A153" s="13"/>
      <c r="B153" s="258"/>
      <c r="C153" s="259"/>
      <c r="D153" s="260" t="s">
        <v>256</v>
      </c>
      <c r="E153" s="261" t="s">
        <v>1</v>
      </c>
      <c r="F153" s="262" t="s">
        <v>1555</v>
      </c>
      <c r="G153" s="259"/>
      <c r="H153" s="263">
        <v>36.914999999999999</v>
      </c>
      <c r="I153" s="264"/>
      <c r="J153" s="259"/>
      <c r="K153" s="259"/>
      <c r="L153" s="265"/>
      <c r="M153" s="266"/>
      <c r="N153" s="267"/>
      <c r="O153" s="267"/>
      <c r="P153" s="267"/>
      <c r="Q153" s="267"/>
      <c r="R153" s="267"/>
      <c r="S153" s="267"/>
      <c r="T153" s="268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69" t="s">
        <v>256</v>
      </c>
      <c r="AU153" s="269" t="s">
        <v>92</v>
      </c>
      <c r="AV153" s="13" t="s">
        <v>92</v>
      </c>
      <c r="AW153" s="13" t="s">
        <v>32</v>
      </c>
      <c r="AX153" s="13" t="s">
        <v>76</v>
      </c>
      <c r="AY153" s="269" t="s">
        <v>210</v>
      </c>
    </row>
    <row r="154" s="13" customFormat="1">
      <c r="A154" s="13"/>
      <c r="B154" s="258"/>
      <c r="C154" s="259"/>
      <c r="D154" s="260" t="s">
        <v>256</v>
      </c>
      <c r="E154" s="261" t="s">
        <v>1</v>
      </c>
      <c r="F154" s="262" t="s">
        <v>1029</v>
      </c>
      <c r="G154" s="259"/>
      <c r="H154" s="263">
        <v>1.95</v>
      </c>
      <c r="I154" s="264"/>
      <c r="J154" s="259"/>
      <c r="K154" s="259"/>
      <c r="L154" s="265"/>
      <c r="M154" s="266"/>
      <c r="N154" s="267"/>
      <c r="O154" s="267"/>
      <c r="P154" s="267"/>
      <c r="Q154" s="267"/>
      <c r="R154" s="267"/>
      <c r="S154" s="267"/>
      <c r="T154" s="268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69" t="s">
        <v>256</v>
      </c>
      <c r="AU154" s="269" t="s">
        <v>92</v>
      </c>
      <c r="AV154" s="13" t="s">
        <v>92</v>
      </c>
      <c r="AW154" s="13" t="s">
        <v>32</v>
      </c>
      <c r="AX154" s="13" t="s">
        <v>76</v>
      </c>
      <c r="AY154" s="269" t="s">
        <v>210</v>
      </c>
    </row>
    <row r="155" s="14" customFormat="1">
      <c r="A155" s="14"/>
      <c r="B155" s="270"/>
      <c r="C155" s="271"/>
      <c r="D155" s="260" t="s">
        <v>256</v>
      </c>
      <c r="E155" s="272" t="s">
        <v>1</v>
      </c>
      <c r="F155" s="273" t="s">
        <v>268</v>
      </c>
      <c r="G155" s="271"/>
      <c r="H155" s="274">
        <v>38.865000000000002</v>
      </c>
      <c r="I155" s="275"/>
      <c r="J155" s="271"/>
      <c r="K155" s="271"/>
      <c r="L155" s="276"/>
      <c r="M155" s="277"/>
      <c r="N155" s="278"/>
      <c r="O155" s="278"/>
      <c r="P155" s="278"/>
      <c r="Q155" s="278"/>
      <c r="R155" s="278"/>
      <c r="S155" s="278"/>
      <c r="T155" s="279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80" t="s">
        <v>256</v>
      </c>
      <c r="AU155" s="280" t="s">
        <v>92</v>
      </c>
      <c r="AV155" s="14" t="s">
        <v>227</v>
      </c>
      <c r="AW155" s="14" t="s">
        <v>4</v>
      </c>
      <c r="AX155" s="14" t="s">
        <v>84</v>
      </c>
      <c r="AY155" s="280" t="s">
        <v>210</v>
      </c>
    </row>
    <row r="156" s="12" customFormat="1" ht="22.8" customHeight="1">
      <c r="A156" s="12"/>
      <c r="B156" s="223"/>
      <c r="C156" s="224"/>
      <c r="D156" s="225" t="s">
        <v>75</v>
      </c>
      <c r="E156" s="237" t="s">
        <v>102</v>
      </c>
      <c r="F156" s="237" t="s">
        <v>1445</v>
      </c>
      <c r="G156" s="224"/>
      <c r="H156" s="224"/>
      <c r="I156" s="227"/>
      <c r="J156" s="238">
        <f>BK156</f>
        <v>0</v>
      </c>
      <c r="K156" s="224"/>
      <c r="L156" s="229"/>
      <c r="M156" s="230"/>
      <c r="N156" s="231"/>
      <c r="O156" s="231"/>
      <c r="P156" s="232">
        <f>SUM(P157:P161)</f>
        <v>0</v>
      </c>
      <c r="Q156" s="231"/>
      <c r="R156" s="232">
        <f>SUM(R157:R161)</f>
        <v>0.13279400000000002</v>
      </c>
      <c r="S156" s="231"/>
      <c r="T156" s="233">
        <f>SUM(T157:T161)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34" t="s">
        <v>84</v>
      </c>
      <c r="AT156" s="235" t="s">
        <v>75</v>
      </c>
      <c r="AU156" s="235" t="s">
        <v>84</v>
      </c>
      <c r="AY156" s="234" t="s">
        <v>210</v>
      </c>
      <c r="BK156" s="236">
        <f>SUM(BK157:BK161)</f>
        <v>0</v>
      </c>
    </row>
    <row r="157" s="2" customFormat="1" ht="23.4566" customHeight="1">
      <c r="A157" s="39"/>
      <c r="B157" s="40"/>
      <c r="C157" s="239" t="s">
        <v>301</v>
      </c>
      <c r="D157" s="239" t="s">
        <v>213</v>
      </c>
      <c r="E157" s="240" t="s">
        <v>1068</v>
      </c>
      <c r="F157" s="241" t="s">
        <v>1069</v>
      </c>
      <c r="G157" s="242" t="s">
        <v>310</v>
      </c>
      <c r="H157" s="243">
        <v>6.7000000000000002</v>
      </c>
      <c r="I157" s="244"/>
      <c r="J157" s="245">
        <f>ROUND(I157*H157,2)</f>
        <v>0</v>
      </c>
      <c r="K157" s="246"/>
      <c r="L157" s="45"/>
      <c r="M157" s="247" t="s">
        <v>1</v>
      </c>
      <c r="N157" s="248" t="s">
        <v>42</v>
      </c>
      <c r="O157" s="98"/>
      <c r="P157" s="249">
        <f>O157*H157</f>
        <v>0</v>
      </c>
      <c r="Q157" s="249">
        <v>0.00282</v>
      </c>
      <c r="R157" s="249">
        <f>Q157*H157</f>
        <v>0.018894000000000001</v>
      </c>
      <c r="S157" s="249">
        <v>0</v>
      </c>
      <c r="T157" s="250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51" t="s">
        <v>227</v>
      </c>
      <c r="AT157" s="251" t="s">
        <v>213</v>
      </c>
      <c r="AU157" s="251" t="s">
        <v>92</v>
      </c>
      <c r="AY157" s="18" t="s">
        <v>210</v>
      </c>
      <c r="BE157" s="252">
        <f>IF(N157="základná",J157,0)</f>
        <v>0</v>
      </c>
      <c r="BF157" s="252">
        <f>IF(N157="znížená",J157,0)</f>
        <v>0</v>
      </c>
      <c r="BG157" s="252">
        <f>IF(N157="zákl. prenesená",J157,0)</f>
        <v>0</v>
      </c>
      <c r="BH157" s="252">
        <f>IF(N157="zníž. prenesená",J157,0)</f>
        <v>0</v>
      </c>
      <c r="BI157" s="252">
        <f>IF(N157="nulová",J157,0)</f>
        <v>0</v>
      </c>
      <c r="BJ157" s="18" t="s">
        <v>92</v>
      </c>
      <c r="BK157" s="252">
        <f>ROUND(I157*H157,2)</f>
        <v>0</v>
      </c>
      <c r="BL157" s="18" t="s">
        <v>227</v>
      </c>
      <c r="BM157" s="251" t="s">
        <v>1556</v>
      </c>
    </row>
    <row r="158" s="13" customFormat="1">
      <c r="A158" s="13"/>
      <c r="B158" s="258"/>
      <c r="C158" s="259"/>
      <c r="D158" s="260" t="s">
        <v>256</v>
      </c>
      <c r="E158" s="261" t="s">
        <v>1</v>
      </c>
      <c r="F158" s="262" t="s">
        <v>1557</v>
      </c>
      <c r="G158" s="259"/>
      <c r="H158" s="263">
        <v>6.7000000000000002</v>
      </c>
      <c r="I158" s="264"/>
      <c r="J158" s="259"/>
      <c r="K158" s="259"/>
      <c r="L158" s="265"/>
      <c r="M158" s="266"/>
      <c r="N158" s="267"/>
      <c r="O158" s="267"/>
      <c r="P158" s="267"/>
      <c r="Q158" s="267"/>
      <c r="R158" s="267"/>
      <c r="S158" s="267"/>
      <c r="T158" s="268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69" t="s">
        <v>256</v>
      </c>
      <c r="AU158" s="269" t="s">
        <v>92</v>
      </c>
      <c r="AV158" s="13" t="s">
        <v>92</v>
      </c>
      <c r="AW158" s="13" t="s">
        <v>32</v>
      </c>
      <c r="AX158" s="13" t="s">
        <v>84</v>
      </c>
      <c r="AY158" s="269" t="s">
        <v>210</v>
      </c>
    </row>
    <row r="159" s="2" customFormat="1" ht="16.30189" customHeight="1">
      <c r="A159" s="39"/>
      <c r="B159" s="40"/>
      <c r="C159" s="281" t="s">
        <v>307</v>
      </c>
      <c r="D159" s="281" t="s">
        <v>330</v>
      </c>
      <c r="E159" s="282" t="s">
        <v>1073</v>
      </c>
      <c r="F159" s="283" t="s">
        <v>1074</v>
      </c>
      <c r="G159" s="284" t="s">
        <v>310</v>
      </c>
      <c r="H159" s="285">
        <v>6.7000000000000002</v>
      </c>
      <c r="I159" s="286"/>
      <c r="J159" s="287">
        <f>ROUND(I159*H159,2)</f>
        <v>0</v>
      </c>
      <c r="K159" s="288"/>
      <c r="L159" s="289"/>
      <c r="M159" s="290" t="s">
        <v>1</v>
      </c>
      <c r="N159" s="291" t="s">
        <v>42</v>
      </c>
      <c r="O159" s="98"/>
      <c r="P159" s="249">
        <f>O159*H159</f>
        <v>0</v>
      </c>
      <c r="Q159" s="249">
        <v>0.017000000000000001</v>
      </c>
      <c r="R159" s="249">
        <f>Q159*H159</f>
        <v>0.11390000000000002</v>
      </c>
      <c r="S159" s="249">
        <v>0</v>
      </c>
      <c r="T159" s="250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51" t="s">
        <v>287</v>
      </c>
      <c r="AT159" s="251" t="s">
        <v>330</v>
      </c>
      <c r="AU159" s="251" t="s">
        <v>92</v>
      </c>
      <c r="AY159" s="18" t="s">
        <v>210</v>
      </c>
      <c r="BE159" s="252">
        <f>IF(N159="základná",J159,0)</f>
        <v>0</v>
      </c>
      <c r="BF159" s="252">
        <f>IF(N159="znížená",J159,0)</f>
        <v>0</v>
      </c>
      <c r="BG159" s="252">
        <f>IF(N159="zákl. prenesená",J159,0)</f>
        <v>0</v>
      </c>
      <c r="BH159" s="252">
        <f>IF(N159="zníž. prenesená",J159,0)</f>
        <v>0</v>
      </c>
      <c r="BI159" s="252">
        <f>IF(N159="nulová",J159,0)</f>
        <v>0</v>
      </c>
      <c r="BJ159" s="18" t="s">
        <v>92</v>
      </c>
      <c r="BK159" s="252">
        <f>ROUND(I159*H159,2)</f>
        <v>0</v>
      </c>
      <c r="BL159" s="18" t="s">
        <v>227</v>
      </c>
      <c r="BM159" s="251" t="s">
        <v>1558</v>
      </c>
    </row>
    <row r="160" s="2" customFormat="1" ht="16.30189" customHeight="1">
      <c r="A160" s="39"/>
      <c r="B160" s="40"/>
      <c r="C160" s="281" t="s">
        <v>313</v>
      </c>
      <c r="D160" s="281" t="s">
        <v>330</v>
      </c>
      <c r="E160" s="282" t="s">
        <v>1076</v>
      </c>
      <c r="F160" s="283" t="s">
        <v>1077</v>
      </c>
      <c r="G160" s="284" t="s">
        <v>1050</v>
      </c>
      <c r="H160" s="285">
        <v>18.84</v>
      </c>
      <c r="I160" s="286"/>
      <c r="J160" s="287">
        <f>ROUND(I160*H160,2)</f>
        <v>0</v>
      </c>
      <c r="K160" s="288"/>
      <c r="L160" s="289"/>
      <c r="M160" s="290" t="s">
        <v>1</v>
      </c>
      <c r="N160" s="291" t="s">
        <v>42</v>
      </c>
      <c r="O160" s="98"/>
      <c r="P160" s="249">
        <f>O160*H160</f>
        <v>0</v>
      </c>
      <c r="Q160" s="249">
        <v>0</v>
      </c>
      <c r="R160" s="249">
        <f>Q160*H160</f>
        <v>0</v>
      </c>
      <c r="S160" s="249">
        <v>0</v>
      </c>
      <c r="T160" s="250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51" t="s">
        <v>287</v>
      </c>
      <c r="AT160" s="251" t="s">
        <v>330</v>
      </c>
      <c r="AU160" s="251" t="s">
        <v>92</v>
      </c>
      <c r="AY160" s="18" t="s">
        <v>210</v>
      </c>
      <c r="BE160" s="252">
        <f>IF(N160="základná",J160,0)</f>
        <v>0</v>
      </c>
      <c r="BF160" s="252">
        <f>IF(N160="znížená",J160,0)</f>
        <v>0</v>
      </c>
      <c r="BG160" s="252">
        <f>IF(N160="zákl. prenesená",J160,0)</f>
        <v>0</v>
      </c>
      <c r="BH160" s="252">
        <f>IF(N160="zníž. prenesená",J160,0)</f>
        <v>0</v>
      </c>
      <c r="BI160" s="252">
        <f>IF(N160="nulová",J160,0)</f>
        <v>0</v>
      </c>
      <c r="BJ160" s="18" t="s">
        <v>92</v>
      </c>
      <c r="BK160" s="252">
        <f>ROUND(I160*H160,2)</f>
        <v>0</v>
      </c>
      <c r="BL160" s="18" t="s">
        <v>227</v>
      </c>
      <c r="BM160" s="251" t="s">
        <v>1559</v>
      </c>
    </row>
    <row r="161" s="13" customFormat="1">
      <c r="A161" s="13"/>
      <c r="B161" s="258"/>
      <c r="C161" s="259"/>
      <c r="D161" s="260" t="s">
        <v>256</v>
      </c>
      <c r="E161" s="261" t="s">
        <v>1</v>
      </c>
      <c r="F161" s="262" t="s">
        <v>1450</v>
      </c>
      <c r="G161" s="259"/>
      <c r="H161" s="263">
        <v>18.84</v>
      </c>
      <c r="I161" s="264"/>
      <c r="J161" s="259"/>
      <c r="K161" s="259"/>
      <c r="L161" s="265"/>
      <c r="M161" s="266"/>
      <c r="N161" s="267"/>
      <c r="O161" s="267"/>
      <c r="P161" s="267"/>
      <c r="Q161" s="267"/>
      <c r="R161" s="267"/>
      <c r="S161" s="267"/>
      <c r="T161" s="268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69" t="s">
        <v>256</v>
      </c>
      <c r="AU161" s="269" t="s">
        <v>92</v>
      </c>
      <c r="AV161" s="13" t="s">
        <v>92</v>
      </c>
      <c r="AW161" s="13" t="s">
        <v>32</v>
      </c>
      <c r="AX161" s="13" t="s">
        <v>84</v>
      </c>
      <c r="AY161" s="269" t="s">
        <v>210</v>
      </c>
    </row>
    <row r="162" s="12" customFormat="1" ht="22.8" customHeight="1">
      <c r="A162" s="12"/>
      <c r="B162" s="223"/>
      <c r="C162" s="224"/>
      <c r="D162" s="225" t="s">
        <v>75</v>
      </c>
      <c r="E162" s="237" t="s">
        <v>227</v>
      </c>
      <c r="F162" s="237" t="s">
        <v>454</v>
      </c>
      <c r="G162" s="224"/>
      <c r="H162" s="224"/>
      <c r="I162" s="227"/>
      <c r="J162" s="238">
        <f>BK162</f>
        <v>0</v>
      </c>
      <c r="K162" s="224"/>
      <c r="L162" s="229"/>
      <c r="M162" s="230"/>
      <c r="N162" s="231"/>
      <c r="O162" s="231"/>
      <c r="P162" s="232">
        <f>SUM(P163:P175)</f>
        <v>0</v>
      </c>
      <c r="Q162" s="231"/>
      <c r="R162" s="232">
        <f>SUM(R163:R175)</f>
        <v>32.592384199999998</v>
      </c>
      <c r="S162" s="231"/>
      <c r="T162" s="233">
        <f>SUM(T163:T175)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34" t="s">
        <v>84</v>
      </c>
      <c r="AT162" s="235" t="s">
        <v>75</v>
      </c>
      <c r="AU162" s="235" t="s">
        <v>84</v>
      </c>
      <c r="AY162" s="234" t="s">
        <v>210</v>
      </c>
      <c r="BK162" s="236">
        <f>SUM(BK163:BK175)</f>
        <v>0</v>
      </c>
    </row>
    <row r="163" s="2" customFormat="1" ht="31.92453" customHeight="1">
      <c r="A163" s="39"/>
      <c r="B163" s="40"/>
      <c r="C163" s="239" t="s">
        <v>318</v>
      </c>
      <c r="D163" s="239" t="s">
        <v>213</v>
      </c>
      <c r="E163" s="240" t="s">
        <v>456</v>
      </c>
      <c r="F163" s="241" t="s">
        <v>457</v>
      </c>
      <c r="G163" s="242" t="s">
        <v>254</v>
      </c>
      <c r="H163" s="243">
        <v>22</v>
      </c>
      <c r="I163" s="244"/>
      <c r="J163" s="245">
        <f>ROUND(I163*H163,2)</f>
        <v>0</v>
      </c>
      <c r="K163" s="246"/>
      <c r="L163" s="45"/>
      <c r="M163" s="247" t="s">
        <v>1</v>
      </c>
      <c r="N163" s="248" t="s">
        <v>42</v>
      </c>
      <c r="O163" s="98"/>
      <c r="P163" s="249">
        <f>O163*H163</f>
        <v>0</v>
      </c>
      <c r="Q163" s="249">
        <v>0.23366999999999999</v>
      </c>
      <c r="R163" s="249">
        <f>Q163*H163</f>
        <v>5.1407400000000001</v>
      </c>
      <c r="S163" s="249">
        <v>0</v>
      </c>
      <c r="T163" s="250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51" t="s">
        <v>227</v>
      </c>
      <c r="AT163" s="251" t="s">
        <v>213</v>
      </c>
      <c r="AU163" s="251" t="s">
        <v>92</v>
      </c>
      <c r="AY163" s="18" t="s">
        <v>210</v>
      </c>
      <c r="BE163" s="252">
        <f>IF(N163="základná",J163,0)</f>
        <v>0</v>
      </c>
      <c r="BF163" s="252">
        <f>IF(N163="znížená",J163,0)</f>
        <v>0</v>
      </c>
      <c r="BG163" s="252">
        <f>IF(N163="zákl. prenesená",J163,0)</f>
        <v>0</v>
      </c>
      <c r="BH163" s="252">
        <f>IF(N163="zníž. prenesená",J163,0)</f>
        <v>0</v>
      </c>
      <c r="BI163" s="252">
        <f>IF(N163="nulová",J163,0)</f>
        <v>0</v>
      </c>
      <c r="BJ163" s="18" t="s">
        <v>92</v>
      </c>
      <c r="BK163" s="252">
        <f>ROUND(I163*H163,2)</f>
        <v>0</v>
      </c>
      <c r="BL163" s="18" t="s">
        <v>227</v>
      </c>
      <c r="BM163" s="251" t="s">
        <v>1560</v>
      </c>
    </row>
    <row r="164" s="13" customFormat="1">
      <c r="A164" s="13"/>
      <c r="B164" s="258"/>
      <c r="C164" s="259"/>
      <c r="D164" s="260" t="s">
        <v>256</v>
      </c>
      <c r="E164" s="261" t="s">
        <v>1</v>
      </c>
      <c r="F164" s="262" t="s">
        <v>1452</v>
      </c>
      <c r="G164" s="259"/>
      <c r="H164" s="263">
        <v>10</v>
      </c>
      <c r="I164" s="264"/>
      <c r="J164" s="259"/>
      <c r="K164" s="259"/>
      <c r="L164" s="265"/>
      <c r="M164" s="266"/>
      <c r="N164" s="267"/>
      <c r="O164" s="267"/>
      <c r="P164" s="267"/>
      <c r="Q164" s="267"/>
      <c r="R164" s="267"/>
      <c r="S164" s="267"/>
      <c r="T164" s="268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69" t="s">
        <v>256</v>
      </c>
      <c r="AU164" s="269" t="s">
        <v>92</v>
      </c>
      <c r="AV164" s="13" t="s">
        <v>92</v>
      </c>
      <c r="AW164" s="13" t="s">
        <v>32</v>
      </c>
      <c r="AX164" s="13" t="s">
        <v>76</v>
      </c>
      <c r="AY164" s="269" t="s">
        <v>210</v>
      </c>
    </row>
    <row r="165" s="13" customFormat="1">
      <c r="A165" s="13"/>
      <c r="B165" s="258"/>
      <c r="C165" s="259"/>
      <c r="D165" s="260" t="s">
        <v>256</v>
      </c>
      <c r="E165" s="261" t="s">
        <v>1</v>
      </c>
      <c r="F165" s="262" t="s">
        <v>1561</v>
      </c>
      <c r="G165" s="259"/>
      <c r="H165" s="263">
        <v>12</v>
      </c>
      <c r="I165" s="264"/>
      <c r="J165" s="259"/>
      <c r="K165" s="259"/>
      <c r="L165" s="265"/>
      <c r="M165" s="266"/>
      <c r="N165" s="267"/>
      <c r="O165" s="267"/>
      <c r="P165" s="267"/>
      <c r="Q165" s="267"/>
      <c r="R165" s="267"/>
      <c r="S165" s="267"/>
      <c r="T165" s="268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9" t="s">
        <v>256</v>
      </c>
      <c r="AU165" s="269" t="s">
        <v>92</v>
      </c>
      <c r="AV165" s="13" t="s">
        <v>92</v>
      </c>
      <c r="AW165" s="13" t="s">
        <v>32</v>
      </c>
      <c r="AX165" s="13" t="s">
        <v>76</v>
      </c>
      <c r="AY165" s="269" t="s">
        <v>210</v>
      </c>
    </row>
    <row r="166" s="2" customFormat="1" ht="23.4566" customHeight="1">
      <c r="A166" s="39"/>
      <c r="B166" s="40"/>
      <c r="C166" s="239" t="s">
        <v>324</v>
      </c>
      <c r="D166" s="239" t="s">
        <v>213</v>
      </c>
      <c r="E166" s="240" t="s">
        <v>1260</v>
      </c>
      <c r="F166" s="241" t="s">
        <v>1261</v>
      </c>
      <c r="G166" s="242" t="s">
        <v>264</v>
      </c>
      <c r="H166" s="243">
        <v>0.40500000000000003</v>
      </c>
      <c r="I166" s="244"/>
      <c r="J166" s="245">
        <f>ROUND(I166*H166,2)</f>
        <v>0</v>
      </c>
      <c r="K166" s="246"/>
      <c r="L166" s="45"/>
      <c r="M166" s="247" t="s">
        <v>1</v>
      </c>
      <c r="N166" s="248" t="s">
        <v>42</v>
      </c>
      <c r="O166" s="98"/>
      <c r="P166" s="249">
        <f>O166*H166</f>
        <v>0</v>
      </c>
      <c r="Q166" s="249">
        <v>1.7034</v>
      </c>
      <c r="R166" s="249">
        <f>Q166*H166</f>
        <v>0.68987700000000007</v>
      </c>
      <c r="S166" s="249">
        <v>0</v>
      </c>
      <c r="T166" s="250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51" t="s">
        <v>227</v>
      </c>
      <c r="AT166" s="251" t="s">
        <v>213</v>
      </c>
      <c r="AU166" s="251" t="s">
        <v>92</v>
      </c>
      <c r="AY166" s="18" t="s">
        <v>210</v>
      </c>
      <c r="BE166" s="252">
        <f>IF(N166="základná",J166,0)</f>
        <v>0</v>
      </c>
      <c r="BF166" s="252">
        <f>IF(N166="znížená",J166,0)</f>
        <v>0</v>
      </c>
      <c r="BG166" s="252">
        <f>IF(N166="zákl. prenesená",J166,0)</f>
        <v>0</v>
      </c>
      <c r="BH166" s="252">
        <f>IF(N166="zníž. prenesená",J166,0)</f>
        <v>0</v>
      </c>
      <c r="BI166" s="252">
        <f>IF(N166="nulová",J166,0)</f>
        <v>0</v>
      </c>
      <c r="BJ166" s="18" t="s">
        <v>92</v>
      </c>
      <c r="BK166" s="252">
        <f>ROUND(I166*H166,2)</f>
        <v>0</v>
      </c>
      <c r="BL166" s="18" t="s">
        <v>227</v>
      </c>
      <c r="BM166" s="251" t="s">
        <v>1562</v>
      </c>
    </row>
    <row r="167" s="13" customFormat="1">
      <c r="A167" s="13"/>
      <c r="B167" s="258"/>
      <c r="C167" s="259"/>
      <c r="D167" s="260" t="s">
        <v>256</v>
      </c>
      <c r="E167" s="261" t="s">
        <v>1</v>
      </c>
      <c r="F167" s="262" t="s">
        <v>1563</v>
      </c>
      <c r="G167" s="259"/>
      <c r="H167" s="263">
        <v>0.40500000000000003</v>
      </c>
      <c r="I167" s="264"/>
      <c r="J167" s="259"/>
      <c r="K167" s="259"/>
      <c r="L167" s="265"/>
      <c r="M167" s="266"/>
      <c r="N167" s="267"/>
      <c r="O167" s="267"/>
      <c r="P167" s="267"/>
      <c r="Q167" s="267"/>
      <c r="R167" s="267"/>
      <c r="S167" s="267"/>
      <c r="T167" s="268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69" t="s">
        <v>256</v>
      </c>
      <c r="AU167" s="269" t="s">
        <v>92</v>
      </c>
      <c r="AV167" s="13" t="s">
        <v>92</v>
      </c>
      <c r="AW167" s="13" t="s">
        <v>32</v>
      </c>
      <c r="AX167" s="13" t="s">
        <v>76</v>
      </c>
      <c r="AY167" s="269" t="s">
        <v>210</v>
      </c>
    </row>
    <row r="168" s="2" customFormat="1" ht="23.4566" customHeight="1">
      <c r="A168" s="39"/>
      <c r="B168" s="40"/>
      <c r="C168" s="239" t="s">
        <v>329</v>
      </c>
      <c r="D168" s="239" t="s">
        <v>213</v>
      </c>
      <c r="E168" s="240" t="s">
        <v>1100</v>
      </c>
      <c r="F168" s="241" t="s">
        <v>1101</v>
      </c>
      <c r="G168" s="242" t="s">
        <v>254</v>
      </c>
      <c r="H168" s="243">
        <v>22</v>
      </c>
      <c r="I168" s="244"/>
      <c r="J168" s="245">
        <f>ROUND(I168*H168,2)</f>
        <v>0</v>
      </c>
      <c r="K168" s="246"/>
      <c r="L168" s="45"/>
      <c r="M168" s="247" t="s">
        <v>1</v>
      </c>
      <c r="N168" s="248" t="s">
        <v>42</v>
      </c>
      <c r="O168" s="98"/>
      <c r="P168" s="249">
        <f>O168*H168</f>
        <v>0</v>
      </c>
      <c r="Q168" s="249">
        <v>0.30059999999999998</v>
      </c>
      <c r="R168" s="249">
        <f>Q168*H168</f>
        <v>6.6131999999999991</v>
      </c>
      <c r="S168" s="249">
        <v>0</v>
      </c>
      <c r="T168" s="250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51" t="s">
        <v>227</v>
      </c>
      <c r="AT168" s="251" t="s">
        <v>213</v>
      </c>
      <c r="AU168" s="251" t="s">
        <v>92</v>
      </c>
      <c r="AY168" s="18" t="s">
        <v>210</v>
      </c>
      <c r="BE168" s="252">
        <f>IF(N168="základná",J168,0)</f>
        <v>0</v>
      </c>
      <c r="BF168" s="252">
        <f>IF(N168="znížená",J168,0)</f>
        <v>0</v>
      </c>
      <c r="BG168" s="252">
        <f>IF(N168="zákl. prenesená",J168,0)</f>
        <v>0</v>
      </c>
      <c r="BH168" s="252">
        <f>IF(N168="zníž. prenesená",J168,0)</f>
        <v>0</v>
      </c>
      <c r="BI168" s="252">
        <f>IF(N168="nulová",J168,0)</f>
        <v>0</v>
      </c>
      <c r="BJ168" s="18" t="s">
        <v>92</v>
      </c>
      <c r="BK168" s="252">
        <f>ROUND(I168*H168,2)</f>
        <v>0</v>
      </c>
      <c r="BL168" s="18" t="s">
        <v>227</v>
      </c>
      <c r="BM168" s="251" t="s">
        <v>1564</v>
      </c>
    </row>
    <row r="169" s="2" customFormat="1" ht="31.92453" customHeight="1">
      <c r="A169" s="39"/>
      <c r="B169" s="40"/>
      <c r="C169" s="239" t="s">
        <v>336</v>
      </c>
      <c r="D169" s="239" t="s">
        <v>213</v>
      </c>
      <c r="E169" s="240" t="s">
        <v>476</v>
      </c>
      <c r="F169" s="241" t="s">
        <v>477</v>
      </c>
      <c r="G169" s="242" t="s">
        <v>264</v>
      </c>
      <c r="H169" s="243">
        <v>1.6200000000000001</v>
      </c>
      <c r="I169" s="244"/>
      <c r="J169" s="245">
        <f>ROUND(I169*H169,2)</f>
        <v>0</v>
      </c>
      <c r="K169" s="246"/>
      <c r="L169" s="45"/>
      <c r="M169" s="247" t="s">
        <v>1</v>
      </c>
      <c r="N169" s="248" t="s">
        <v>42</v>
      </c>
      <c r="O169" s="98"/>
      <c r="P169" s="249">
        <f>O169*H169</f>
        <v>0</v>
      </c>
      <c r="Q169" s="249">
        <v>2.2632400000000001</v>
      </c>
      <c r="R169" s="249">
        <f>Q169*H169</f>
        <v>3.6664488000000004</v>
      </c>
      <c r="S169" s="249">
        <v>0</v>
      </c>
      <c r="T169" s="250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51" t="s">
        <v>227</v>
      </c>
      <c r="AT169" s="251" t="s">
        <v>213</v>
      </c>
      <c r="AU169" s="251" t="s">
        <v>92</v>
      </c>
      <c r="AY169" s="18" t="s">
        <v>210</v>
      </c>
      <c r="BE169" s="252">
        <f>IF(N169="základná",J169,0)</f>
        <v>0</v>
      </c>
      <c r="BF169" s="252">
        <f>IF(N169="znížená",J169,0)</f>
        <v>0</v>
      </c>
      <c r="BG169" s="252">
        <f>IF(N169="zákl. prenesená",J169,0)</f>
        <v>0</v>
      </c>
      <c r="BH169" s="252">
        <f>IF(N169="zníž. prenesená",J169,0)</f>
        <v>0</v>
      </c>
      <c r="BI169" s="252">
        <f>IF(N169="nulová",J169,0)</f>
        <v>0</v>
      </c>
      <c r="BJ169" s="18" t="s">
        <v>92</v>
      </c>
      <c r="BK169" s="252">
        <f>ROUND(I169*H169,2)</f>
        <v>0</v>
      </c>
      <c r="BL169" s="18" t="s">
        <v>227</v>
      </c>
      <c r="BM169" s="251" t="s">
        <v>1565</v>
      </c>
    </row>
    <row r="170" s="13" customFormat="1">
      <c r="A170" s="13"/>
      <c r="B170" s="258"/>
      <c r="C170" s="259"/>
      <c r="D170" s="260" t="s">
        <v>256</v>
      </c>
      <c r="E170" s="261" t="s">
        <v>1</v>
      </c>
      <c r="F170" s="262" t="s">
        <v>1566</v>
      </c>
      <c r="G170" s="259"/>
      <c r="H170" s="263">
        <v>1.6200000000000001</v>
      </c>
      <c r="I170" s="264"/>
      <c r="J170" s="259"/>
      <c r="K170" s="259"/>
      <c r="L170" s="265"/>
      <c r="M170" s="266"/>
      <c r="N170" s="267"/>
      <c r="O170" s="267"/>
      <c r="P170" s="267"/>
      <c r="Q170" s="267"/>
      <c r="R170" s="267"/>
      <c r="S170" s="267"/>
      <c r="T170" s="268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69" t="s">
        <v>256</v>
      </c>
      <c r="AU170" s="269" t="s">
        <v>92</v>
      </c>
      <c r="AV170" s="13" t="s">
        <v>92</v>
      </c>
      <c r="AW170" s="13" t="s">
        <v>32</v>
      </c>
      <c r="AX170" s="13" t="s">
        <v>84</v>
      </c>
      <c r="AY170" s="269" t="s">
        <v>210</v>
      </c>
    </row>
    <row r="171" s="2" customFormat="1" ht="23.4566" customHeight="1">
      <c r="A171" s="39"/>
      <c r="B171" s="40"/>
      <c r="C171" s="239" t="s">
        <v>340</v>
      </c>
      <c r="D171" s="239" t="s">
        <v>213</v>
      </c>
      <c r="E171" s="240" t="s">
        <v>486</v>
      </c>
      <c r="F171" s="241" t="s">
        <v>487</v>
      </c>
      <c r="G171" s="242" t="s">
        <v>254</v>
      </c>
      <c r="H171" s="243">
        <v>0.23999999999999999</v>
      </c>
      <c r="I171" s="244"/>
      <c r="J171" s="245">
        <f>ROUND(I171*H171,2)</f>
        <v>0</v>
      </c>
      <c r="K171" s="246"/>
      <c r="L171" s="45"/>
      <c r="M171" s="247" t="s">
        <v>1</v>
      </c>
      <c r="N171" s="248" t="s">
        <v>42</v>
      </c>
      <c r="O171" s="98"/>
      <c r="P171" s="249">
        <f>O171*H171</f>
        <v>0</v>
      </c>
      <c r="Q171" s="249">
        <v>0.02266</v>
      </c>
      <c r="R171" s="249">
        <f>Q171*H171</f>
        <v>0.0054383999999999995</v>
      </c>
      <c r="S171" s="249">
        <v>0</v>
      </c>
      <c r="T171" s="250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51" t="s">
        <v>227</v>
      </c>
      <c r="AT171" s="251" t="s">
        <v>213</v>
      </c>
      <c r="AU171" s="251" t="s">
        <v>92</v>
      </c>
      <c r="AY171" s="18" t="s">
        <v>210</v>
      </c>
      <c r="BE171" s="252">
        <f>IF(N171="základná",J171,0)</f>
        <v>0</v>
      </c>
      <c r="BF171" s="252">
        <f>IF(N171="znížená",J171,0)</f>
        <v>0</v>
      </c>
      <c r="BG171" s="252">
        <f>IF(N171="zákl. prenesená",J171,0)</f>
        <v>0</v>
      </c>
      <c r="BH171" s="252">
        <f>IF(N171="zníž. prenesená",J171,0)</f>
        <v>0</v>
      </c>
      <c r="BI171" s="252">
        <f>IF(N171="nulová",J171,0)</f>
        <v>0</v>
      </c>
      <c r="BJ171" s="18" t="s">
        <v>92</v>
      </c>
      <c r="BK171" s="252">
        <f>ROUND(I171*H171,2)</f>
        <v>0</v>
      </c>
      <c r="BL171" s="18" t="s">
        <v>227</v>
      </c>
      <c r="BM171" s="251" t="s">
        <v>1567</v>
      </c>
    </row>
    <row r="172" s="13" customFormat="1">
      <c r="A172" s="13"/>
      <c r="B172" s="258"/>
      <c r="C172" s="259"/>
      <c r="D172" s="260" t="s">
        <v>256</v>
      </c>
      <c r="E172" s="261" t="s">
        <v>1</v>
      </c>
      <c r="F172" s="262" t="s">
        <v>1460</v>
      </c>
      <c r="G172" s="259"/>
      <c r="H172" s="263">
        <v>0.23999999999999999</v>
      </c>
      <c r="I172" s="264"/>
      <c r="J172" s="259"/>
      <c r="K172" s="259"/>
      <c r="L172" s="265"/>
      <c r="M172" s="266"/>
      <c r="N172" s="267"/>
      <c r="O172" s="267"/>
      <c r="P172" s="267"/>
      <c r="Q172" s="267"/>
      <c r="R172" s="267"/>
      <c r="S172" s="267"/>
      <c r="T172" s="268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69" t="s">
        <v>256</v>
      </c>
      <c r="AU172" s="269" t="s">
        <v>92</v>
      </c>
      <c r="AV172" s="13" t="s">
        <v>92</v>
      </c>
      <c r="AW172" s="13" t="s">
        <v>32</v>
      </c>
      <c r="AX172" s="13" t="s">
        <v>76</v>
      </c>
      <c r="AY172" s="269" t="s">
        <v>210</v>
      </c>
    </row>
    <row r="173" s="2" customFormat="1" ht="31.92453" customHeight="1">
      <c r="A173" s="39"/>
      <c r="B173" s="40"/>
      <c r="C173" s="239" t="s">
        <v>346</v>
      </c>
      <c r="D173" s="239" t="s">
        <v>213</v>
      </c>
      <c r="E173" s="240" t="s">
        <v>491</v>
      </c>
      <c r="F173" s="241" t="s">
        <v>492</v>
      </c>
      <c r="G173" s="242" t="s">
        <v>254</v>
      </c>
      <c r="H173" s="243">
        <v>22</v>
      </c>
      <c r="I173" s="244"/>
      <c r="J173" s="245">
        <f>ROUND(I173*H173,2)</f>
        <v>0</v>
      </c>
      <c r="K173" s="246"/>
      <c r="L173" s="45"/>
      <c r="M173" s="247" t="s">
        <v>1</v>
      </c>
      <c r="N173" s="248" t="s">
        <v>42</v>
      </c>
      <c r="O173" s="98"/>
      <c r="P173" s="249">
        <f>O173*H173</f>
        <v>0</v>
      </c>
      <c r="Q173" s="249">
        <v>0.74894000000000005</v>
      </c>
      <c r="R173" s="249">
        <f>Q173*H173</f>
        <v>16.476680000000002</v>
      </c>
      <c r="S173" s="249">
        <v>0</v>
      </c>
      <c r="T173" s="250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51" t="s">
        <v>227</v>
      </c>
      <c r="AT173" s="251" t="s">
        <v>213</v>
      </c>
      <c r="AU173" s="251" t="s">
        <v>92</v>
      </c>
      <c r="AY173" s="18" t="s">
        <v>210</v>
      </c>
      <c r="BE173" s="252">
        <f>IF(N173="základná",J173,0)</f>
        <v>0</v>
      </c>
      <c r="BF173" s="252">
        <f>IF(N173="znížená",J173,0)</f>
        <v>0</v>
      </c>
      <c r="BG173" s="252">
        <f>IF(N173="zákl. prenesená",J173,0)</f>
        <v>0</v>
      </c>
      <c r="BH173" s="252">
        <f>IF(N173="zníž. prenesená",J173,0)</f>
        <v>0</v>
      </c>
      <c r="BI173" s="252">
        <f>IF(N173="nulová",J173,0)</f>
        <v>0</v>
      </c>
      <c r="BJ173" s="18" t="s">
        <v>92</v>
      </c>
      <c r="BK173" s="252">
        <f>ROUND(I173*H173,2)</f>
        <v>0</v>
      </c>
      <c r="BL173" s="18" t="s">
        <v>227</v>
      </c>
      <c r="BM173" s="251" t="s">
        <v>1568</v>
      </c>
    </row>
    <row r="174" s="13" customFormat="1">
      <c r="A174" s="13"/>
      <c r="B174" s="258"/>
      <c r="C174" s="259"/>
      <c r="D174" s="260" t="s">
        <v>256</v>
      </c>
      <c r="E174" s="261" t="s">
        <v>1</v>
      </c>
      <c r="F174" s="262" t="s">
        <v>1452</v>
      </c>
      <c r="G174" s="259"/>
      <c r="H174" s="263">
        <v>10</v>
      </c>
      <c r="I174" s="264"/>
      <c r="J174" s="259"/>
      <c r="K174" s="259"/>
      <c r="L174" s="265"/>
      <c r="M174" s="266"/>
      <c r="N174" s="267"/>
      <c r="O174" s="267"/>
      <c r="P174" s="267"/>
      <c r="Q174" s="267"/>
      <c r="R174" s="267"/>
      <c r="S174" s="267"/>
      <c r="T174" s="268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69" t="s">
        <v>256</v>
      </c>
      <c r="AU174" s="269" t="s">
        <v>92</v>
      </c>
      <c r="AV174" s="13" t="s">
        <v>92</v>
      </c>
      <c r="AW174" s="13" t="s">
        <v>32</v>
      </c>
      <c r="AX174" s="13" t="s">
        <v>76</v>
      </c>
      <c r="AY174" s="269" t="s">
        <v>210</v>
      </c>
    </row>
    <row r="175" s="13" customFormat="1">
      <c r="A175" s="13"/>
      <c r="B175" s="258"/>
      <c r="C175" s="259"/>
      <c r="D175" s="260" t="s">
        <v>256</v>
      </c>
      <c r="E175" s="261" t="s">
        <v>1</v>
      </c>
      <c r="F175" s="262" t="s">
        <v>1561</v>
      </c>
      <c r="G175" s="259"/>
      <c r="H175" s="263">
        <v>12</v>
      </c>
      <c r="I175" s="264"/>
      <c r="J175" s="259"/>
      <c r="K175" s="259"/>
      <c r="L175" s="265"/>
      <c r="M175" s="266"/>
      <c r="N175" s="267"/>
      <c r="O175" s="267"/>
      <c r="P175" s="267"/>
      <c r="Q175" s="267"/>
      <c r="R175" s="267"/>
      <c r="S175" s="267"/>
      <c r="T175" s="268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69" t="s">
        <v>256</v>
      </c>
      <c r="AU175" s="269" t="s">
        <v>92</v>
      </c>
      <c r="AV175" s="13" t="s">
        <v>92</v>
      </c>
      <c r="AW175" s="13" t="s">
        <v>32</v>
      </c>
      <c r="AX175" s="13" t="s">
        <v>76</v>
      </c>
      <c r="AY175" s="269" t="s">
        <v>210</v>
      </c>
    </row>
    <row r="176" s="12" customFormat="1" ht="22.8" customHeight="1">
      <c r="A176" s="12"/>
      <c r="B176" s="223"/>
      <c r="C176" s="224"/>
      <c r="D176" s="225" t="s">
        <v>75</v>
      </c>
      <c r="E176" s="237" t="s">
        <v>277</v>
      </c>
      <c r="F176" s="237" t="s">
        <v>941</v>
      </c>
      <c r="G176" s="224"/>
      <c r="H176" s="224"/>
      <c r="I176" s="227"/>
      <c r="J176" s="238">
        <f>BK176</f>
        <v>0</v>
      </c>
      <c r="K176" s="224"/>
      <c r="L176" s="229"/>
      <c r="M176" s="230"/>
      <c r="N176" s="231"/>
      <c r="O176" s="231"/>
      <c r="P176" s="232">
        <f>SUM(P177:P185)</f>
        <v>0</v>
      </c>
      <c r="Q176" s="231"/>
      <c r="R176" s="232">
        <f>SUM(R177:R185)</f>
        <v>0.67921349999999991</v>
      </c>
      <c r="S176" s="231"/>
      <c r="T176" s="233">
        <f>SUM(T177:T185)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34" t="s">
        <v>84</v>
      </c>
      <c r="AT176" s="235" t="s">
        <v>75</v>
      </c>
      <c r="AU176" s="235" t="s">
        <v>84</v>
      </c>
      <c r="AY176" s="234" t="s">
        <v>210</v>
      </c>
      <c r="BK176" s="236">
        <f>SUM(BK177:BK185)</f>
        <v>0</v>
      </c>
    </row>
    <row r="177" s="2" customFormat="1" ht="16.30189" customHeight="1">
      <c r="A177" s="39"/>
      <c r="B177" s="40"/>
      <c r="C177" s="239" t="s">
        <v>353</v>
      </c>
      <c r="D177" s="239" t="s">
        <v>213</v>
      </c>
      <c r="E177" s="240" t="s">
        <v>1462</v>
      </c>
      <c r="F177" s="241" t="s">
        <v>1463</v>
      </c>
      <c r="G177" s="242" t="s">
        <v>254</v>
      </c>
      <c r="H177" s="243">
        <v>7</v>
      </c>
      <c r="I177" s="244"/>
      <c r="J177" s="245">
        <f>ROUND(I177*H177,2)</f>
        <v>0</v>
      </c>
      <c r="K177" s="246"/>
      <c r="L177" s="45"/>
      <c r="M177" s="247" t="s">
        <v>1</v>
      </c>
      <c r="N177" s="248" t="s">
        <v>42</v>
      </c>
      <c r="O177" s="98"/>
      <c r="P177" s="249">
        <f>O177*H177</f>
        <v>0</v>
      </c>
      <c r="Q177" s="249">
        <v>0.00051000000000000004</v>
      </c>
      <c r="R177" s="249">
        <f>Q177*H177</f>
        <v>0.0035700000000000003</v>
      </c>
      <c r="S177" s="249">
        <v>0</v>
      </c>
      <c r="T177" s="250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51" t="s">
        <v>227</v>
      </c>
      <c r="AT177" s="251" t="s">
        <v>213</v>
      </c>
      <c r="AU177" s="251" t="s">
        <v>92</v>
      </c>
      <c r="AY177" s="18" t="s">
        <v>210</v>
      </c>
      <c r="BE177" s="252">
        <f>IF(N177="základná",J177,0)</f>
        <v>0</v>
      </c>
      <c r="BF177" s="252">
        <f>IF(N177="znížená",J177,0)</f>
        <v>0</v>
      </c>
      <c r="BG177" s="252">
        <f>IF(N177="zákl. prenesená",J177,0)</f>
        <v>0</v>
      </c>
      <c r="BH177" s="252">
        <f>IF(N177="zníž. prenesená",J177,0)</f>
        <v>0</v>
      </c>
      <c r="BI177" s="252">
        <f>IF(N177="nulová",J177,0)</f>
        <v>0</v>
      </c>
      <c r="BJ177" s="18" t="s">
        <v>92</v>
      </c>
      <c r="BK177" s="252">
        <f>ROUND(I177*H177,2)</f>
        <v>0</v>
      </c>
      <c r="BL177" s="18" t="s">
        <v>227</v>
      </c>
      <c r="BM177" s="251" t="s">
        <v>1464</v>
      </c>
    </row>
    <row r="178" s="15" customFormat="1">
      <c r="A178" s="15"/>
      <c r="B178" s="292"/>
      <c r="C178" s="293"/>
      <c r="D178" s="260" t="s">
        <v>256</v>
      </c>
      <c r="E178" s="294" t="s">
        <v>1</v>
      </c>
      <c r="F178" s="295" t="s">
        <v>1465</v>
      </c>
      <c r="G178" s="293"/>
      <c r="H178" s="294" t="s">
        <v>1</v>
      </c>
      <c r="I178" s="296"/>
      <c r="J178" s="293"/>
      <c r="K178" s="293"/>
      <c r="L178" s="297"/>
      <c r="M178" s="298"/>
      <c r="N178" s="299"/>
      <c r="O178" s="299"/>
      <c r="P178" s="299"/>
      <c r="Q178" s="299"/>
      <c r="R178" s="299"/>
      <c r="S178" s="299"/>
      <c r="T178" s="300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T178" s="301" t="s">
        <v>256</v>
      </c>
      <c r="AU178" s="301" t="s">
        <v>92</v>
      </c>
      <c r="AV178" s="15" t="s">
        <v>84</v>
      </c>
      <c r="AW178" s="15" t="s">
        <v>32</v>
      </c>
      <c r="AX178" s="15" t="s">
        <v>76</v>
      </c>
      <c r="AY178" s="301" t="s">
        <v>210</v>
      </c>
    </row>
    <row r="179" s="13" customFormat="1">
      <c r="A179" s="13"/>
      <c r="B179" s="258"/>
      <c r="C179" s="259"/>
      <c r="D179" s="260" t="s">
        <v>256</v>
      </c>
      <c r="E179" s="261" t="s">
        <v>1</v>
      </c>
      <c r="F179" s="262" t="s">
        <v>1569</v>
      </c>
      <c r="G179" s="259"/>
      <c r="H179" s="263">
        <v>7</v>
      </c>
      <c r="I179" s="264"/>
      <c r="J179" s="259"/>
      <c r="K179" s="259"/>
      <c r="L179" s="265"/>
      <c r="M179" s="266"/>
      <c r="N179" s="267"/>
      <c r="O179" s="267"/>
      <c r="P179" s="267"/>
      <c r="Q179" s="267"/>
      <c r="R179" s="267"/>
      <c r="S179" s="267"/>
      <c r="T179" s="268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69" t="s">
        <v>256</v>
      </c>
      <c r="AU179" s="269" t="s">
        <v>92</v>
      </c>
      <c r="AV179" s="13" t="s">
        <v>92</v>
      </c>
      <c r="AW179" s="13" t="s">
        <v>32</v>
      </c>
      <c r="AX179" s="13" t="s">
        <v>76</v>
      </c>
      <c r="AY179" s="269" t="s">
        <v>210</v>
      </c>
    </row>
    <row r="180" s="14" customFormat="1">
      <c r="A180" s="14"/>
      <c r="B180" s="270"/>
      <c r="C180" s="271"/>
      <c r="D180" s="260" t="s">
        <v>256</v>
      </c>
      <c r="E180" s="272" t="s">
        <v>1</v>
      </c>
      <c r="F180" s="273" t="s">
        <v>268</v>
      </c>
      <c r="G180" s="271"/>
      <c r="H180" s="274">
        <v>7</v>
      </c>
      <c r="I180" s="275"/>
      <c r="J180" s="271"/>
      <c r="K180" s="271"/>
      <c r="L180" s="276"/>
      <c r="M180" s="277"/>
      <c r="N180" s="278"/>
      <c r="O180" s="278"/>
      <c r="P180" s="278"/>
      <c r="Q180" s="278"/>
      <c r="R180" s="278"/>
      <c r="S180" s="278"/>
      <c r="T180" s="279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80" t="s">
        <v>256</v>
      </c>
      <c r="AU180" s="280" t="s">
        <v>92</v>
      </c>
      <c r="AV180" s="14" t="s">
        <v>227</v>
      </c>
      <c r="AW180" s="14" t="s">
        <v>32</v>
      </c>
      <c r="AX180" s="14" t="s">
        <v>84</v>
      </c>
      <c r="AY180" s="280" t="s">
        <v>210</v>
      </c>
    </row>
    <row r="181" s="2" customFormat="1" ht="31.92453" customHeight="1">
      <c r="A181" s="39"/>
      <c r="B181" s="40"/>
      <c r="C181" s="239" t="s">
        <v>7</v>
      </c>
      <c r="D181" s="239" t="s">
        <v>213</v>
      </c>
      <c r="E181" s="240" t="s">
        <v>1118</v>
      </c>
      <c r="F181" s="241" t="s">
        <v>1119</v>
      </c>
      <c r="G181" s="242" t="s">
        <v>254</v>
      </c>
      <c r="H181" s="243">
        <v>18.949999999999999</v>
      </c>
      <c r="I181" s="244"/>
      <c r="J181" s="245">
        <f>ROUND(I181*H181,2)</f>
        <v>0</v>
      </c>
      <c r="K181" s="246"/>
      <c r="L181" s="45"/>
      <c r="M181" s="247" t="s">
        <v>1</v>
      </c>
      <c r="N181" s="248" t="s">
        <v>42</v>
      </c>
      <c r="O181" s="98"/>
      <c r="P181" s="249">
        <f>O181*H181</f>
        <v>0</v>
      </c>
      <c r="Q181" s="249">
        <v>0.019529999999999999</v>
      </c>
      <c r="R181" s="249">
        <f>Q181*H181</f>
        <v>0.37009349999999996</v>
      </c>
      <c r="S181" s="249">
        <v>0</v>
      </c>
      <c r="T181" s="250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51" t="s">
        <v>227</v>
      </c>
      <c r="AT181" s="251" t="s">
        <v>213</v>
      </c>
      <c r="AU181" s="251" t="s">
        <v>92</v>
      </c>
      <c r="AY181" s="18" t="s">
        <v>210</v>
      </c>
      <c r="BE181" s="252">
        <f>IF(N181="základná",J181,0)</f>
        <v>0</v>
      </c>
      <c r="BF181" s="252">
        <f>IF(N181="znížená",J181,0)</f>
        <v>0</v>
      </c>
      <c r="BG181" s="252">
        <f>IF(N181="zákl. prenesená",J181,0)</f>
        <v>0</v>
      </c>
      <c r="BH181" s="252">
        <f>IF(N181="zníž. prenesená",J181,0)</f>
        <v>0</v>
      </c>
      <c r="BI181" s="252">
        <f>IF(N181="nulová",J181,0)</f>
        <v>0</v>
      </c>
      <c r="BJ181" s="18" t="s">
        <v>92</v>
      </c>
      <c r="BK181" s="252">
        <f>ROUND(I181*H181,2)</f>
        <v>0</v>
      </c>
      <c r="BL181" s="18" t="s">
        <v>227</v>
      </c>
      <c r="BM181" s="251" t="s">
        <v>1120</v>
      </c>
    </row>
    <row r="182" s="13" customFormat="1">
      <c r="A182" s="13"/>
      <c r="B182" s="258"/>
      <c r="C182" s="259"/>
      <c r="D182" s="260" t="s">
        <v>256</v>
      </c>
      <c r="E182" s="261" t="s">
        <v>1</v>
      </c>
      <c r="F182" s="262" t="s">
        <v>1570</v>
      </c>
      <c r="G182" s="259"/>
      <c r="H182" s="263">
        <v>2.1499999999999999</v>
      </c>
      <c r="I182" s="264"/>
      <c r="J182" s="259"/>
      <c r="K182" s="259"/>
      <c r="L182" s="265"/>
      <c r="M182" s="266"/>
      <c r="N182" s="267"/>
      <c r="O182" s="267"/>
      <c r="P182" s="267"/>
      <c r="Q182" s="267"/>
      <c r="R182" s="267"/>
      <c r="S182" s="267"/>
      <c r="T182" s="268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69" t="s">
        <v>256</v>
      </c>
      <c r="AU182" s="269" t="s">
        <v>92</v>
      </c>
      <c r="AV182" s="13" t="s">
        <v>92</v>
      </c>
      <c r="AW182" s="13" t="s">
        <v>32</v>
      </c>
      <c r="AX182" s="13" t="s">
        <v>76</v>
      </c>
      <c r="AY182" s="269" t="s">
        <v>210</v>
      </c>
    </row>
    <row r="183" s="13" customFormat="1">
      <c r="A183" s="13"/>
      <c r="B183" s="258"/>
      <c r="C183" s="259"/>
      <c r="D183" s="260" t="s">
        <v>256</v>
      </c>
      <c r="E183" s="261" t="s">
        <v>1</v>
      </c>
      <c r="F183" s="262" t="s">
        <v>1571</v>
      </c>
      <c r="G183" s="259"/>
      <c r="H183" s="263">
        <v>16.800000000000001</v>
      </c>
      <c r="I183" s="264"/>
      <c r="J183" s="259"/>
      <c r="K183" s="259"/>
      <c r="L183" s="265"/>
      <c r="M183" s="266"/>
      <c r="N183" s="267"/>
      <c r="O183" s="267"/>
      <c r="P183" s="267"/>
      <c r="Q183" s="267"/>
      <c r="R183" s="267"/>
      <c r="S183" s="267"/>
      <c r="T183" s="268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69" t="s">
        <v>256</v>
      </c>
      <c r="AU183" s="269" t="s">
        <v>92</v>
      </c>
      <c r="AV183" s="13" t="s">
        <v>92</v>
      </c>
      <c r="AW183" s="13" t="s">
        <v>32</v>
      </c>
      <c r="AX183" s="13" t="s">
        <v>76</v>
      </c>
      <c r="AY183" s="269" t="s">
        <v>210</v>
      </c>
    </row>
    <row r="184" s="14" customFormat="1">
      <c r="A184" s="14"/>
      <c r="B184" s="270"/>
      <c r="C184" s="271"/>
      <c r="D184" s="260" t="s">
        <v>256</v>
      </c>
      <c r="E184" s="272" t="s">
        <v>1</v>
      </c>
      <c r="F184" s="273" t="s">
        <v>268</v>
      </c>
      <c r="G184" s="271"/>
      <c r="H184" s="274">
        <v>18.949999999999999</v>
      </c>
      <c r="I184" s="275"/>
      <c r="J184" s="271"/>
      <c r="K184" s="271"/>
      <c r="L184" s="276"/>
      <c r="M184" s="277"/>
      <c r="N184" s="278"/>
      <c r="O184" s="278"/>
      <c r="P184" s="278"/>
      <c r="Q184" s="278"/>
      <c r="R184" s="278"/>
      <c r="S184" s="278"/>
      <c r="T184" s="279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80" t="s">
        <v>256</v>
      </c>
      <c r="AU184" s="280" t="s">
        <v>92</v>
      </c>
      <c r="AV184" s="14" t="s">
        <v>227</v>
      </c>
      <c r="AW184" s="14" t="s">
        <v>32</v>
      </c>
      <c r="AX184" s="14" t="s">
        <v>84</v>
      </c>
      <c r="AY184" s="280" t="s">
        <v>210</v>
      </c>
    </row>
    <row r="185" s="2" customFormat="1" ht="23.4566" customHeight="1">
      <c r="A185" s="39"/>
      <c r="B185" s="40"/>
      <c r="C185" s="239" t="s">
        <v>362</v>
      </c>
      <c r="D185" s="239" t="s">
        <v>213</v>
      </c>
      <c r="E185" s="240" t="s">
        <v>1469</v>
      </c>
      <c r="F185" s="241" t="s">
        <v>1470</v>
      </c>
      <c r="G185" s="242" t="s">
        <v>254</v>
      </c>
      <c r="H185" s="243">
        <v>7</v>
      </c>
      <c r="I185" s="244"/>
      <c r="J185" s="245">
        <f>ROUND(I185*H185,2)</f>
        <v>0</v>
      </c>
      <c r="K185" s="246"/>
      <c r="L185" s="45"/>
      <c r="M185" s="247" t="s">
        <v>1</v>
      </c>
      <c r="N185" s="248" t="s">
        <v>42</v>
      </c>
      <c r="O185" s="98"/>
      <c r="P185" s="249">
        <f>O185*H185</f>
        <v>0</v>
      </c>
      <c r="Q185" s="249">
        <v>0.043650000000000001</v>
      </c>
      <c r="R185" s="249">
        <f>Q185*H185</f>
        <v>0.30554999999999999</v>
      </c>
      <c r="S185" s="249">
        <v>0</v>
      </c>
      <c r="T185" s="250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51" t="s">
        <v>227</v>
      </c>
      <c r="AT185" s="251" t="s">
        <v>213</v>
      </c>
      <c r="AU185" s="251" t="s">
        <v>92</v>
      </c>
      <c r="AY185" s="18" t="s">
        <v>210</v>
      </c>
      <c r="BE185" s="252">
        <f>IF(N185="základná",J185,0)</f>
        <v>0</v>
      </c>
      <c r="BF185" s="252">
        <f>IF(N185="znížená",J185,0)</f>
        <v>0</v>
      </c>
      <c r="BG185" s="252">
        <f>IF(N185="zákl. prenesená",J185,0)</f>
        <v>0</v>
      </c>
      <c r="BH185" s="252">
        <f>IF(N185="zníž. prenesená",J185,0)</f>
        <v>0</v>
      </c>
      <c r="BI185" s="252">
        <f>IF(N185="nulová",J185,0)</f>
        <v>0</v>
      </c>
      <c r="BJ185" s="18" t="s">
        <v>92</v>
      </c>
      <c r="BK185" s="252">
        <f>ROUND(I185*H185,2)</f>
        <v>0</v>
      </c>
      <c r="BL185" s="18" t="s">
        <v>227</v>
      </c>
      <c r="BM185" s="251" t="s">
        <v>1471</v>
      </c>
    </row>
    <row r="186" s="12" customFormat="1" ht="22.8" customHeight="1">
      <c r="A186" s="12"/>
      <c r="B186" s="223"/>
      <c r="C186" s="224"/>
      <c r="D186" s="225" t="s">
        <v>75</v>
      </c>
      <c r="E186" s="237" t="s">
        <v>293</v>
      </c>
      <c r="F186" s="237" t="s">
        <v>594</v>
      </c>
      <c r="G186" s="224"/>
      <c r="H186" s="224"/>
      <c r="I186" s="227"/>
      <c r="J186" s="238">
        <f>BK186</f>
        <v>0</v>
      </c>
      <c r="K186" s="224"/>
      <c r="L186" s="229"/>
      <c r="M186" s="230"/>
      <c r="N186" s="231"/>
      <c r="O186" s="231"/>
      <c r="P186" s="232">
        <f>SUM(P187:P203)</f>
        <v>0</v>
      </c>
      <c r="Q186" s="231"/>
      <c r="R186" s="232">
        <f>SUM(R187:R203)</f>
        <v>0.081509999999999999</v>
      </c>
      <c r="S186" s="231"/>
      <c r="T186" s="233">
        <f>SUM(T187:T203)</f>
        <v>2.1000000000000001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34" t="s">
        <v>84</v>
      </c>
      <c r="AT186" s="235" t="s">
        <v>75</v>
      </c>
      <c r="AU186" s="235" t="s">
        <v>84</v>
      </c>
      <c r="AY186" s="234" t="s">
        <v>210</v>
      </c>
      <c r="BK186" s="236">
        <f>SUM(BK187:BK203)</f>
        <v>0</v>
      </c>
    </row>
    <row r="187" s="2" customFormat="1" ht="16.30189" customHeight="1">
      <c r="A187" s="39"/>
      <c r="B187" s="40"/>
      <c r="C187" s="239" t="s">
        <v>368</v>
      </c>
      <c r="D187" s="239" t="s">
        <v>213</v>
      </c>
      <c r="E187" s="240" t="s">
        <v>1134</v>
      </c>
      <c r="F187" s="241" t="s">
        <v>1135</v>
      </c>
      <c r="G187" s="242" t="s">
        <v>563</v>
      </c>
      <c r="H187" s="243">
        <v>1</v>
      </c>
      <c r="I187" s="244"/>
      <c r="J187" s="245">
        <f>ROUND(I187*H187,2)</f>
        <v>0</v>
      </c>
      <c r="K187" s="246"/>
      <c r="L187" s="45"/>
      <c r="M187" s="247" t="s">
        <v>1</v>
      </c>
      <c r="N187" s="248" t="s">
        <v>42</v>
      </c>
      <c r="O187" s="98"/>
      <c r="P187" s="249">
        <f>O187*H187</f>
        <v>0</v>
      </c>
      <c r="Q187" s="249">
        <v>0.077670000000000003</v>
      </c>
      <c r="R187" s="249">
        <f>Q187*H187</f>
        <v>0.077670000000000003</v>
      </c>
      <c r="S187" s="249">
        <v>0</v>
      </c>
      <c r="T187" s="250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51" t="s">
        <v>227</v>
      </c>
      <c r="AT187" s="251" t="s">
        <v>213</v>
      </c>
      <c r="AU187" s="251" t="s">
        <v>92</v>
      </c>
      <c r="AY187" s="18" t="s">
        <v>210</v>
      </c>
      <c r="BE187" s="252">
        <f>IF(N187="základná",J187,0)</f>
        <v>0</v>
      </c>
      <c r="BF187" s="252">
        <f>IF(N187="znížená",J187,0)</f>
        <v>0</v>
      </c>
      <c r="BG187" s="252">
        <f>IF(N187="zákl. prenesená",J187,0)</f>
        <v>0</v>
      </c>
      <c r="BH187" s="252">
        <f>IF(N187="zníž. prenesená",J187,0)</f>
        <v>0</v>
      </c>
      <c r="BI187" s="252">
        <f>IF(N187="nulová",J187,0)</f>
        <v>0</v>
      </c>
      <c r="BJ187" s="18" t="s">
        <v>92</v>
      </c>
      <c r="BK187" s="252">
        <f>ROUND(I187*H187,2)</f>
        <v>0</v>
      </c>
      <c r="BL187" s="18" t="s">
        <v>227</v>
      </c>
      <c r="BM187" s="251" t="s">
        <v>1136</v>
      </c>
    </row>
    <row r="188" s="2" customFormat="1" ht="23.4566" customHeight="1">
      <c r="A188" s="39"/>
      <c r="B188" s="40"/>
      <c r="C188" s="239" t="s">
        <v>373</v>
      </c>
      <c r="D188" s="239" t="s">
        <v>213</v>
      </c>
      <c r="E188" s="240" t="s">
        <v>1472</v>
      </c>
      <c r="F188" s="241" t="s">
        <v>1473</v>
      </c>
      <c r="G188" s="242" t="s">
        <v>254</v>
      </c>
      <c r="H188" s="243">
        <v>7</v>
      </c>
      <c r="I188" s="244"/>
      <c r="J188" s="245">
        <f>ROUND(I188*H188,2)</f>
        <v>0</v>
      </c>
      <c r="K188" s="246"/>
      <c r="L188" s="45"/>
      <c r="M188" s="247" t="s">
        <v>1</v>
      </c>
      <c r="N188" s="248" t="s">
        <v>42</v>
      </c>
      <c r="O188" s="98"/>
      <c r="P188" s="249">
        <f>O188*H188</f>
        <v>0</v>
      </c>
      <c r="Q188" s="249">
        <v>0</v>
      </c>
      <c r="R188" s="249">
        <f>Q188*H188</f>
        <v>0</v>
      </c>
      <c r="S188" s="249">
        <v>0.021999999999999999</v>
      </c>
      <c r="T188" s="250">
        <f>S188*H188</f>
        <v>0.154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51" t="s">
        <v>227</v>
      </c>
      <c r="AT188" s="251" t="s">
        <v>213</v>
      </c>
      <c r="AU188" s="251" t="s">
        <v>92</v>
      </c>
      <c r="AY188" s="18" t="s">
        <v>210</v>
      </c>
      <c r="BE188" s="252">
        <f>IF(N188="základná",J188,0)</f>
        <v>0</v>
      </c>
      <c r="BF188" s="252">
        <f>IF(N188="znížená",J188,0)</f>
        <v>0</v>
      </c>
      <c r="BG188" s="252">
        <f>IF(N188="zákl. prenesená",J188,0)</f>
        <v>0</v>
      </c>
      <c r="BH188" s="252">
        <f>IF(N188="zníž. prenesená",J188,0)</f>
        <v>0</v>
      </c>
      <c r="BI188" s="252">
        <f>IF(N188="nulová",J188,0)</f>
        <v>0</v>
      </c>
      <c r="BJ188" s="18" t="s">
        <v>92</v>
      </c>
      <c r="BK188" s="252">
        <f>ROUND(I188*H188,2)</f>
        <v>0</v>
      </c>
      <c r="BL188" s="18" t="s">
        <v>227</v>
      </c>
      <c r="BM188" s="251" t="s">
        <v>1474</v>
      </c>
    </row>
    <row r="189" s="13" customFormat="1">
      <c r="A189" s="13"/>
      <c r="B189" s="258"/>
      <c r="C189" s="259"/>
      <c r="D189" s="260" t="s">
        <v>256</v>
      </c>
      <c r="E189" s="261" t="s">
        <v>1</v>
      </c>
      <c r="F189" s="262" t="s">
        <v>1572</v>
      </c>
      <c r="G189" s="259"/>
      <c r="H189" s="263">
        <v>7</v>
      </c>
      <c r="I189" s="264"/>
      <c r="J189" s="259"/>
      <c r="K189" s="259"/>
      <c r="L189" s="265"/>
      <c r="M189" s="266"/>
      <c r="N189" s="267"/>
      <c r="O189" s="267"/>
      <c r="P189" s="267"/>
      <c r="Q189" s="267"/>
      <c r="R189" s="267"/>
      <c r="S189" s="267"/>
      <c r="T189" s="268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69" t="s">
        <v>256</v>
      </c>
      <c r="AU189" s="269" t="s">
        <v>92</v>
      </c>
      <c r="AV189" s="13" t="s">
        <v>92</v>
      </c>
      <c r="AW189" s="13" t="s">
        <v>32</v>
      </c>
      <c r="AX189" s="13" t="s">
        <v>84</v>
      </c>
      <c r="AY189" s="269" t="s">
        <v>210</v>
      </c>
    </row>
    <row r="190" s="2" customFormat="1" ht="23.4566" customHeight="1">
      <c r="A190" s="39"/>
      <c r="B190" s="40"/>
      <c r="C190" s="239" t="s">
        <v>378</v>
      </c>
      <c r="D190" s="239" t="s">
        <v>213</v>
      </c>
      <c r="E190" s="240" t="s">
        <v>1475</v>
      </c>
      <c r="F190" s="241" t="s">
        <v>1476</v>
      </c>
      <c r="G190" s="242" t="s">
        <v>254</v>
      </c>
      <c r="H190" s="243">
        <v>6.7000000000000002</v>
      </c>
      <c r="I190" s="244"/>
      <c r="J190" s="245">
        <f>ROUND(I190*H190,2)</f>
        <v>0</v>
      </c>
      <c r="K190" s="246"/>
      <c r="L190" s="45"/>
      <c r="M190" s="247" t="s">
        <v>1</v>
      </c>
      <c r="N190" s="248" t="s">
        <v>42</v>
      </c>
      <c r="O190" s="98"/>
      <c r="P190" s="249">
        <f>O190*H190</f>
        <v>0</v>
      </c>
      <c r="Q190" s="249">
        <v>0</v>
      </c>
      <c r="R190" s="249">
        <f>Q190*H190</f>
        <v>0</v>
      </c>
      <c r="S190" s="249">
        <v>0</v>
      </c>
      <c r="T190" s="250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51" t="s">
        <v>227</v>
      </c>
      <c r="AT190" s="251" t="s">
        <v>213</v>
      </c>
      <c r="AU190" s="251" t="s">
        <v>92</v>
      </c>
      <c r="AY190" s="18" t="s">
        <v>210</v>
      </c>
      <c r="BE190" s="252">
        <f>IF(N190="základná",J190,0)</f>
        <v>0</v>
      </c>
      <c r="BF190" s="252">
        <f>IF(N190="znížená",J190,0)</f>
        <v>0</v>
      </c>
      <c r="BG190" s="252">
        <f>IF(N190="zákl. prenesená",J190,0)</f>
        <v>0</v>
      </c>
      <c r="BH190" s="252">
        <f>IF(N190="zníž. prenesená",J190,0)</f>
        <v>0</v>
      </c>
      <c r="BI190" s="252">
        <f>IF(N190="nulová",J190,0)</f>
        <v>0</v>
      </c>
      <c r="BJ190" s="18" t="s">
        <v>92</v>
      </c>
      <c r="BK190" s="252">
        <f>ROUND(I190*H190,2)</f>
        <v>0</v>
      </c>
      <c r="BL190" s="18" t="s">
        <v>227</v>
      </c>
      <c r="BM190" s="251" t="s">
        <v>1477</v>
      </c>
    </row>
    <row r="191" s="13" customFormat="1">
      <c r="A191" s="13"/>
      <c r="B191" s="258"/>
      <c r="C191" s="259"/>
      <c r="D191" s="260" t="s">
        <v>256</v>
      </c>
      <c r="E191" s="261" t="s">
        <v>1</v>
      </c>
      <c r="F191" s="262" t="s">
        <v>1573</v>
      </c>
      <c r="G191" s="259"/>
      <c r="H191" s="263">
        <v>6.7000000000000002</v>
      </c>
      <c r="I191" s="264"/>
      <c r="J191" s="259"/>
      <c r="K191" s="259"/>
      <c r="L191" s="265"/>
      <c r="M191" s="266"/>
      <c r="N191" s="267"/>
      <c r="O191" s="267"/>
      <c r="P191" s="267"/>
      <c r="Q191" s="267"/>
      <c r="R191" s="267"/>
      <c r="S191" s="267"/>
      <c r="T191" s="268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69" t="s">
        <v>256</v>
      </c>
      <c r="AU191" s="269" t="s">
        <v>92</v>
      </c>
      <c r="AV191" s="13" t="s">
        <v>92</v>
      </c>
      <c r="AW191" s="13" t="s">
        <v>32</v>
      </c>
      <c r="AX191" s="13" t="s">
        <v>76</v>
      </c>
      <c r="AY191" s="269" t="s">
        <v>210</v>
      </c>
    </row>
    <row r="192" s="14" customFormat="1">
      <c r="A192" s="14"/>
      <c r="B192" s="270"/>
      <c r="C192" s="271"/>
      <c r="D192" s="260" t="s">
        <v>256</v>
      </c>
      <c r="E192" s="272" t="s">
        <v>1</v>
      </c>
      <c r="F192" s="273" t="s">
        <v>268</v>
      </c>
      <c r="G192" s="271"/>
      <c r="H192" s="274">
        <v>6.7000000000000002</v>
      </c>
      <c r="I192" s="275"/>
      <c r="J192" s="271"/>
      <c r="K192" s="271"/>
      <c r="L192" s="276"/>
      <c r="M192" s="277"/>
      <c r="N192" s="278"/>
      <c r="O192" s="278"/>
      <c r="P192" s="278"/>
      <c r="Q192" s="278"/>
      <c r="R192" s="278"/>
      <c r="S192" s="278"/>
      <c r="T192" s="279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80" t="s">
        <v>256</v>
      </c>
      <c r="AU192" s="280" t="s">
        <v>92</v>
      </c>
      <c r="AV192" s="14" t="s">
        <v>227</v>
      </c>
      <c r="AW192" s="14" t="s">
        <v>32</v>
      </c>
      <c r="AX192" s="14" t="s">
        <v>84</v>
      </c>
      <c r="AY192" s="280" t="s">
        <v>210</v>
      </c>
    </row>
    <row r="193" s="2" customFormat="1" ht="31.92453" customHeight="1">
      <c r="A193" s="39"/>
      <c r="B193" s="40"/>
      <c r="C193" s="239" t="s">
        <v>383</v>
      </c>
      <c r="D193" s="239" t="s">
        <v>213</v>
      </c>
      <c r="E193" s="240" t="s">
        <v>1148</v>
      </c>
      <c r="F193" s="241" t="s">
        <v>1149</v>
      </c>
      <c r="G193" s="242" t="s">
        <v>310</v>
      </c>
      <c r="H193" s="243">
        <v>10</v>
      </c>
      <c r="I193" s="244"/>
      <c r="J193" s="245">
        <f>ROUND(I193*H193,2)</f>
        <v>0</v>
      </c>
      <c r="K193" s="246"/>
      <c r="L193" s="45"/>
      <c r="M193" s="247" t="s">
        <v>1</v>
      </c>
      <c r="N193" s="248" t="s">
        <v>42</v>
      </c>
      <c r="O193" s="98"/>
      <c r="P193" s="249">
        <f>O193*H193</f>
        <v>0</v>
      </c>
      <c r="Q193" s="249">
        <v>0</v>
      </c>
      <c r="R193" s="249">
        <f>Q193*H193</f>
        <v>0</v>
      </c>
      <c r="S193" s="249">
        <v>0.1946</v>
      </c>
      <c r="T193" s="250">
        <f>S193*H193</f>
        <v>1.946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51" t="s">
        <v>227</v>
      </c>
      <c r="AT193" s="251" t="s">
        <v>213</v>
      </c>
      <c r="AU193" s="251" t="s">
        <v>92</v>
      </c>
      <c r="AY193" s="18" t="s">
        <v>210</v>
      </c>
      <c r="BE193" s="252">
        <f>IF(N193="základná",J193,0)</f>
        <v>0</v>
      </c>
      <c r="BF193" s="252">
        <f>IF(N193="znížená",J193,0)</f>
        <v>0</v>
      </c>
      <c r="BG193" s="252">
        <f>IF(N193="zákl. prenesená",J193,0)</f>
        <v>0</v>
      </c>
      <c r="BH193" s="252">
        <f>IF(N193="zníž. prenesená",J193,0)</f>
        <v>0</v>
      </c>
      <c r="BI193" s="252">
        <f>IF(N193="nulová",J193,0)</f>
        <v>0</v>
      </c>
      <c r="BJ193" s="18" t="s">
        <v>92</v>
      </c>
      <c r="BK193" s="252">
        <f>ROUND(I193*H193,2)</f>
        <v>0</v>
      </c>
      <c r="BL193" s="18" t="s">
        <v>227</v>
      </c>
      <c r="BM193" s="251" t="s">
        <v>1150</v>
      </c>
    </row>
    <row r="194" s="13" customFormat="1">
      <c r="A194" s="13"/>
      <c r="B194" s="258"/>
      <c r="C194" s="259"/>
      <c r="D194" s="260" t="s">
        <v>256</v>
      </c>
      <c r="E194" s="261" t="s">
        <v>1</v>
      </c>
      <c r="F194" s="262" t="s">
        <v>1151</v>
      </c>
      <c r="G194" s="259"/>
      <c r="H194" s="263">
        <v>10</v>
      </c>
      <c r="I194" s="264"/>
      <c r="J194" s="259"/>
      <c r="K194" s="259"/>
      <c r="L194" s="265"/>
      <c r="M194" s="266"/>
      <c r="N194" s="267"/>
      <c r="O194" s="267"/>
      <c r="P194" s="267"/>
      <c r="Q194" s="267"/>
      <c r="R194" s="267"/>
      <c r="S194" s="267"/>
      <c r="T194" s="268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69" t="s">
        <v>256</v>
      </c>
      <c r="AU194" s="269" t="s">
        <v>92</v>
      </c>
      <c r="AV194" s="13" t="s">
        <v>92</v>
      </c>
      <c r="AW194" s="13" t="s">
        <v>32</v>
      </c>
      <c r="AX194" s="13" t="s">
        <v>84</v>
      </c>
      <c r="AY194" s="269" t="s">
        <v>210</v>
      </c>
    </row>
    <row r="195" s="2" customFormat="1" ht="36.72453" customHeight="1">
      <c r="A195" s="39"/>
      <c r="B195" s="40"/>
      <c r="C195" s="239" t="s">
        <v>388</v>
      </c>
      <c r="D195" s="239" t="s">
        <v>213</v>
      </c>
      <c r="E195" s="240" t="s">
        <v>1152</v>
      </c>
      <c r="F195" s="241" t="s">
        <v>1153</v>
      </c>
      <c r="G195" s="242" t="s">
        <v>563</v>
      </c>
      <c r="H195" s="243">
        <v>24</v>
      </c>
      <c r="I195" s="244"/>
      <c r="J195" s="245">
        <f>ROUND(I195*H195,2)</f>
        <v>0</v>
      </c>
      <c r="K195" s="246"/>
      <c r="L195" s="45"/>
      <c r="M195" s="247" t="s">
        <v>1</v>
      </c>
      <c r="N195" s="248" t="s">
        <v>42</v>
      </c>
      <c r="O195" s="98"/>
      <c r="P195" s="249">
        <f>O195*H195</f>
        <v>0</v>
      </c>
      <c r="Q195" s="249">
        <v>0.00016000000000000001</v>
      </c>
      <c r="R195" s="249">
        <f>Q195*H195</f>
        <v>0.0038400000000000005</v>
      </c>
      <c r="S195" s="249">
        <v>0</v>
      </c>
      <c r="T195" s="250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51" t="s">
        <v>227</v>
      </c>
      <c r="AT195" s="251" t="s">
        <v>213</v>
      </c>
      <c r="AU195" s="251" t="s">
        <v>92</v>
      </c>
      <c r="AY195" s="18" t="s">
        <v>210</v>
      </c>
      <c r="BE195" s="252">
        <f>IF(N195="základná",J195,0)</f>
        <v>0</v>
      </c>
      <c r="BF195" s="252">
        <f>IF(N195="znížená",J195,0)</f>
        <v>0</v>
      </c>
      <c r="BG195" s="252">
        <f>IF(N195="zákl. prenesená",J195,0)</f>
        <v>0</v>
      </c>
      <c r="BH195" s="252">
        <f>IF(N195="zníž. prenesená",J195,0)</f>
        <v>0</v>
      </c>
      <c r="BI195" s="252">
        <f>IF(N195="nulová",J195,0)</f>
        <v>0</v>
      </c>
      <c r="BJ195" s="18" t="s">
        <v>92</v>
      </c>
      <c r="BK195" s="252">
        <f>ROUND(I195*H195,2)</f>
        <v>0</v>
      </c>
      <c r="BL195" s="18" t="s">
        <v>227</v>
      </c>
      <c r="BM195" s="251" t="s">
        <v>1574</v>
      </c>
    </row>
    <row r="196" s="13" customFormat="1">
      <c r="A196" s="13"/>
      <c r="B196" s="258"/>
      <c r="C196" s="259"/>
      <c r="D196" s="260" t="s">
        <v>256</v>
      </c>
      <c r="E196" s="261" t="s">
        <v>1</v>
      </c>
      <c r="F196" s="262" t="s">
        <v>1483</v>
      </c>
      <c r="G196" s="259"/>
      <c r="H196" s="263">
        <v>24</v>
      </c>
      <c r="I196" s="264"/>
      <c r="J196" s="259"/>
      <c r="K196" s="259"/>
      <c r="L196" s="265"/>
      <c r="M196" s="266"/>
      <c r="N196" s="267"/>
      <c r="O196" s="267"/>
      <c r="P196" s="267"/>
      <c r="Q196" s="267"/>
      <c r="R196" s="267"/>
      <c r="S196" s="267"/>
      <c r="T196" s="268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69" t="s">
        <v>256</v>
      </c>
      <c r="AU196" s="269" t="s">
        <v>92</v>
      </c>
      <c r="AV196" s="13" t="s">
        <v>92</v>
      </c>
      <c r="AW196" s="13" t="s">
        <v>32</v>
      </c>
      <c r="AX196" s="13" t="s">
        <v>76</v>
      </c>
      <c r="AY196" s="269" t="s">
        <v>210</v>
      </c>
    </row>
    <row r="197" s="14" customFormat="1">
      <c r="A197" s="14"/>
      <c r="B197" s="270"/>
      <c r="C197" s="271"/>
      <c r="D197" s="260" t="s">
        <v>256</v>
      </c>
      <c r="E197" s="272" t="s">
        <v>1</v>
      </c>
      <c r="F197" s="273" t="s">
        <v>268</v>
      </c>
      <c r="G197" s="271"/>
      <c r="H197" s="274">
        <v>24</v>
      </c>
      <c r="I197" s="275"/>
      <c r="J197" s="271"/>
      <c r="K197" s="271"/>
      <c r="L197" s="276"/>
      <c r="M197" s="277"/>
      <c r="N197" s="278"/>
      <c r="O197" s="278"/>
      <c r="P197" s="278"/>
      <c r="Q197" s="278"/>
      <c r="R197" s="278"/>
      <c r="S197" s="278"/>
      <c r="T197" s="279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80" t="s">
        <v>256</v>
      </c>
      <c r="AU197" s="280" t="s">
        <v>92</v>
      </c>
      <c r="AV197" s="14" t="s">
        <v>227</v>
      </c>
      <c r="AW197" s="14" t="s">
        <v>32</v>
      </c>
      <c r="AX197" s="14" t="s">
        <v>84</v>
      </c>
      <c r="AY197" s="280" t="s">
        <v>210</v>
      </c>
    </row>
    <row r="198" s="2" customFormat="1" ht="23.4566" customHeight="1">
      <c r="A198" s="39"/>
      <c r="B198" s="40"/>
      <c r="C198" s="239" t="s">
        <v>393</v>
      </c>
      <c r="D198" s="239" t="s">
        <v>213</v>
      </c>
      <c r="E198" s="240" t="s">
        <v>796</v>
      </c>
      <c r="F198" s="241" t="s">
        <v>797</v>
      </c>
      <c r="G198" s="242" t="s">
        <v>333</v>
      </c>
      <c r="H198" s="243">
        <v>2.1040000000000001</v>
      </c>
      <c r="I198" s="244"/>
      <c r="J198" s="245">
        <f>ROUND(I198*H198,2)</f>
        <v>0</v>
      </c>
      <c r="K198" s="246"/>
      <c r="L198" s="45"/>
      <c r="M198" s="247" t="s">
        <v>1</v>
      </c>
      <c r="N198" s="248" t="s">
        <v>42</v>
      </c>
      <c r="O198" s="98"/>
      <c r="P198" s="249">
        <f>O198*H198</f>
        <v>0</v>
      </c>
      <c r="Q198" s="249">
        <v>0</v>
      </c>
      <c r="R198" s="249">
        <f>Q198*H198</f>
        <v>0</v>
      </c>
      <c r="S198" s="249">
        <v>0</v>
      </c>
      <c r="T198" s="250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51" t="s">
        <v>227</v>
      </c>
      <c r="AT198" s="251" t="s">
        <v>213</v>
      </c>
      <c r="AU198" s="251" t="s">
        <v>92</v>
      </c>
      <c r="AY198" s="18" t="s">
        <v>210</v>
      </c>
      <c r="BE198" s="252">
        <f>IF(N198="základná",J198,0)</f>
        <v>0</v>
      </c>
      <c r="BF198" s="252">
        <f>IF(N198="znížená",J198,0)</f>
        <v>0</v>
      </c>
      <c r="BG198" s="252">
        <f>IF(N198="zákl. prenesená",J198,0)</f>
        <v>0</v>
      </c>
      <c r="BH198" s="252">
        <f>IF(N198="zníž. prenesená",J198,0)</f>
        <v>0</v>
      </c>
      <c r="BI198" s="252">
        <f>IF(N198="nulová",J198,0)</f>
        <v>0</v>
      </c>
      <c r="BJ198" s="18" t="s">
        <v>92</v>
      </c>
      <c r="BK198" s="252">
        <f>ROUND(I198*H198,2)</f>
        <v>0</v>
      </c>
      <c r="BL198" s="18" t="s">
        <v>227</v>
      </c>
      <c r="BM198" s="251" t="s">
        <v>1484</v>
      </c>
    </row>
    <row r="199" s="13" customFormat="1">
      <c r="A199" s="13"/>
      <c r="B199" s="258"/>
      <c r="C199" s="259"/>
      <c r="D199" s="260" t="s">
        <v>256</v>
      </c>
      <c r="E199" s="261" t="s">
        <v>1</v>
      </c>
      <c r="F199" s="262" t="s">
        <v>1029</v>
      </c>
      <c r="G199" s="259"/>
      <c r="H199" s="263">
        <v>1.95</v>
      </c>
      <c r="I199" s="264"/>
      <c r="J199" s="259"/>
      <c r="K199" s="259"/>
      <c r="L199" s="265"/>
      <c r="M199" s="266"/>
      <c r="N199" s="267"/>
      <c r="O199" s="267"/>
      <c r="P199" s="267"/>
      <c r="Q199" s="267"/>
      <c r="R199" s="267"/>
      <c r="S199" s="267"/>
      <c r="T199" s="268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69" t="s">
        <v>256</v>
      </c>
      <c r="AU199" s="269" t="s">
        <v>92</v>
      </c>
      <c r="AV199" s="13" t="s">
        <v>92</v>
      </c>
      <c r="AW199" s="13" t="s">
        <v>32</v>
      </c>
      <c r="AX199" s="13" t="s">
        <v>76</v>
      </c>
      <c r="AY199" s="269" t="s">
        <v>210</v>
      </c>
    </row>
    <row r="200" s="13" customFormat="1">
      <c r="A200" s="13"/>
      <c r="B200" s="258"/>
      <c r="C200" s="259"/>
      <c r="D200" s="260" t="s">
        <v>256</v>
      </c>
      <c r="E200" s="261" t="s">
        <v>1</v>
      </c>
      <c r="F200" s="262" t="s">
        <v>1575</v>
      </c>
      <c r="G200" s="259"/>
      <c r="H200" s="263">
        <v>0.154</v>
      </c>
      <c r="I200" s="264"/>
      <c r="J200" s="259"/>
      <c r="K200" s="259"/>
      <c r="L200" s="265"/>
      <c r="M200" s="266"/>
      <c r="N200" s="267"/>
      <c r="O200" s="267"/>
      <c r="P200" s="267"/>
      <c r="Q200" s="267"/>
      <c r="R200" s="267"/>
      <c r="S200" s="267"/>
      <c r="T200" s="268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69" t="s">
        <v>256</v>
      </c>
      <c r="AU200" s="269" t="s">
        <v>92</v>
      </c>
      <c r="AV200" s="13" t="s">
        <v>92</v>
      </c>
      <c r="AW200" s="13" t="s">
        <v>32</v>
      </c>
      <c r="AX200" s="13" t="s">
        <v>76</v>
      </c>
      <c r="AY200" s="269" t="s">
        <v>210</v>
      </c>
    </row>
    <row r="201" s="14" customFormat="1">
      <c r="A201" s="14"/>
      <c r="B201" s="270"/>
      <c r="C201" s="271"/>
      <c r="D201" s="260" t="s">
        <v>256</v>
      </c>
      <c r="E201" s="272" t="s">
        <v>1</v>
      </c>
      <c r="F201" s="273" t="s">
        <v>268</v>
      </c>
      <c r="G201" s="271"/>
      <c r="H201" s="274">
        <v>2.1040000000000001</v>
      </c>
      <c r="I201" s="275"/>
      <c r="J201" s="271"/>
      <c r="K201" s="271"/>
      <c r="L201" s="276"/>
      <c r="M201" s="277"/>
      <c r="N201" s="278"/>
      <c r="O201" s="278"/>
      <c r="P201" s="278"/>
      <c r="Q201" s="278"/>
      <c r="R201" s="278"/>
      <c r="S201" s="278"/>
      <c r="T201" s="279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80" t="s">
        <v>256</v>
      </c>
      <c r="AU201" s="280" t="s">
        <v>92</v>
      </c>
      <c r="AV201" s="14" t="s">
        <v>227</v>
      </c>
      <c r="AW201" s="14" t="s">
        <v>32</v>
      </c>
      <c r="AX201" s="14" t="s">
        <v>84</v>
      </c>
      <c r="AY201" s="280" t="s">
        <v>210</v>
      </c>
    </row>
    <row r="202" s="2" customFormat="1" ht="23.4566" customHeight="1">
      <c r="A202" s="39"/>
      <c r="B202" s="40"/>
      <c r="C202" s="239" t="s">
        <v>398</v>
      </c>
      <c r="D202" s="239" t="s">
        <v>213</v>
      </c>
      <c r="E202" s="240" t="s">
        <v>803</v>
      </c>
      <c r="F202" s="241" t="s">
        <v>804</v>
      </c>
      <c r="G202" s="242" t="s">
        <v>333</v>
      </c>
      <c r="H202" s="243">
        <v>18.936</v>
      </c>
      <c r="I202" s="244"/>
      <c r="J202" s="245">
        <f>ROUND(I202*H202,2)</f>
        <v>0</v>
      </c>
      <c r="K202" s="246"/>
      <c r="L202" s="45"/>
      <c r="M202" s="247" t="s">
        <v>1</v>
      </c>
      <c r="N202" s="248" t="s">
        <v>42</v>
      </c>
      <c r="O202" s="98"/>
      <c r="P202" s="249">
        <f>O202*H202</f>
        <v>0</v>
      </c>
      <c r="Q202" s="249">
        <v>0</v>
      </c>
      <c r="R202" s="249">
        <f>Q202*H202</f>
        <v>0</v>
      </c>
      <c r="S202" s="249">
        <v>0</v>
      </c>
      <c r="T202" s="250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51" t="s">
        <v>227</v>
      </c>
      <c r="AT202" s="251" t="s">
        <v>213</v>
      </c>
      <c r="AU202" s="251" t="s">
        <v>92</v>
      </c>
      <c r="AY202" s="18" t="s">
        <v>210</v>
      </c>
      <c r="BE202" s="252">
        <f>IF(N202="základná",J202,0)</f>
        <v>0</v>
      </c>
      <c r="BF202" s="252">
        <f>IF(N202="znížená",J202,0)</f>
        <v>0</v>
      </c>
      <c r="BG202" s="252">
        <f>IF(N202="zákl. prenesená",J202,0)</f>
        <v>0</v>
      </c>
      <c r="BH202" s="252">
        <f>IF(N202="zníž. prenesená",J202,0)</f>
        <v>0</v>
      </c>
      <c r="BI202" s="252">
        <f>IF(N202="nulová",J202,0)</f>
        <v>0</v>
      </c>
      <c r="BJ202" s="18" t="s">
        <v>92</v>
      </c>
      <c r="BK202" s="252">
        <f>ROUND(I202*H202,2)</f>
        <v>0</v>
      </c>
      <c r="BL202" s="18" t="s">
        <v>227</v>
      </c>
      <c r="BM202" s="251" t="s">
        <v>1183</v>
      </c>
    </row>
    <row r="203" s="13" customFormat="1">
      <c r="A203" s="13"/>
      <c r="B203" s="258"/>
      <c r="C203" s="259"/>
      <c r="D203" s="260" t="s">
        <v>256</v>
      </c>
      <c r="E203" s="261" t="s">
        <v>1</v>
      </c>
      <c r="F203" s="262" t="s">
        <v>1576</v>
      </c>
      <c r="G203" s="259"/>
      <c r="H203" s="263">
        <v>18.936</v>
      </c>
      <c r="I203" s="264"/>
      <c r="J203" s="259"/>
      <c r="K203" s="259"/>
      <c r="L203" s="265"/>
      <c r="M203" s="266"/>
      <c r="N203" s="267"/>
      <c r="O203" s="267"/>
      <c r="P203" s="267"/>
      <c r="Q203" s="267"/>
      <c r="R203" s="267"/>
      <c r="S203" s="267"/>
      <c r="T203" s="268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69" t="s">
        <v>256</v>
      </c>
      <c r="AU203" s="269" t="s">
        <v>92</v>
      </c>
      <c r="AV203" s="13" t="s">
        <v>92</v>
      </c>
      <c r="AW203" s="13" t="s">
        <v>32</v>
      </c>
      <c r="AX203" s="13" t="s">
        <v>84</v>
      </c>
      <c r="AY203" s="269" t="s">
        <v>210</v>
      </c>
    </row>
    <row r="204" s="12" customFormat="1" ht="22.8" customHeight="1">
      <c r="A204" s="12"/>
      <c r="B204" s="223"/>
      <c r="C204" s="224"/>
      <c r="D204" s="225" t="s">
        <v>75</v>
      </c>
      <c r="E204" s="237" t="s">
        <v>741</v>
      </c>
      <c r="F204" s="237" t="s">
        <v>807</v>
      </c>
      <c r="G204" s="224"/>
      <c r="H204" s="224"/>
      <c r="I204" s="227"/>
      <c r="J204" s="238">
        <f>BK204</f>
        <v>0</v>
      </c>
      <c r="K204" s="224"/>
      <c r="L204" s="229"/>
      <c r="M204" s="230"/>
      <c r="N204" s="231"/>
      <c r="O204" s="231"/>
      <c r="P204" s="232">
        <f>P205</f>
        <v>0</v>
      </c>
      <c r="Q204" s="231"/>
      <c r="R204" s="232">
        <f>R205</f>
        <v>0</v>
      </c>
      <c r="S204" s="231"/>
      <c r="T204" s="233">
        <f>T205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34" t="s">
        <v>84</v>
      </c>
      <c r="AT204" s="235" t="s">
        <v>75</v>
      </c>
      <c r="AU204" s="235" t="s">
        <v>84</v>
      </c>
      <c r="AY204" s="234" t="s">
        <v>210</v>
      </c>
      <c r="BK204" s="236">
        <f>BK205</f>
        <v>0</v>
      </c>
    </row>
    <row r="205" s="2" customFormat="1" ht="23.4566" customHeight="1">
      <c r="A205" s="39"/>
      <c r="B205" s="40"/>
      <c r="C205" s="239" t="s">
        <v>403</v>
      </c>
      <c r="D205" s="239" t="s">
        <v>213</v>
      </c>
      <c r="E205" s="240" t="s">
        <v>809</v>
      </c>
      <c r="F205" s="241" t="s">
        <v>810</v>
      </c>
      <c r="G205" s="242" t="s">
        <v>333</v>
      </c>
      <c r="H205" s="243">
        <v>33.485999999999997</v>
      </c>
      <c r="I205" s="244"/>
      <c r="J205" s="245">
        <f>ROUND(I205*H205,2)</f>
        <v>0</v>
      </c>
      <c r="K205" s="246"/>
      <c r="L205" s="45"/>
      <c r="M205" s="253" t="s">
        <v>1</v>
      </c>
      <c r="N205" s="254" t="s">
        <v>42</v>
      </c>
      <c r="O205" s="255"/>
      <c r="P205" s="256">
        <f>O205*H205</f>
        <v>0</v>
      </c>
      <c r="Q205" s="256">
        <v>0</v>
      </c>
      <c r="R205" s="256">
        <f>Q205*H205</f>
        <v>0</v>
      </c>
      <c r="S205" s="256">
        <v>0</v>
      </c>
      <c r="T205" s="257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51" t="s">
        <v>227</v>
      </c>
      <c r="AT205" s="251" t="s">
        <v>213</v>
      </c>
      <c r="AU205" s="251" t="s">
        <v>92</v>
      </c>
      <c r="AY205" s="18" t="s">
        <v>210</v>
      </c>
      <c r="BE205" s="252">
        <f>IF(N205="základná",J205,0)</f>
        <v>0</v>
      </c>
      <c r="BF205" s="252">
        <f>IF(N205="znížená",J205,0)</f>
        <v>0</v>
      </c>
      <c r="BG205" s="252">
        <f>IF(N205="zákl. prenesená",J205,0)</f>
        <v>0</v>
      </c>
      <c r="BH205" s="252">
        <f>IF(N205="zníž. prenesená",J205,0)</f>
        <v>0</v>
      </c>
      <c r="BI205" s="252">
        <f>IF(N205="nulová",J205,0)</f>
        <v>0</v>
      </c>
      <c r="BJ205" s="18" t="s">
        <v>92</v>
      </c>
      <c r="BK205" s="252">
        <f>ROUND(I205*H205,2)</f>
        <v>0</v>
      </c>
      <c r="BL205" s="18" t="s">
        <v>227</v>
      </c>
      <c r="BM205" s="251" t="s">
        <v>1195</v>
      </c>
    </row>
    <row r="206" s="2" customFormat="1" ht="6.96" customHeight="1">
      <c r="A206" s="39"/>
      <c r="B206" s="73"/>
      <c r="C206" s="74"/>
      <c r="D206" s="74"/>
      <c r="E206" s="74"/>
      <c r="F206" s="74"/>
      <c r="G206" s="74"/>
      <c r="H206" s="74"/>
      <c r="I206" s="74"/>
      <c r="J206" s="74"/>
      <c r="K206" s="74"/>
      <c r="L206" s="45"/>
      <c r="M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</row>
  </sheetData>
  <sheetProtection sheet="1" autoFilter="0" formatColumns="0" formatRows="0" objects="1" scenarios="1" spinCount="100000" saltValue="8P4PyTIVh5MxIpFvoNuOo5rSyMDtUghLLYTeiyaYh3Ri2aE35SgoiPRGadKMGtIGzRlPMnvftup8NWsOQuVZ2A==" hashValue="Peg7btIdSZ2dl1c/Lvfc2CDMh0cRl0cE7L29nDv+6nazc/R6+sZKKYFSzbDY4ka2PNACslsiksI1rA8Ws4q0wg==" algorithmName="SHA-512" password="CC35"/>
  <autoFilter ref="C130:K205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7:H117"/>
    <mergeCell ref="E121:H121"/>
    <mergeCell ref="E119:H119"/>
    <mergeCell ref="E123:H12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7.863281" style="1" customWidth="1"/>
    <col min="2" max="2" width="1.007813" style="1" customWidth="1"/>
    <col min="3" max="3" width="4.011719" style="1" customWidth="1"/>
    <col min="4" max="4" width="4.152344" style="1" customWidth="1"/>
    <col min="5" max="5" width="16.15234" style="1" customWidth="1"/>
    <col min="6" max="6" width="48.15234" style="1" customWidth="1"/>
    <col min="7" max="7" width="7.011719" style="1" customWidth="1"/>
    <col min="8" max="8" width="13.29297" style="1" customWidth="1"/>
    <col min="9" max="9" width="15.01172" style="1" customWidth="1"/>
    <col min="10" max="10" width="21.15234" style="1" customWidth="1"/>
    <col min="11" max="11" width="21.15234" style="1" hidden="1" customWidth="1"/>
    <col min="12" max="12" width="8.863281" style="1" customWidth="1"/>
    <col min="13" max="13" width="10.29297" style="1" hidden="1" customWidth="1"/>
    <col min="14" max="14" width="9.140625" style="1" hidden="1"/>
    <col min="15" max="15" width="13.43359" style="1" hidden="1" customWidth="1"/>
    <col min="16" max="16" width="13.43359" style="1" hidden="1" customWidth="1"/>
    <col min="17" max="17" width="13.43359" style="1" hidden="1" customWidth="1"/>
    <col min="18" max="18" width="13.43359" style="1" hidden="1" customWidth="1"/>
    <col min="19" max="19" width="13.43359" style="1" hidden="1" customWidth="1"/>
    <col min="20" max="20" width="13.43359" style="1" hidden="1" customWidth="1"/>
    <col min="21" max="21" width="15.43359" style="1" hidden="1" customWidth="1"/>
    <col min="22" max="22" width="11.72266" style="1" customWidth="1"/>
    <col min="23" max="23" width="15.43359" style="1" customWidth="1"/>
    <col min="24" max="24" width="11.72266" style="1" customWidth="1"/>
    <col min="25" max="25" width="14.15234" style="1" customWidth="1"/>
    <col min="26" max="26" width="10.43359" style="1" customWidth="1"/>
    <col min="27" max="27" width="14.15234" style="1" customWidth="1"/>
    <col min="28" max="28" width="15.43359" style="1" customWidth="1"/>
    <col min="29" max="29" width="10.43359" style="1" customWidth="1"/>
    <col min="30" max="30" width="14.15234" style="1" customWidth="1"/>
    <col min="31" max="31" width="15.43359" style="1" customWidth="1"/>
    <col min="44" max="44" width="9.140625" style="1" hidden="1"/>
    <col min="45" max="45" width="9.140625" style="1" hidden="1"/>
    <col min="46" max="46" width="9.140625" style="1" hidden="1"/>
    <col min="47" max="47" width="9.140625" style="1" hidden="1"/>
    <col min="48" max="48" width="9.140625" style="1" hidden="1"/>
    <col min="49" max="49" width="9.140625" style="1" hidden="1"/>
    <col min="50" max="50" width="9.140625" style="1" hidden="1"/>
    <col min="51" max="51" width="9.140625" style="1" hidden="1"/>
    <col min="52" max="52" width="9.140625" style="1" hidden="1"/>
    <col min="53" max="53" width="9.140625" style="1" hidden="1"/>
    <col min="54" max="54" width="9.140625" style="1" hidden="1"/>
    <col min="55" max="55" width="9.140625" style="1" hidden="1"/>
    <col min="56" max="56" width="9.140625" style="1" hidden="1"/>
    <col min="57" max="57" width="9.140625" style="1" hidden="1"/>
    <col min="58" max="58" width="9.140625" style="1" hidden="1"/>
    <col min="59" max="59" width="9.140625" style="1" hidden="1"/>
    <col min="60" max="60" width="9.140625" style="1" hidden="1"/>
    <col min="61" max="61" width="9.140625" style="1" hidden="1"/>
    <col min="62" max="62" width="9.140625" style="1" hidden="1"/>
    <col min="63" max="63" width="9.140625" style="1" hidden="1"/>
    <col min="64" max="64" width="9.140625" style="1" hidden="1"/>
    <col min="65" max="65" width="9.140625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128</v>
      </c>
    </row>
    <row r="3" s="1" customFormat="1" ht="6.96" customHeight="1">
      <c r="B3" s="154"/>
      <c r="C3" s="155"/>
      <c r="D3" s="155"/>
      <c r="E3" s="155"/>
      <c r="F3" s="155"/>
      <c r="G3" s="155"/>
      <c r="H3" s="155"/>
      <c r="I3" s="155"/>
      <c r="J3" s="155"/>
      <c r="K3" s="155"/>
      <c r="L3" s="21"/>
      <c r="AT3" s="18" t="s">
        <v>76</v>
      </c>
    </row>
    <row r="4" s="1" customFormat="1" ht="24.96" customHeight="1">
      <c r="B4" s="21"/>
      <c r="D4" s="156" t="s">
        <v>184</v>
      </c>
      <c r="L4" s="21"/>
      <c r="M4" s="157" t="s">
        <v>9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58" t="s">
        <v>15</v>
      </c>
      <c r="L6" s="21"/>
    </row>
    <row r="7" s="1" customFormat="1" ht="27.84906" customHeight="1">
      <c r="B7" s="21"/>
      <c r="E7" s="159" t="str">
        <f>'Rekapitulácia stavby'!K6</f>
        <v>Rekonštrukcia cesty a mostov II/512 hr. Trenčianskeho kraja - Veľké Pole - križ. II/428 Žarnovica , I. etapa</v>
      </c>
      <c r="F7" s="158"/>
      <c r="G7" s="158"/>
      <c r="H7" s="158"/>
      <c r="L7" s="21"/>
    </row>
    <row r="8">
      <c r="B8" s="21"/>
      <c r="D8" s="158" t="s">
        <v>185</v>
      </c>
      <c r="L8" s="21"/>
    </row>
    <row r="9" s="1" customFormat="1" ht="16.30189" customHeight="1">
      <c r="B9" s="21"/>
      <c r="E9" s="159" t="s">
        <v>1292</v>
      </c>
      <c r="F9" s="1"/>
      <c r="G9" s="1"/>
      <c r="H9" s="1"/>
      <c r="L9" s="21"/>
    </row>
    <row r="10" s="1" customFormat="1" ht="12" customHeight="1">
      <c r="B10" s="21"/>
      <c r="D10" s="158" t="s">
        <v>235</v>
      </c>
      <c r="L10" s="21"/>
    </row>
    <row r="11" s="2" customFormat="1" ht="16.30189" customHeight="1">
      <c r="A11" s="39"/>
      <c r="B11" s="45"/>
      <c r="C11" s="39"/>
      <c r="D11" s="39"/>
      <c r="E11" s="170" t="s">
        <v>1424</v>
      </c>
      <c r="F11" s="39"/>
      <c r="G11" s="39"/>
      <c r="H11" s="39"/>
      <c r="I11" s="39"/>
      <c r="J11" s="39"/>
      <c r="K11" s="39"/>
      <c r="L11" s="70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58" t="s">
        <v>996</v>
      </c>
      <c r="E12" s="39"/>
      <c r="F12" s="39"/>
      <c r="G12" s="39"/>
      <c r="H12" s="39"/>
      <c r="I12" s="39"/>
      <c r="J12" s="39"/>
      <c r="K12" s="39"/>
      <c r="L12" s="70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6.30189" customHeight="1">
      <c r="A13" s="39"/>
      <c r="B13" s="45"/>
      <c r="C13" s="39"/>
      <c r="D13" s="39"/>
      <c r="E13" s="160" t="s">
        <v>1577</v>
      </c>
      <c r="F13" s="39"/>
      <c r="G13" s="39"/>
      <c r="H13" s="39"/>
      <c r="I13" s="39"/>
      <c r="J13" s="39"/>
      <c r="K13" s="39"/>
      <c r="L13" s="70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>
      <c r="A14" s="39"/>
      <c r="B14" s="45"/>
      <c r="C14" s="39"/>
      <c r="D14" s="39"/>
      <c r="E14" s="39"/>
      <c r="F14" s="39"/>
      <c r="G14" s="39"/>
      <c r="H14" s="39"/>
      <c r="I14" s="39"/>
      <c r="J14" s="39"/>
      <c r="K14" s="39"/>
      <c r="L14" s="70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2" customHeight="1">
      <c r="A15" s="39"/>
      <c r="B15" s="45"/>
      <c r="C15" s="39"/>
      <c r="D15" s="158" t="s">
        <v>17</v>
      </c>
      <c r="E15" s="39"/>
      <c r="F15" s="148" t="s">
        <v>1</v>
      </c>
      <c r="G15" s="39"/>
      <c r="H15" s="39"/>
      <c r="I15" s="158" t="s">
        <v>18</v>
      </c>
      <c r="J15" s="148" t="s">
        <v>1</v>
      </c>
      <c r="K15" s="39"/>
      <c r="L15" s="70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12" customHeight="1">
      <c r="A16" s="39"/>
      <c r="B16" s="45"/>
      <c r="C16" s="39"/>
      <c r="D16" s="158" t="s">
        <v>19</v>
      </c>
      <c r="E16" s="39"/>
      <c r="F16" s="148" t="s">
        <v>20</v>
      </c>
      <c r="G16" s="39"/>
      <c r="H16" s="39"/>
      <c r="I16" s="158" t="s">
        <v>21</v>
      </c>
      <c r="J16" s="161" t="str">
        <f>'Rekapitulácia stavby'!AN8</f>
        <v>14. 12. 2020</v>
      </c>
      <c r="K16" s="39"/>
      <c r="L16" s="70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0.8" customHeight="1">
      <c r="A17" s="39"/>
      <c r="B17" s="45"/>
      <c r="C17" s="39"/>
      <c r="D17" s="39"/>
      <c r="E17" s="39"/>
      <c r="F17" s="39"/>
      <c r="G17" s="39"/>
      <c r="H17" s="39"/>
      <c r="I17" s="39"/>
      <c r="J17" s="39"/>
      <c r="K17" s="39"/>
      <c r="L17" s="70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2" customHeight="1">
      <c r="A18" s="39"/>
      <c r="B18" s="45"/>
      <c r="C18" s="39"/>
      <c r="D18" s="158" t="s">
        <v>23</v>
      </c>
      <c r="E18" s="39"/>
      <c r="F18" s="39"/>
      <c r="G18" s="39"/>
      <c r="H18" s="39"/>
      <c r="I18" s="158" t="s">
        <v>24</v>
      </c>
      <c r="J18" s="148" t="s">
        <v>1</v>
      </c>
      <c r="K18" s="39"/>
      <c r="L18" s="70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18" customHeight="1">
      <c r="A19" s="39"/>
      <c r="B19" s="45"/>
      <c r="C19" s="39"/>
      <c r="D19" s="39"/>
      <c r="E19" s="148" t="s">
        <v>25</v>
      </c>
      <c r="F19" s="39"/>
      <c r="G19" s="39"/>
      <c r="H19" s="39"/>
      <c r="I19" s="158" t="s">
        <v>26</v>
      </c>
      <c r="J19" s="148" t="s">
        <v>1</v>
      </c>
      <c r="K19" s="39"/>
      <c r="L19" s="70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6.96" customHeight="1">
      <c r="A20" s="39"/>
      <c r="B20" s="45"/>
      <c r="C20" s="39"/>
      <c r="D20" s="39"/>
      <c r="E20" s="39"/>
      <c r="F20" s="39"/>
      <c r="G20" s="39"/>
      <c r="H20" s="39"/>
      <c r="I20" s="39"/>
      <c r="J20" s="39"/>
      <c r="K20" s="39"/>
      <c r="L20" s="70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2" customHeight="1">
      <c r="A21" s="39"/>
      <c r="B21" s="45"/>
      <c r="C21" s="39"/>
      <c r="D21" s="158" t="s">
        <v>27</v>
      </c>
      <c r="E21" s="39"/>
      <c r="F21" s="39"/>
      <c r="G21" s="39"/>
      <c r="H21" s="39"/>
      <c r="I21" s="158" t="s">
        <v>24</v>
      </c>
      <c r="J21" s="34" t="str">
        <f>'Rekapitulácia stavby'!AN13</f>
        <v>Vyplň údaj</v>
      </c>
      <c r="K21" s="39"/>
      <c r="L21" s="70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18" customHeight="1">
      <c r="A22" s="39"/>
      <c r="B22" s="45"/>
      <c r="C22" s="39"/>
      <c r="D22" s="39"/>
      <c r="E22" s="34" t="str">
        <f>'Rekapitulácia stavby'!E14</f>
        <v>Vyplň údaj</v>
      </c>
      <c r="F22" s="148"/>
      <c r="G22" s="148"/>
      <c r="H22" s="148"/>
      <c r="I22" s="158" t="s">
        <v>26</v>
      </c>
      <c r="J22" s="34" t="str">
        <f>'Rekapitulácia stavby'!AN14</f>
        <v>Vyplň údaj</v>
      </c>
      <c r="K22" s="39"/>
      <c r="L22" s="70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6.96" customHeight="1">
      <c r="A23" s="39"/>
      <c r="B23" s="45"/>
      <c r="C23" s="39"/>
      <c r="D23" s="39"/>
      <c r="E23" s="39"/>
      <c r="F23" s="39"/>
      <c r="G23" s="39"/>
      <c r="H23" s="39"/>
      <c r="I23" s="39"/>
      <c r="J23" s="39"/>
      <c r="K23" s="39"/>
      <c r="L23" s="70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2" customHeight="1">
      <c r="A24" s="39"/>
      <c r="B24" s="45"/>
      <c r="C24" s="39"/>
      <c r="D24" s="158" t="s">
        <v>29</v>
      </c>
      <c r="E24" s="39"/>
      <c r="F24" s="39"/>
      <c r="G24" s="39"/>
      <c r="H24" s="39"/>
      <c r="I24" s="158" t="s">
        <v>24</v>
      </c>
      <c r="J24" s="148" t="s">
        <v>30</v>
      </c>
      <c r="K24" s="39"/>
      <c r="L24" s="70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18" customHeight="1">
      <c r="A25" s="39"/>
      <c r="B25" s="45"/>
      <c r="C25" s="39"/>
      <c r="D25" s="39"/>
      <c r="E25" s="148" t="s">
        <v>31</v>
      </c>
      <c r="F25" s="39"/>
      <c r="G25" s="39"/>
      <c r="H25" s="39"/>
      <c r="I25" s="158" t="s">
        <v>26</v>
      </c>
      <c r="J25" s="148" t="s">
        <v>1</v>
      </c>
      <c r="K25" s="39"/>
      <c r="L25" s="70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6.96" customHeight="1">
      <c r="A26" s="39"/>
      <c r="B26" s="45"/>
      <c r="C26" s="39"/>
      <c r="D26" s="39"/>
      <c r="E26" s="39"/>
      <c r="F26" s="39"/>
      <c r="G26" s="39"/>
      <c r="H26" s="39"/>
      <c r="I26" s="39"/>
      <c r="J26" s="39"/>
      <c r="K26" s="39"/>
      <c r="L26" s="70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2" customFormat="1" ht="12" customHeight="1">
      <c r="A27" s="39"/>
      <c r="B27" s="45"/>
      <c r="C27" s="39"/>
      <c r="D27" s="158" t="s">
        <v>33</v>
      </c>
      <c r="E27" s="39"/>
      <c r="F27" s="39"/>
      <c r="G27" s="39"/>
      <c r="H27" s="39"/>
      <c r="I27" s="158" t="s">
        <v>24</v>
      </c>
      <c r="J27" s="148" t="s">
        <v>1</v>
      </c>
      <c r="K27" s="39"/>
      <c r="L27" s="70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="2" customFormat="1" ht="18" customHeight="1">
      <c r="A28" s="39"/>
      <c r="B28" s="45"/>
      <c r="C28" s="39"/>
      <c r="D28" s="39"/>
      <c r="E28" s="148" t="s">
        <v>237</v>
      </c>
      <c r="F28" s="39"/>
      <c r="G28" s="39"/>
      <c r="H28" s="39"/>
      <c r="I28" s="158" t="s">
        <v>26</v>
      </c>
      <c r="J28" s="148" t="s">
        <v>1</v>
      </c>
      <c r="K28" s="39"/>
      <c r="L28" s="70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39"/>
      <c r="E29" s="39"/>
      <c r="F29" s="39"/>
      <c r="G29" s="39"/>
      <c r="H29" s="39"/>
      <c r="I29" s="39"/>
      <c r="J29" s="39"/>
      <c r="K29" s="39"/>
      <c r="L29" s="70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12" customHeight="1">
      <c r="A30" s="39"/>
      <c r="B30" s="45"/>
      <c r="C30" s="39"/>
      <c r="D30" s="158" t="s">
        <v>35</v>
      </c>
      <c r="E30" s="39"/>
      <c r="F30" s="39"/>
      <c r="G30" s="39"/>
      <c r="H30" s="39"/>
      <c r="I30" s="39"/>
      <c r="J30" s="39"/>
      <c r="K30" s="39"/>
      <c r="L30" s="70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8" customFormat="1" ht="16.30189" customHeight="1">
      <c r="A31" s="162"/>
      <c r="B31" s="163"/>
      <c r="C31" s="162"/>
      <c r="D31" s="162"/>
      <c r="E31" s="164" t="s">
        <v>1</v>
      </c>
      <c r="F31" s="164"/>
      <c r="G31" s="164"/>
      <c r="H31" s="164"/>
      <c r="I31" s="162"/>
      <c r="J31" s="162"/>
      <c r="K31" s="162"/>
      <c r="L31" s="165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</row>
    <row r="32" s="2" customFormat="1" ht="6.96" customHeight="1">
      <c r="A32" s="39"/>
      <c r="B32" s="45"/>
      <c r="C32" s="39"/>
      <c r="D32" s="39"/>
      <c r="E32" s="39"/>
      <c r="F32" s="39"/>
      <c r="G32" s="39"/>
      <c r="H32" s="39"/>
      <c r="I32" s="39"/>
      <c r="J32" s="39"/>
      <c r="K32" s="39"/>
      <c r="L32" s="70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6.96" customHeight="1">
      <c r="A33" s="39"/>
      <c r="B33" s="45"/>
      <c r="C33" s="39"/>
      <c r="D33" s="166"/>
      <c r="E33" s="166"/>
      <c r="F33" s="166"/>
      <c r="G33" s="166"/>
      <c r="H33" s="166"/>
      <c r="I33" s="166"/>
      <c r="J33" s="166"/>
      <c r="K33" s="166"/>
      <c r="L33" s="70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25.44" customHeight="1">
      <c r="A34" s="39"/>
      <c r="B34" s="45"/>
      <c r="C34" s="39"/>
      <c r="D34" s="167" t="s">
        <v>36</v>
      </c>
      <c r="E34" s="39"/>
      <c r="F34" s="39"/>
      <c r="G34" s="39"/>
      <c r="H34" s="39"/>
      <c r="I34" s="39"/>
      <c r="J34" s="168">
        <f>ROUND(J134, 2)</f>
        <v>0</v>
      </c>
      <c r="K34" s="39"/>
      <c r="L34" s="70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="2" customFormat="1" ht="6.96" customHeight="1">
      <c r="A35" s="39"/>
      <c r="B35" s="45"/>
      <c r="C35" s="39"/>
      <c r="D35" s="166"/>
      <c r="E35" s="166"/>
      <c r="F35" s="166"/>
      <c r="G35" s="166"/>
      <c r="H35" s="166"/>
      <c r="I35" s="166"/>
      <c r="J35" s="166"/>
      <c r="K35" s="166"/>
      <c r="L35" s="70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="2" customFormat="1" ht="14.4" customHeight="1">
      <c r="A36" s="39"/>
      <c r="B36" s="45"/>
      <c r="C36" s="39"/>
      <c r="D36" s="39"/>
      <c r="E36" s="39"/>
      <c r="F36" s="169" t="s">
        <v>38</v>
      </c>
      <c r="G36" s="39"/>
      <c r="H36" s="39"/>
      <c r="I36" s="169" t="s">
        <v>37</v>
      </c>
      <c r="J36" s="169" t="s">
        <v>39</v>
      </c>
      <c r="K36" s="39"/>
      <c r="L36" s="70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="2" customFormat="1" ht="14.4" customHeight="1">
      <c r="A37" s="39"/>
      <c r="B37" s="45"/>
      <c r="C37" s="39"/>
      <c r="D37" s="170" t="s">
        <v>40</v>
      </c>
      <c r="E37" s="171" t="s">
        <v>41</v>
      </c>
      <c r="F37" s="172">
        <f>ROUND((SUM(BE134:BE237)),  2)</f>
        <v>0</v>
      </c>
      <c r="G37" s="173"/>
      <c r="H37" s="173"/>
      <c r="I37" s="174">
        <v>0.20000000000000001</v>
      </c>
      <c r="J37" s="172">
        <f>ROUND(((SUM(BE134:BE237))*I37),  2)</f>
        <v>0</v>
      </c>
      <c r="K37" s="39"/>
      <c r="L37" s="70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14.4" customHeight="1">
      <c r="A38" s="39"/>
      <c r="B38" s="45"/>
      <c r="C38" s="39"/>
      <c r="D38" s="39"/>
      <c r="E38" s="171" t="s">
        <v>42</v>
      </c>
      <c r="F38" s="172">
        <f>ROUND((SUM(BF134:BF237)),  2)</f>
        <v>0</v>
      </c>
      <c r="G38" s="173"/>
      <c r="H38" s="173"/>
      <c r="I38" s="174">
        <v>0.20000000000000001</v>
      </c>
      <c r="J38" s="172">
        <f>ROUND(((SUM(BF134:BF237))*I38),  2)</f>
        <v>0</v>
      </c>
      <c r="K38" s="39"/>
      <c r="L38" s="70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hidden="1" s="2" customFormat="1" ht="14.4" customHeight="1">
      <c r="A39" s="39"/>
      <c r="B39" s="45"/>
      <c r="C39" s="39"/>
      <c r="D39" s="39"/>
      <c r="E39" s="158" t="s">
        <v>43</v>
      </c>
      <c r="F39" s="175">
        <f>ROUND((SUM(BG134:BG237)),  2)</f>
        <v>0</v>
      </c>
      <c r="G39" s="39"/>
      <c r="H39" s="39"/>
      <c r="I39" s="176">
        <v>0.20000000000000001</v>
      </c>
      <c r="J39" s="175">
        <f>0</f>
        <v>0</v>
      </c>
      <c r="K39" s="39"/>
      <c r="L39" s="70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hidden="1" s="2" customFormat="1" ht="14.4" customHeight="1">
      <c r="A40" s="39"/>
      <c r="B40" s="45"/>
      <c r="C40" s="39"/>
      <c r="D40" s="39"/>
      <c r="E40" s="158" t="s">
        <v>44</v>
      </c>
      <c r="F40" s="175">
        <f>ROUND((SUM(BH134:BH237)),  2)</f>
        <v>0</v>
      </c>
      <c r="G40" s="39"/>
      <c r="H40" s="39"/>
      <c r="I40" s="176">
        <v>0.20000000000000001</v>
      </c>
      <c r="J40" s="175">
        <f>0</f>
        <v>0</v>
      </c>
      <c r="K40" s="39"/>
      <c r="L40" s="70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hidden="1" s="2" customFormat="1" ht="14.4" customHeight="1">
      <c r="A41" s="39"/>
      <c r="B41" s="45"/>
      <c r="C41" s="39"/>
      <c r="D41" s="39"/>
      <c r="E41" s="171" t="s">
        <v>45</v>
      </c>
      <c r="F41" s="172">
        <f>ROUND((SUM(BI134:BI237)),  2)</f>
        <v>0</v>
      </c>
      <c r="G41" s="173"/>
      <c r="H41" s="173"/>
      <c r="I41" s="174">
        <v>0</v>
      </c>
      <c r="J41" s="172">
        <f>0</f>
        <v>0</v>
      </c>
      <c r="K41" s="39"/>
      <c r="L41" s="70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="2" customFormat="1" ht="6.96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70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="2" customFormat="1" ht="25.44" customHeight="1">
      <c r="A43" s="39"/>
      <c r="B43" s="45"/>
      <c r="C43" s="177"/>
      <c r="D43" s="178" t="s">
        <v>46</v>
      </c>
      <c r="E43" s="179"/>
      <c r="F43" s="179"/>
      <c r="G43" s="180" t="s">
        <v>47</v>
      </c>
      <c r="H43" s="181" t="s">
        <v>48</v>
      </c>
      <c r="I43" s="179"/>
      <c r="J43" s="182">
        <f>SUM(J34:J41)</f>
        <v>0</v>
      </c>
      <c r="K43" s="183"/>
      <c r="L43" s="70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</row>
    <row r="44" s="2" customFormat="1" ht="14.4" customHeight="1">
      <c r="A44" s="39"/>
      <c r="B44" s="45"/>
      <c r="C44" s="39"/>
      <c r="D44" s="39"/>
      <c r="E44" s="39"/>
      <c r="F44" s="39"/>
      <c r="G44" s="39"/>
      <c r="H44" s="39"/>
      <c r="I44" s="39"/>
      <c r="J44" s="39"/>
      <c r="K44" s="39"/>
      <c r="L44" s="70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70"/>
      <c r="D50" s="184" t="s">
        <v>49</v>
      </c>
      <c r="E50" s="185"/>
      <c r="F50" s="185"/>
      <c r="G50" s="184" t="s">
        <v>50</v>
      </c>
      <c r="H50" s="185"/>
      <c r="I50" s="185"/>
      <c r="J50" s="185"/>
      <c r="K50" s="185"/>
      <c r="L50" s="70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86" t="s">
        <v>51</v>
      </c>
      <c r="E61" s="187"/>
      <c r="F61" s="188" t="s">
        <v>52</v>
      </c>
      <c r="G61" s="186" t="s">
        <v>51</v>
      </c>
      <c r="H61" s="187"/>
      <c r="I61" s="187"/>
      <c r="J61" s="189" t="s">
        <v>52</v>
      </c>
      <c r="K61" s="187"/>
      <c r="L61" s="70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84" t="s">
        <v>53</v>
      </c>
      <c r="E65" s="190"/>
      <c r="F65" s="190"/>
      <c r="G65" s="184" t="s">
        <v>54</v>
      </c>
      <c r="H65" s="190"/>
      <c r="I65" s="190"/>
      <c r="J65" s="190"/>
      <c r="K65" s="190"/>
      <c r="L65" s="70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86" t="s">
        <v>51</v>
      </c>
      <c r="E76" s="187"/>
      <c r="F76" s="188" t="s">
        <v>52</v>
      </c>
      <c r="G76" s="186" t="s">
        <v>51</v>
      </c>
      <c r="H76" s="187"/>
      <c r="I76" s="187"/>
      <c r="J76" s="189" t="s">
        <v>52</v>
      </c>
      <c r="K76" s="187"/>
      <c r="L76" s="70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91"/>
      <c r="C77" s="192"/>
      <c r="D77" s="192"/>
      <c r="E77" s="192"/>
      <c r="F77" s="192"/>
      <c r="G77" s="192"/>
      <c r="H77" s="192"/>
      <c r="I77" s="192"/>
      <c r="J77" s="192"/>
      <c r="K77" s="192"/>
      <c r="L77" s="70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hidden="1" s="2" customFormat="1" ht="6.96" customHeight="1">
      <c r="A81" s="39"/>
      <c r="B81" s="193"/>
      <c r="C81" s="194"/>
      <c r="D81" s="194"/>
      <c r="E81" s="194"/>
      <c r="F81" s="194"/>
      <c r="G81" s="194"/>
      <c r="H81" s="194"/>
      <c r="I81" s="194"/>
      <c r="J81" s="194"/>
      <c r="K81" s="194"/>
      <c r="L81" s="70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hidden="1" s="2" customFormat="1" ht="24.96" customHeight="1">
      <c r="A82" s="39"/>
      <c r="B82" s="40"/>
      <c r="C82" s="24" t="s">
        <v>187</v>
      </c>
      <c r="D82" s="41"/>
      <c r="E82" s="41"/>
      <c r="F82" s="41"/>
      <c r="G82" s="41"/>
      <c r="H82" s="41"/>
      <c r="I82" s="41"/>
      <c r="J82" s="41"/>
      <c r="K82" s="41"/>
      <c r="L82" s="70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hidden="1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70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hidden="1" s="2" customFormat="1" ht="12" customHeight="1">
      <c r="A84" s="39"/>
      <c r="B84" s="40"/>
      <c r="C84" s="33" t="s">
        <v>15</v>
      </c>
      <c r="D84" s="41"/>
      <c r="E84" s="41"/>
      <c r="F84" s="41"/>
      <c r="G84" s="41"/>
      <c r="H84" s="41"/>
      <c r="I84" s="41"/>
      <c r="J84" s="41"/>
      <c r="K84" s="41"/>
      <c r="L84" s="70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hidden="1" s="2" customFormat="1" ht="27.84906" customHeight="1">
      <c r="A85" s="39"/>
      <c r="B85" s="40"/>
      <c r="C85" s="41"/>
      <c r="D85" s="41"/>
      <c r="E85" s="195" t="str">
        <f>E7</f>
        <v>Rekonštrukcia cesty a mostov II/512 hr. Trenčianskeho kraja - Veľké Pole - križ. II/428 Žarnovica , I. etapa</v>
      </c>
      <c r="F85" s="33"/>
      <c r="G85" s="33"/>
      <c r="H85" s="33"/>
      <c r="I85" s="41"/>
      <c r="J85" s="41"/>
      <c r="K85" s="41"/>
      <c r="L85" s="70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hidden="1" s="1" customFormat="1" ht="12" customHeight="1">
      <c r="B86" s="22"/>
      <c r="C86" s="33" t="s">
        <v>185</v>
      </c>
      <c r="D86" s="23"/>
      <c r="E86" s="23"/>
      <c r="F86" s="23"/>
      <c r="G86" s="23"/>
      <c r="H86" s="23"/>
      <c r="I86" s="23"/>
      <c r="J86" s="23"/>
      <c r="K86" s="23"/>
      <c r="L86" s="21"/>
    </row>
    <row r="87" hidden="1" s="1" customFormat="1" ht="16.30189" customHeight="1">
      <c r="B87" s="22"/>
      <c r="C87" s="23"/>
      <c r="D87" s="23"/>
      <c r="E87" s="195" t="s">
        <v>1292</v>
      </c>
      <c r="F87" s="23"/>
      <c r="G87" s="23"/>
      <c r="H87" s="23"/>
      <c r="I87" s="23"/>
      <c r="J87" s="23"/>
      <c r="K87" s="23"/>
      <c r="L87" s="21"/>
    </row>
    <row r="88" hidden="1" s="1" customFormat="1" ht="12" customHeight="1">
      <c r="B88" s="22"/>
      <c r="C88" s="33" t="s">
        <v>235</v>
      </c>
      <c r="D88" s="23"/>
      <c r="E88" s="23"/>
      <c r="F88" s="23"/>
      <c r="G88" s="23"/>
      <c r="H88" s="23"/>
      <c r="I88" s="23"/>
      <c r="J88" s="23"/>
      <c r="K88" s="23"/>
      <c r="L88" s="21"/>
    </row>
    <row r="89" hidden="1" s="2" customFormat="1" ht="16.30189" customHeight="1">
      <c r="A89" s="39"/>
      <c r="B89" s="40"/>
      <c r="C89" s="41"/>
      <c r="D89" s="41"/>
      <c r="E89" s="306" t="s">
        <v>1424</v>
      </c>
      <c r="F89" s="41"/>
      <c r="G89" s="41"/>
      <c r="H89" s="41"/>
      <c r="I89" s="41"/>
      <c r="J89" s="41"/>
      <c r="K89" s="41"/>
      <c r="L89" s="70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hidden="1" s="2" customFormat="1" ht="12" customHeight="1">
      <c r="A90" s="39"/>
      <c r="B90" s="40"/>
      <c r="C90" s="33" t="s">
        <v>996</v>
      </c>
      <c r="D90" s="41"/>
      <c r="E90" s="41"/>
      <c r="F90" s="41"/>
      <c r="G90" s="41"/>
      <c r="H90" s="41"/>
      <c r="I90" s="41"/>
      <c r="J90" s="41"/>
      <c r="K90" s="41"/>
      <c r="L90" s="70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hidden="1" s="2" customFormat="1" ht="16.30189" customHeight="1">
      <c r="A91" s="39"/>
      <c r="B91" s="40"/>
      <c r="C91" s="41"/>
      <c r="D91" s="41"/>
      <c r="E91" s="83" t="str">
        <f>E13</f>
        <v>01025 - Priepust v km 17,749 - P22558</v>
      </c>
      <c r="F91" s="41"/>
      <c r="G91" s="41"/>
      <c r="H91" s="41"/>
      <c r="I91" s="41"/>
      <c r="J91" s="41"/>
      <c r="K91" s="41"/>
      <c r="L91" s="70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hidden="1" s="2" customFormat="1" ht="6.96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70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hidden="1" s="2" customFormat="1" ht="12" customHeight="1">
      <c r="A93" s="39"/>
      <c r="B93" s="40"/>
      <c r="C93" s="33" t="s">
        <v>19</v>
      </c>
      <c r="D93" s="41"/>
      <c r="E93" s="41"/>
      <c r="F93" s="28" t="str">
        <f>F16</f>
        <v>Okres Žarnovica , k. ú. Veľké Pole</v>
      </c>
      <c r="G93" s="41"/>
      <c r="H93" s="41"/>
      <c r="I93" s="33" t="s">
        <v>21</v>
      </c>
      <c r="J93" s="86" t="str">
        <f>IF(J16="","",J16)</f>
        <v>14. 12. 2020</v>
      </c>
      <c r="K93" s="41"/>
      <c r="L93" s="70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hidden="1" s="2" customFormat="1" ht="6.96" customHeight="1">
      <c r="A94" s="39"/>
      <c r="B94" s="40"/>
      <c r="C94" s="41"/>
      <c r="D94" s="41"/>
      <c r="E94" s="41"/>
      <c r="F94" s="41"/>
      <c r="G94" s="41"/>
      <c r="H94" s="41"/>
      <c r="I94" s="41"/>
      <c r="J94" s="41"/>
      <c r="K94" s="41"/>
      <c r="L94" s="70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hidden="1" s="2" customFormat="1" ht="24.81509" customHeight="1">
      <c r="A95" s="39"/>
      <c r="B95" s="40"/>
      <c r="C95" s="33" t="s">
        <v>23</v>
      </c>
      <c r="D95" s="41"/>
      <c r="E95" s="41"/>
      <c r="F95" s="28" t="str">
        <f>E19</f>
        <v xml:space="preserve">BANSKOBYSTRICKÝ SAMOSPRÁVNY KRAJ </v>
      </c>
      <c r="G95" s="41"/>
      <c r="H95" s="41"/>
      <c r="I95" s="33" t="s">
        <v>29</v>
      </c>
      <c r="J95" s="37" t="str">
        <f>E25</f>
        <v>ISPO spol.s r.o. , Prešov</v>
      </c>
      <c r="K95" s="41"/>
      <c r="L95" s="70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hidden="1" s="2" customFormat="1" ht="15.30566" customHeight="1">
      <c r="A96" s="39"/>
      <c r="B96" s="40"/>
      <c r="C96" s="33" t="s">
        <v>27</v>
      </c>
      <c r="D96" s="41"/>
      <c r="E96" s="41"/>
      <c r="F96" s="28" t="str">
        <f>IF(E22="","",E22)</f>
        <v>Vyplň údaj</v>
      </c>
      <c r="G96" s="41"/>
      <c r="H96" s="41"/>
      <c r="I96" s="33" t="s">
        <v>33</v>
      </c>
      <c r="J96" s="37" t="str">
        <f>E28</f>
        <v>Macura M.</v>
      </c>
      <c r="K96" s="41"/>
      <c r="L96" s="70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hidden="1" s="2" customFormat="1" ht="10.32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70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hidden="1" s="2" customFormat="1" ht="29.28" customHeight="1">
      <c r="A98" s="39"/>
      <c r="B98" s="40"/>
      <c r="C98" s="196" t="s">
        <v>188</v>
      </c>
      <c r="D98" s="197"/>
      <c r="E98" s="197"/>
      <c r="F98" s="197"/>
      <c r="G98" s="197"/>
      <c r="H98" s="197"/>
      <c r="I98" s="197"/>
      <c r="J98" s="198" t="s">
        <v>189</v>
      </c>
      <c r="K98" s="197"/>
      <c r="L98" s="70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hidden="1" s="2" customFormat="1" ht="10.32" customHeight="1">
      <c r="A99" s="39"/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70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hidden="1" s="2" customFormat="1" ht="22.8" customHeight="1">
      <c r="A100" s="39"/>
      <c r="B100" s="40"/>
      <c r="C100" s="199" t="s">
        <v>190</v>
      </c>
      <c r="D100" s="41"/>
      <c r="E100" s="41"/>
      <c r="F100" s="41"/>
      <c r="G100" s="41"/>
      <c r="H100" s="41"/>
      <c r="I100" s="41"/>
      <c r="J100" s="117">
        <f>J134</f>
        <v>0</v>
      </c>
      <c r="K100" s="41"/>
      <c r="L100" s="70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U100" s="18" t="s">
        <v>191</v>
      </c>
    </row>
    <row r="101" hidden="1" s="9" customFormat="1" ht="24.96" customHeight="1">
      <c r="A101" s="9"/>
      <c r="B101" s="200"/>
      <c r="C101" s="201"/>
      <c r="D101" s="202" t="s">
        <v>238</v>
      </c>
      <c r="E101" s="203"/>
      <c r="F101" s="203"/>
      <c r="G101" s="203"/>
      <c r="H101" s="203"/>
      <c r="I101" s="203"/>
      <c r="J101" s="204">
        <f>J135</f>
        <v>0</v>
      </c>
      <c r="K101" s="201"/>
      <c r="L101" s="205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hidden="1" s="10" customFormat="1" ht="19.92" customHeight="1">
      <c r="A102" s="10"/>
      <c r="B102" s="206"/>
      <c r="C102" s="140"/>
      <c r="D102" s="207" t="s">
        <v>239</v>
      </c>
      <c r="E102" s="208"/>
      <c r="F102" s="208"/>
      <c r="G102" s="208"/>
      <c r="H102" s="208"/>
      <c r="I102" s="208"/>
      <c r="J102" s="209">
        <f>J136</f>
        <v>0</v>
      </c>
      <c r="K102" s="140"/>
      <c r="L102" s="2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hidden="1" s="10" customFormat="1" ht="19.92" customHeight="1">
      <c r="A103" s="10"/>
      <c r="B103" s="206"/>
      <c r="C103" s="140"/>
      <c r="D103" s="207" t="s">
        <v>1426</v>
      </c>
      <c r="E103" s="208"/>
      <c r="F103" s="208"/>
      <c r="G103" s="208"/>
      <c r="H103" s="208"/>
      <c r="I103" s="208"/>
      <c r="J103" s="209">
        <f>J162</f>
        <v>0</v>
      </c>
      <c r="K103" s="140"/>
      <c r="L103" s="2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hidden="1" s="10" customFormat="1" ht="19.92" customHeight="1">
      <c r="A104" s="10"/>
      <c r="B104" s="206"/>
      <c r="C104" s="140"/>
      <c r="D104" s="207" t="s">
        <v>242</v>
      </c>
      <c r="E104" s="208"/>
      <c r="F104" s="208"/>
      <c r="G104" s="208"/>
      <c r="H104" s="208"/>
      <c r="I104" s="208"/>
      <c r="J104" s="209">
        <f>J170</f>
        <v>0</v>
      </c>
      <c r="K104" s="140"/>
      <c r="L104" s="2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hidden="1" s="10" customFormat="1" ht="19.92" customHeight="1">
      <c r="A105" s="10"/>
      <c r="B105" s="206"/>
      <c r="C105" s="140"/>
      <c r="D105" s="207" t="s">
        <v>841</v>
      </c>
      <c r="E105" s="208"/>
      <c r="F105" s="208"/>
      <c r="G105" s="208"/>
      <c r="H105" s="208"/>
      <c r="I105" s="208"/>
      <c r="J105" s="209">
        <f>J188</f>
        <v>0</v>
      </c>
      <c r="K105" s="140"/>
      <c r="L105" s="2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hidden="1" s="10" customFormat="1" ht="19.92" customHeight="1">
      <c r="A106" s="10"/>
      <c r="B106" s="206"/>
      <c r="C106" s="140"/>
      <c r="D106" s="207" t="s">
        <v>244</v>
      </c>
      <c r="E106" s="208"/>
      <c r="F106" s="208"/>
      <c r="G106" s="208"/>
      <c r="H106" s="208"/>
      <c r="I106" s="208"/>
      <c r="J106" s="209">
        <f>J198</f>
        <v>0</v>
      </c>
      <c r="K106" s="140"/>
      <c r="L106" s="2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hidden="1" s="10" customFormat="1" ht="19.92" customHeight="1">
      <c r="A107" s="10"/>
      <c r="B107" s="206"/>
      <c r="C107" s="140"/>
      <c r="D107" s="207" t="s">
        <v>245</v>
      </c>
      <c r="E107" s="208"/>
      <c r="F107" s="208"/>
      <c r="G107" s="208"/>
      <c r="H107" s="208"/>
      <c r="I107" s="208"/>
      <c r="J107" s="209">
        <f>J201</f>
        <v>0</v>
      </c>
      <c r="K107" s="140"/>
      <c r="L107" s="2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hidden="1" s="10" customFormat="1" ht="19.92" customHeight="1">
      <c r="A108" s="10"/>
      <c r="B108" s="206"/>
      <c r="C108" s="140"/>
      <c r="D108" s="207" t="s">
        <v>246</v>
      </c>
      <c r="E108" s="208"/>
      <c r="F108" s="208"/>
      <c r="G108" s="208"/>
      <c r="H108" s="208"/>
      <c r="I108" s="208"/>
      <c r="J108" s="209">
        <f>J224</f>
        <v>0</v>
      </c>
      <c r="K108" s="140"/>
      <c r="L108" s="2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hidden="1" s="9" customFormat="1" ht="24.96" customHeight="1">
      <c r="A109" s="9"/>
      <c r="B109" s="200"/>
      <c r="C109" s="201"/>
      <c r="D109" s="202" t="s">
        <v>247</v>
      </c>
      <c r="E109" s="203"/>
      <c r="F109" s="203"/>
      <c r="G109" s="203"/>
      <c r="H109" s="203"/>
      <c r="I109" s="203"/>
      <c r="J109" s="204">
        <f>J226</f>
        <v>0</v>
      </c>
      <c r="K109" s="201"/>
      <c r="L109" s="205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hidden="1" s="10" customFormat="1" ht="19.92" customHeight="1">
      <c r="A110" s="10"/>
      <c r="B110" s="206"/>
      <c r="C110" s="140"/>
      <c r="D110" s="207" t="s">
        <v>248</v>
      </c>
      <c r="E110" s="208"/>
      <c r="F110" s="208"/>
      <c r="G110" s="208"/>
      <c r="H110" s="208"/>
      <c r="I110" s="208"/>
      <c r="J110" s="209">
        <f>J227</f>
        <v>0</v>
      </c>
      <c r="K110" s="140"/>
      <c r="L110" s="2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hidden="1" s="2" customFormat="1" ht="21.84" customHeight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70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hidden="1" s="2" customFormat="1" ht="6.96" customHeight="1">
      <c r="A112" s="39"/>
      <c r="B112" s="73"/>
      <c r="C112" s="74"/>
      <c r="D112" s="74"/>
      <c r="E112" s="74"/>
      <c r="F112" s="74"/>
      <c r="G112" s="74"/>
      <c r="H112" s="74"/>
      <c r="I112" s="74"/>
      <c r="J112" s="74"/>
      <c r="K112" s="74"/>
      <c r="L112" s="70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hidden="1"/>
    <row r="114" hidden="1"/>
    <row r="115" hidden="1"/>
    <row r="116" s="2" customFormat="1" ht="6.96" customHeight="1">
      <c r="A116" s="39"/>
      <c r="B116" s="75"/>
      <c r="C116" s="76"/>
      <c r="D116" s="76"/>
      <c r="E116" s="76"/>
      <c r="F116" s="76"/>
      <c r="G116" s="76"/>
      <c r="H116" s="76"/>
      <c r="I116" s="76"/>
      <c r="J116" s="76"/>
      <c r="K116" s="76"/>
      <c r="L116" s="70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2" customFormat="1" ht="24.96" customHeight="1">
      <c r="A117" s="39"/>
      <c r="B117" s="40"/>
      <c r="C117" s="24" t="s">
        <v>195</v>
      </c>
      <c r="D117" s="41"/>
      <c r="E117" s="41"/>
      <c r="F117" s="41"/>
      <c r="G117" s="41"/>
      <c r="H117" s="41"/>
      <c r="I117" s="41"/>
      <c r="J117" s="41"/>
      <c r="K117" s="41"/>
      <c r="L117" s="70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2" customFormat="1" ht="6.96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70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="2" customFormat="1" ht="12" customHeight="1">
      <c r="A119" s="39"/>
      <c r="B119" s="40"/>
      <c r="C119" s="33" t="s">
        <v>15</v>
      </c>
      <c r="D119" s="41"/>
      <c r="E119" s="41"/>
      <c r="F119" s="41"/>
      <c r="G119" s="41"/>
      <c r="H119" s="41"/>
      <c r="I119" s="41"/>
      <c r="J119" s="41"/>
      <c r="K119" s="41"/>
      <c r="L119" s="70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="2" customFormat="1" ht="27.84906" customHeight="1">
      <c r="A120" s="39"/>
      <c r="B120" s="40"/>
      <c r="C120" s="41"/>
      <c r="D120" s="41"/>
      <c r="E120" s="195" t="str">
        <f>E7</f>
        <v>Rekonštrukcia cesty a mostov II/512 hr. Trenčianskeho kraja - Veľké Pole - križ. II/428 Žarnovica , I. etapa</v>
      </c>
      <c r="F120" s="33"/>
      <c r="G120" s="33"/>
      <c r="H120" s="33"/>
      <c r="I120" s="41"/>
      <c r="J120" s="41"/>
      <c r="K120" s="41"/>
      <c r="L120" s="70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="1" customFormat="1" ht="12" customHeight="1">
      <c r="B121" s="22"/>
      <c r="C121" s="33" t="s">
        <v>185</v>
      </c>
      <c r="D121" s="23"/>
      <c r="E121" s="23"/>
      <c r="F121" s="23"/>
      <c r="G121" s="23"/>
      <c r="H121" s="23"/>
      <c r="I121" s="23"/>
      <c r="J121" s="23"/>
      <c r="K121" s="23"/>
      <c r="L121" s="21"/>
    </row>
    <row r="122" s="1" customFormat="1" ht="16.30189" customHeight="1">
      <c r="B122" s="22"/>
      <c r="C122" s="23"/>
      <c r="D122" s="23"/>
      <c r="E122" s="195" t="s">
        <v>1292</v>
      </c>
      <c r="F122" s="23"/>
      <c r="G122" s="23"/>
      <c r="H122" s="23"/>
      <c r="I122" s="23"/>
      <c r="J122" s="23"/>
      <c r="K122" s="23"/>
      <c r="L122" s="21"/>
    </row>
    <row r="123" s="1" customFormat="1" ht="12" customHeight="1">
      <c r="B123" s="22"/>
      <c r="C123" s="33" t="s">
        <v>235</v>
      </c>
      <c r="D123" s="23"/>
      <c r="E123" s="23"/>
      <c r="F123" s="23"/>
      <c r="G123" s="23"/>
      <c r="H123" s="23"/>
      <c r="I123" s="23"/>
      <c r="J123" s="23"/>
      <c r="K123" s="23"/>
      <c r="L123" s="21"/>
    </row>
    <row r="124" s="2" customFormat="1" ht="16.30189" customHeight="1">
      <c r="A124" s="39"/>
      <c r="B124" s="40"/>
      <c r="C124" s="41"/>
      <c r="D124" s="41"/>
      <c r="E124" s="306" t="s">
        <v>1424</v>
      </c>
      <c r="F124" s="41"/>
      <c r="G124" s="41"/>
      <c r="H124" s="41"/>
      <c r="I124" s="41"/>
      <c r="J124" s="41"/>
      <c r="K124" s="41"/>
      <c r="L124" s="70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="2" customFormat="1" ht="12" customHeight="1">
      <c r="A125" s="39"/>
      <c r="B125" s="40"/>
      <c r="C125" s="33" t="s">
        <v>996</v>
      </c>
      <c r="D125" s="41"/>
      <c r="E125" s="41"/>
      <c r="F125" s="41"/>
      <c r="G125" s="41"/>
      <c r="H125" s="41"/>
      <c r="I125" s="41"/>
      <c r="J125" s="41"/>
      <c r="K125" s="41"/>
      <c r="L125" s="70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="2" customFormat="1" ht="16.30189" customHeight="1">
      <c r="A126" s="39"/>
      <c r="B126" s="40"/>
      <c r="C126" s="41"/>
      <c r="D126" s="41"/>
      <c r="E126" s="83" t="str">
        <f>E13</f>
        <v>01025 - Priepust v km 17,749 - P22558</v>
      </c>
      <c r="F126" s="41"/>
      <c r="G126" s="41"/>
      <c r="H126" s="41"/>
      <c r="I126" s="41"/>
      <c r="J126" s="41"/>
      <c r="K126" s="41"/>
      <c r="L126" s="70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="2" customFormat="1" ht="6.96" customHeight="1">
      <c r="A127" s="39"/>
      <c r="B127" s="40"/>
      <c r="C127" s="41"/>
      <c r="D127" s="41"/>
      <c r="E127" s="41"/>
      <c r="F127" s="41"/>
      <c r="G127" s="41"/>
      <c r="H127" s="41"/>
      <c r="I127" s="41"/>
      <c r="J127" s="41"/>
      <c r="K127" s="41"/>
      <c r="L127" s="70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="2" customFormat="1" ht="12" customHeight="1">
      <c r="A128" s="39"/>
      <c r="B128" s="40"/>
      <c r="C128" s="33" t="s">
        <v>19</v>
      </c>
      <c r="D128" s="41"/>
      <c r="E128" s="41"/>
      <c r="F128" s="28" t="str">
        <f>F16</f>
        <v>Okres Žarnovica , k. ú. Veľké Pole</v>
      </c>
      <c r="G128" s="41"/>
      <c r="H128" s="41"/>
      <c r="I128" s="33" t="s">
        <v>21</v>
      </c>
      <c r="J128" s="86" t="str">
        <f>IF(J16="","",J16)</f>
        <v>14. 12. 2020</v>
      </c>
      <c r="K128" s="41"/>
      <c r="L128" s="70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="2" customFormat="1" ht="6.96" customHeight="1">
      <c r="A129" s="39"/>
      <c r="B129" s="40"/>
      <c r="C129" s="41"/>
      <c r="D129" s="41"/>
      <c r="E129" s="41"/>
      <c r="F129" s="41"/>
      <c r="G129" s="41"/>
      <c r="H129" s="41"/>
      <c r="I129" s="41"/>
      <c r="J129" s="41"/>
      <c r="K129" s="41"/>
      <c r="L129" s="70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="2" customFormat="1" ht="24.81509" customHeight="1">
      <c r="A130" s="39"/>
      <c r="B130" s="40"/>
      <c r="C130" s="33" t="s">
        <v>23</v>
      </c>
      <c r="D130" s="41"/>
      <c r="E130" s="41"/>
      <c r="F130" s="28" t="str">
        <f>E19</f>
        <v xml:space="preserve">BANSKOBYSTRICKÝ SAMOSPRÁVNY KRAJ </v>
      </c>
      <c r="G130" s="41"/>
      <c r="H130" s="41"/>
      <c r="I130" s="33" t="s">
        <v>29</v>
      </c>
      <c r="J130" s="37" t="str">
        <f>E25</f>
        <v>ISPO spol.s r.o. , Prešov</v>
      </c>
      <c r="K130" s="41"/>
      <c r="L130" s="70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="2" customFormat="1" ht="15.30566" customHeight="1">
      <c r="A131" s="39"/>
      <c r="B131" s="40"/>
      <c r="C131" s="33" t="s">
        <v>27</v>
      </c>
      <c r="D131" s="41"/>
      <c r="E131" s="41"/>
      <c r="F131" s="28" t="str">
        <f>IF(E22="","",E22)</f>
        <v>Vyplň údaj</v>
      </c>
      <c r="G131" s="41"/>
      <c r="H131" s="41"/>
      <c r="I131" s="33" t="s">
        <v>33</v>
      </c>
      <c r="J131" s="37" t="str">
        <f>E28</f>
        <v>Macura M.</v>
      </c>
      <c r="K131" s="41"/>
      <c r="L131" s="70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="2" customFormat="1" ht="10.32" customHeight="1">
      <c r="A132" s="39"/>
      <c r="B132" s="40"/>
      <c r="C132" s="41"/>
      <c r="D132" s="41"/>
      <c r="E132" s="41"/>
      <c r="F132" s="41"/>
      <c r="G132" s="41"/>
      <c r="H132" s="41"/>
      <c r="I132" s="41"/>
      <c r="J132" s="41"/>
      <c r="K132" s="41"/>
      <c r="L132" s="70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  <row r="133" s="11" customFormat="1" ht="29.28" customHeight="1">
      <c r="A133" s="211"/>
      <c r="B133" s="212"/>
      <c r="C133" s="213" t="s">
        <v>196</v>
      </c>
      <c r="D133" s="214" t="s">
        <v>61</v>
      </c>
      <c r="E133" s="214" t="s">
        <v>57</v>
      </c>
      <c r="F133" s="214" t="s">
        <v>58</v>
      </c>
      <c r="G133" s="214" t="s">
        <v>197</v>
      </c>
      <c r="H133" s="214" t="s">
        <v>198</v>
      </c>
      <c r="I133" s="214" t="s">
        <v>199</v>
      </c>
      <c r="J133" s="215" t="s">
        <v>189</v>
      </c>
      <c r="K133" s="216" t="s">
        <v>200</v>
      </c>
      <c r="L133" s="217"/>
      <c r="M133" s="107" t="s">
        <v>1</v>
      </c>
      <c r="N133" s="108" t="s">
        <v>40</v>
      </c>
      <c r="O133" s="108" t="s">
        <v>201</v>
      </c>
      <c r="P133" s="108" t="s">
        <v>202</v>
      </c>
      <c r="Q133" s="108" t="s">
        <v>203</v>
      </c>
      <c r="R133" s="108" t="s">
        <v>204</v>
      </c>
      <c r="S133" s="108" t="s">
        <v>205</v>
      </c>
      <c r="T133" s="109" t="s">
        <v>206</v>
      </c>
      <c r="U133" s="211"/>
      <c r="V133" s="211"/>
      <c r="W133" s="211"/>
      <c r="X133" s="211"/>
      <c r="Y133" s="211"/>
      <c r="Z133" s="211"/>
      <c r="AA133" s="211"/>
      <c r="AB133" s="211"/>
      <c r="AC133" s="211"/>
      <c r="AD133" s="211"/>
      <c r="AE133" s="211"/>
    </row>
    <row r="134" s="2" customFormat="1" ht="22.8" customHeight="1">
      <c r="A134" s="39"/>
      <c r="B134" s="40"/>
      <c r="C134" s="114" t="s">
        <v>190</v>
      </c>
      <c r="D134" s="41"/>
      <c r="E134" s="41"/>
      <c r="F134" s="41"/>
      <c r="G134" s="41"/>
      <c r="H134" s="41"/>
      <c r="I134" s="41"/>
      <c r="J134" s="218">
        <f>BK134</f>
        <v>0</v>
      </c>
      <c r="K134" s="41"/>
      <c r="L134" s="45"/>
      <c r="M134" s="110"/>
      <c r="N134" s="219"/>
      <c r="O134" s="111"/>
      <c r="P134" s="220">
        <f>P135+P226</f>
        <v>0</v>
      </c>
      <c r="Q134" s="111"/>
      <c r="R134" s="220">
        <f>R135+R226</f>
        <v>22.003858620000003</v>
      </c>
      <c r="S134" s="111"/>
      <c r="T134" s="221">
        <f>T135+T226</f>
        <v>2.7887659999999999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75</v>
      </c>
      <c r="AU134" s="18" t="s">
        <v>191</v>
      </c>
      <c r="BK134" s="222">
        <f>BK135+BK226</f>
        <v>0</v>
      </c>
    </row>
    <row r="135" s="12" customFormat="1" ht="25.92" customHeight="1">
      <c r="A135" s="12"/>
      <c r="B135" s="223"/>
      <c r="C135" s="224"/>
      <c r="D135" s="225" t="s">
        <v>75</v>
      </c>
      <c r="E135" s="226" t="s">
        <v>249</v>
      </c>
      <c r="F135" s="226" t="s">
        <v>250</v>
      </c>
      <c r="G135" s="224"/>
      <c r="H135" s="224"/>
      <c r="I135" s="227"/>
      <c r="J135" s="228">
        <f>BK135</f>
        <v>0</v>
      </c>
      <c r="K135" s="224"/>
      <c r="L135" s="229"/>
      <c r="M135" s="230"/>
      <c r="N135" s="231"/>
      <c r="O135" s="231"/>
      <c r="P135" s="232">
        <f>P136+P162+P170+P188+P198+P201+P224</f>
        <v>0</v>
      </c>
      <c r="Q135" s="231"/>
      <c r="R135" s="232">
        <f>R136+R162+R170+R188+R198+R201+R224</f>
        <v>21.913953020000001</v>
      </c>
      <c r="S135" s="231"/>
      <c r="T135" s="233">
        <f>T136+T162+T170+T188+T198+T201+T224</f>
        <v>2.7887659999999999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34" t="s">
        <v>84</v>
      </c>
      <c r="AT135" s="235" t="s">
        <v>75</v>
      </c>
      <c r="AU135" s="235" t="s">
        <v>76</v>
      </c>
      <c r="AY135" s="234" t="s">
        <v>210</v>
      </c>
      <c r="BK135" s="236">
        <f>BK136+BK162+BK170+BK188+BK198+BK201+BK224</f>
        <v>0</v>
      </c>
    </row>
    <row r="136" s="12" customFormat="1" ht="22.8" customHeight="1">
      <c r="A136" s="12"/>
      <c r="B136" s="223"/>
      <c r="C136" s="224"/>
      <c r="D136" s="225" t="s">
        <v>75</v>
      </c>
      <c r="E136" s="237" t="s">
        <v>84</v>
      </c>
      <c r="F136" s="237" t="s">
        <v>251</v>
      </c>
      <c r="G136" s="224"/>
      <c r="H136" s="224"/>
      <c r="I136" s="227"/>
      <c r="J136" s="238">
        <f>BK136</f>
        <v>0</v>
      </c>
      <c r="K136" s="224"/>
      <c r="L136" s="229"/>
      <c r="M136" s="230"/>
      <c r="N136" s="231"/>
      <c r="O136" s="231"/>
      <c r="P136" s="232">
        <f>SUM(P137:P161)</f>
        <v>0</v>
      </c>
      <c r="Q136" s="231"/>
      <c r="R136" s="232">
        <f>SUM(R137:R161)</f>
        <v>0</v>
      </c>
      <c r="S136" s="231"/>
      <c r="T136" s="233">
        <f>SUM(T137:T161)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34" t="s">
        <v>84</v>
      </c>
      <c r="AT136" s="235" t="s">
        <v>75</v>
      </c>
      <c r="AU136" s="235" t="s">
        <v>84</v>
      </c>
      <c r="AY136" s="234" t="s">
        <v>210</v>
      </c>
      <c r="BK136" s="236">
        <f>SUM(BK137:BK161)</f>
        <v>0</v>
      </c>
    </row>
    <row r="137" s="2" customFormat="1" ht="36.72453" customHeight="1">
      <c r="A137" s="39"/>
      <c r="B137" s="40"/>
      <c r="C137" s="239" t="s">
        <v>84</v>
      </c>
      <c r="D137" s="239" t="s">
        <v>213</v>
      </c>
      <c r="E137" s="240" t="s">
        <v>1427</v>
      </c>
      <c r="F137" s="241" t="s">
        <v>1428</v>
      </c>
      <c r="G137" s="242" t="s">
        <v>254</v>
      </c>
      <c r="H137" s="243">
        <v>50</v>
      </c>
      <c r="I137" s="244"/>
      <c r="J137" s="245">
        <f>ROUND(I137*H137,2)</f>
        <v>0</v>
      </c>
      <c r="K137" s="246"/>
      <c r="L137" s="45"/>
      <c r="M137" s="247" t="s">
        <v>1</v>
      </c>
      <c r="N137" s="248" t="s">
        <v>42</v>
      </c>
      <c r="O137" s="98"/>
      <c r="P137" s="249">
        <f>O137*H137</f>
        <v>0</v>
      </c>
      <c r="Q137" s="249">
        <v>0</v>
      </c>
      <c r="R137" s="249">
        <f>Q137*H137</f>
        <v>0</v>
      </c>
      <c r="S137" s="249">
        <v>0</v>
      </c>
      <c r="T137" s="250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51" t="s">
        <v>227</v>
      </c>
      <c r="AT137" s="251" t="s">
        <v>213</v>
      </c>
      <c r="AU137" s="251" t="s">
        <v>92</v>
      </c>
      <c r="AY137" s="18" t="s">
        <v>210</v>
      </c>
      <c r="BE137" s="252">
        <f>IF(N137="základná",J137,0)</f>
        <v>0</v>
      </c>
      <c r="BF137" s="252">
        <f>IF(N137="znížená",J137,0)</f>
        <v>0</v>
      </c>
      <c r="BG137" s="252">
        <f>IF(N137="zákl. prenesená",J137,0)</f>
        <v>0</v>
      </c>
      <c r="BH137" s="252">
        <f>IF(N137="zníž. prenesená",J137,0)</f>
        <v>0</v>
      </c>
      <c r="BI137" s="252">
        <f>IF(N137="nulová",J137,0)</f>
        <v>0</v>
      </c>
      <c r="BJ137" s="18" t="s">
        <v>92</v>
      </c>
      <c r="BK137" s="252">
        <f>ROUND(I137*H137,2)</f>
        <v>0</v>
      </c>
      <c r="BL137" s="18" t="s">
        <v>227</v>
      </c>
      <c r="BM137" s="251" t="s">
        <v>1514</v>
      </c>
    </row>
    <row r="138" s="2" customFormat="1" ht="23.4566" customHeight="1">
      <c r="A138" s="39"/>
      <c r="B138" s="40"/>
      <c r="C138" s="239" t="s">
        <v>92</v>
      </c>
      <c r="D138" s="239" t="s">
        <v>213</v>
      </c>
      <c r="E138" s="240" t="s">
        <v>1578</v>
      </c>
      <c r="F138" s="241" t="s">
        <v>1579</v>
      </c>
      <c r="G138" s="242" t="s">
        <v>264</v>
      </c>
      <c r="H138" s="243">
        <v>4.0800000000000001</v>
      </c>
      <c r="I138" s="244"/>
      <c r="J138" s="245">
        <f>ROUND(I138*H138,2)</f>
        <v>0</v>
      </c>
      <c r="K138" s="246"/>
      <c r="L138" s="45"/>
      <c r="M138" s="247" t="s">
        <v>1</v>
      </c>
      <c r="N138" s="248" t="s">
        <v>42</v>
      </c>
      <c r="O138" s="98"/>
      <c r="P138" s="249">
        <f>O138*H138</f>
        <v>0</v>
      </c>
      <c r="Q138" s="249">
        <v>0</v>
      </c>
      <c r="R138" s="249">
        <f>Q138*H138</f>
        <v>0</v>
      </c>
      <c r="S138" s="249">
        <v>0</v>
      </c>
      <c r="T138" s="250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51" t="s">
        <v>227</v>
      </c>
      <c r="AT138" s="251" t="s">
        <v>213</v>
      </c>
      <c r="AU138" s="251" t="s">
        <v>92</v>
      </c>
      <c r="AY138" s="18" t="s">
        <v>210</v>
      </c>
      <c r="BE138" s="252">
        <f>IF(N138="základná",J138,0)</f>
        <v>0</v>
      </c>
      <c r="BF138" s="252">
        <f>IF(N138="znížená",J138,0)</f>
        <v>0</v>
      </c>
      <c r="BG138" s="252">
        <f>IF(N138="zákl. prenesená",J138,0)</f>
        <v>0</v>
      </c>
      <c r="BH138" s="252">
        <f>IF(N138="zníž. prenesená",J138,0)</f>
        <v>0</v>
      </c>
      <c r="BI138" s="252">
        <f>IF(N138="nulová",J138,0)</f>
        <v>0</v>
      </c>
      <c r="BJ138" s="18" t="s">
        <v>92</v>
      </c>
      <c r="BK138" s="252">
        <f>ROUND(I138*H138,2)</f>
        <v>0</v>
      </c>
      <c r="BL138" s="18" t="s">
        <v>227</v>
      </c>
      <c r="BM138" s="251" t="s">
        <v>1580</v>
      </c>
    </row>
    <row r="139" s="13" customFormat="1">
      <c r="A139" s="13"/>
      <c r="B139" s="258"/>
      <c r="C139" s="259"/>
      <c r="D139" s="260" t="s">
        <v>256</v>
      </c>
      <c r="E139" s="261" t="s">
        <v>1</v>
      </c>
      <c r="F139" s="262" t="s">
        <v>1581</v>
      </c>
      <c r="G139" s="259"/>
      <c r="H139" s="263">
        <v>4.0800000000000001</v>
      </c>
      <c r="I139" s="264"/>
      <c r="J139" s="259"/>
      <c r="K139" s="259"/>
      <c r="L139" s="265"/>
      <c r="M139" s="266"/>
      <c r="N139" s="267"/>
      <c r="O139" s="267"/>
      <c r="P139" s="267"/>
      <c r="Q139" s="267"/>
      <c r="R139" s="267"/>
      <c r="S139" s="267"/>
      <c r="T139" s="268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69" t="s">
        <v>256</v>
      </c>
      <c r="AU139" s="269" t="s">
        <v>92</v>
      </c>
      <c r="AV139" s="13" t="s">
        <v>92</v>
      </c>
      <c r="AW139" s="13" t="s">
        <v>32</v>
      </c>
      <c r="AX139" s="13" t="s">
        <v>84</v>
      </c>
      <c r="AY139" s="269" t="s">
        <v>210</v>
      </c>
    </row>
    <row r="140" s="2" customFormat="1" ht="21.0566" customHeight="1">
      <c r="A140" s="39"/>
      <c r="B140" s="40"/>
      <c r="C140" s="239" t="s">
        <v>102</v>
      </c>
      <c r="D140" s="239" t="s">
        <v>213</v>
      </c>
      <c r="E140" s="240" t="s">
        <v>283</v>
      </c>
      <c r="F140" s="241" t="s">
        <v>284</v>
      </c>
      <c r="G140" s="242" t="s">
        <v>264</v>
      </c>
      <c r="H140" s="243">
        <v>0.16800000000000001</v>
      </c>
      <c r="I140" s="244"/>
      <c r="J140" s="245">
        <f>ROUND(I140*H140,2)</f>
        <v>0</v>
      </c>
      <c r="K140" s="246"/>
      <c r="L140" s="45"/>
      <c r="M140" s="247" t="s">
        <v>1</v>
      </c>
      <c r="N140" s="248" t="s">
        <v>42</v>
      </c>
      <c r="O140" s="98"/>
      <c r="P140" s="249">
        <f>O140*H140</f>
        <v>0</v>
      </c>
      <c r="Q140" s="249">
        <v>0</v>
      </c>
      <c r="R140" s="249">
        <f>Q140*H140</f>
        <v>0</v>
      </c>
      <c r="S140" s="249">
        <v>0</v>
      </c>
      <c r="T140" s="250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51" t="s">
        <v>227</v>
      </c>
      <c r="AT140" s="251" t="s">
        <v>213</v>
      </c>
      <c r="AU140" s="251" t="s">
        <v>92</v>
      </c>
      <c r="AY140" s="18" t="s">
        <v>210</v>
      </c>
      <c r="BE140" s="252">
        <f>IF(N140="základná",J140,0)</f>
        <v>0</v>
      </c>
      <c r="BF140" s="252">
        <f>IF(N140="znížená",J140,0)</f>
        <v>0</v>
      </c>
      <c r="BG140" s="252">
        <f>IF(N140="zákl. prenesená",J140,0)</f>
        <v>0</v>
      </c>
      <c r="BH140" s="252">
        <f>IF(N140="zníž. prenesená",J140,0)</f>
        <v>0</v>
      </c>
      <c r="BI140" s="252">
        <f>IF(N140="nulová",J140,0)</f>
        <v>0</v>
      </c>
      <c r="BJ140" s="18" t="s">
        <v>92</v>
      </c>
      <c r="BK140" s="252">
        <f>ROUND(I140*H140,2)</f>
        <v>0</v>
      </c>
      <c r="BL140" s="18" t="s">
        <v>227</v>
      </c>
      <c r="BM140" s="251" t="s">
        <v>1515</v>
      </c>
    </row>
    <row r="141" s="13" customFormat="1">
      <c r="A141" s="13"/>
      <c r="B141" s="258"/>
      <c r="C141" s="259"/>
      <c r="D141" s="260" t="s">
        <v>256</v>
      </c>
      <c r="E141" s="261" t="s">
        <v>1</v>
      </c>
      <c r="F141" s="262" t="s">
        <v>1582</v>
      </c>
      <c r="G141" s="259"/>
      <c r="H141" s="263">
        <v>0.16800000000000001</v>
      </c>
      <c r="I141" s="264"/>
      <c r="J141" s="259"/>
      <c r="K141" s="259"/>
      <c r="L141" s="265"/>
      <c r="M141" s="266"/>
      <c r="N141" s="267"/>
      <c r="O141" s="267"/>
      <c r="P141" s="267"/>
      <c r="Q141" s="267"/>
      <c r="R141" s="267"/>
      <c r="S141" s="267"/>
      <c r="T141" s="268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69" t="s">
        <v>256</v>
      </c>
      <c r="AU141" s="269" t="s">
        <v>92</v>
      </c>
      <c r="AV141" s="13" t="s">
        <v>92</v>
      </c>
      <c r="AW141" s="13" t="s">
        <v>32</v>
      </c>
      <c r="AX141" s="13" t="s">
        <v>84</v>
      </c>
      <c r="AY141" s="269" t="s">
        <v>210</v>
      </c>
    </row>
    <row r="142" s="2" customFormat="1" ht="36.72453" customHeight="1">
      <c r="A142" s="39"/>
      <c r="B142" s="40"/>
      <c r="C142" s="239" t="s">
        <v>227</v>
      </c>
      <c r="D142" s="239" t="s">
        <v>213</v>
      </c>
      <c r="E142" s="240" t="s">
        <v>288</v>
      </c>
      <c r="F142" s="241" t="s">
        <v>289</v>
      </c>
      <c r="G142" s="242" t="s">
        <v>264</v>
      </c>
      <c r="H142" s="243">
        <v>0.050000000000000003</v>
      </c>
      <c r="I142" s="244"/>
      <c r="J142" s="245">
        <f>ROUND(I142*H142,2)</f>
        <v>0</v>
      </c>
      <c r="K142" s="246"/>
      <c r="L142" s="45"/>
      <c r="M142" s="247" t="s">
        <v>1</v>
      </c>
      <c r="N142" s="248" t="s">
        <v>42</v>
      </c>
      <c r="O142" s="98"/>
      <c r="P142" s="249">
        <f>O142*H142</f>
        <v>0</v>
      </c>
      <c r="Q142" s="249">
        <v>0</v>
      </c>
      <c r="R142" s="249">
        <f>Q142*H142</f>
        <v>0</v>
      </c>
      <c r="S142" s="249">
        <v>0</v>
      </c>
      <c r="T142" s="250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51" t="s">
        <v>227</v>
      </c>
      <c r="AT142" s="251" t="s">
        <v>213</v>
      </c>
      <c r="AU142" s="251" t="s">
        <v>92</v>
      </c>
      <c r="AY142" s="18" t="s">
        <v>210</v>
      </c>
      <c r="BE142" s="252">
        <f>IF(N142="základná",J142,0)</f>
        <v>0</v>
      </c>
      <c r="BF142" s="252">
        <f>IF(N142="znížená",J142,0)</f>
        <v>0</v>
      </c>
      <c r="BG142" s="252">
        <f>IF(N142="zákl. prenesená",J142,0)</f>
        <v>0</v>
      </c>
      <c r="BH142" s="252">
        <f>IF(N142="zníž. prenesená",J142,0)</f>
        <v>0</v>
      </c>
      <c r="BI142" s="252">
        <f>IF(N142="nulová",J142,0)</f>
        <v>0</v>
      </c>
      <c r="BJ142" s="18" t="s">
        <v>92</v>
      </c>
      <c r="BK142" s="252">
        <f>ROUND(I142*H142,2)</f>
        <v>0</v>
      </c>
      <c r="BL142" s="18" t="s">
        <v>227</v>
      </c>
      <c r="BM142" s="251" t="s">
        <v>1516</v>
      </c>
    </row>
    <row r="143" s="13" customFormat="1">
      <c r="A143" s="13"/>
      <c r="B143" s="258"/>
      <c r="C143" s="259"/>
      <c r="D143" s="260" t="s">
        <v>256</v>
      </c>
      <c r="E143" s="261" t="s">
        <v>1</v>
      </c>
      <c r="F143" s="262" t="s">
        <v>1583</v>
      </c>
      <c r="G143" s="259"/>
      <c r="H143" s="263">
        <v>0.16800000000000001</v>
      </c>
      <c r="I143" s="264"/>
      <c r="J143" s="259"/>
      <c r="K143" s="259"/>
      <c r="L143" s="265"/>
      <c r="M143" s="266"/>
      <c r="N143" s="267"/>
      <c r="O143" s="267"/>
      <c r="P143" s="267"/>
      <c r="Q143" s="267"/>
      <c r="R143" s="267"/>
      <c r="S143" s="267"/>
      <c r="T143" s="268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69" t="s">
        <v>256</v>
      </c>
      <c r="AU143" s="269" t="s">
        <v>92</v>
      </c>
      <c r="AV143" s="13" t="s">
        <v>92</v>
      </c>
      <c r="AW143" s="13" t="s">
        <v>32</v>
      </c>
      <c r="AX143" s="13" t="s">
        <v>84</v>
      </c>
      <c r="AY143" s="269" t="s">
        <v>210</v>
      </c>
    </row>
    <row r="144" s="13" customFormat="1">
      <c r="A144" s="13"/>
      <c r="B144" s="258"/>
      <c r="C144" s="259"/>
      <c r="D144" s="260" t="s">
        <v>256</v>
      </c>
      <c r="E144" s="259"/>
      <c r="F144" s="262" t="s">
        <v>1584</v>
      </c>
      <c r="G144" s="259"/>
      <c r="H144" s="263">
        <v>0.050000000000000003</v>
      </c>
      <c r="I144" s="264"/>
      <c r="J144" s="259"/>
      <c r="K144" s="259"/>
      <c r="L144" s="265"/>
      <c r="M144" s="266"/>
      <c r="N144" s="267"/>
      <c r="O144" s="267"/>
      <c r="P144" s="267"/>
      <c r="Q144" s="267"/>
      <c r="R144" s="267"/>
      <c r="S144" s="267"/>
      <c r="T144" s="26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69" t="s">
        <v>256</v>
      </c>
      <c r="AU144" s="269" t="s">
        <v>92</v>
      </c>
      <c r="AV144" s="13" t="s">
        <v>92</v>
      </c>
      <c r="AW144" s="13" t="s">
        <v>4</v>
      </c>
      <c r="AX144" s="13" t="s">
        <v>84</v>
      </c>
      <c r="AY144" s="269" t="s">
        <v>210</v>
      </c>
    </row>
    <row r="145" s="2" customFormat="1" ht="16.30189" customHeight="1">
      <c r="A145" s="39"/>
      <c r="B145" s="40"/>
      <c r="C145" s="239" t="s">
        <v>209</v>
      </c>
      <c r="D145" s="239" t="s">
        <v>213</v>
      </c>
      <c r="E145" s="240" t="s">
        <v>1007</v>
      </c>
      <c r="F145" s="241" t="s">
        <v>1008</v>
      </c>
      <c r="G145" s="242" t="s">
        <v>264</v>
      </c>
      <c r="H145" s="243">
        <v>18.719999999999999</v>
      </c>
      <c r="I145" s="244"/>
      <c r="J145" s="245">
        <f>ROUND(I145*H145,2)</f>
        <v>0</v>
      </c>
      <c r="K145" s="246"/>
      <c r="L145" s="45"/>
      <c r="M145" s="247" t="s">
        <v>1</v>
      </c>
      <c r="N145" s="248" t="s">
        <v>42</v>
      </c>
      <c r="O145" s="98"/>
      <c r="P145" s="249">
        <f>O145*H145</f>
        <v>0</v>
      </c>
      <c r="Q145" s="249">
        <v>0</v>
      </c>
      <c r="R145" s="249">
        <f>Q145*H145</f>
        <v>0</v>
      </c>
      <c r="S145" s="249">
        <v>0</v>
      </c>
      <c r="T145" s="250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51" t="s">
        <v>227</v>
      </c>
      <c r="AT145" s="251" t="s">
        <v>213</v>
      </c>
      <c r="AU145" s="251" t="s">
        <v>92</v>
      </c>
      <c r="AY145" s="18" t="s">
        <v>210</v>
      </c>
      <c r="BE145" s="252">
        <f>IF(N145="základná",J145,0)</f>
        <v>0</v>
      </c>
      <c r="BF145" s="252">
        <f>IF(N145="znížená",J145,0)</f>
        <v>0</v>
      </c>
      <c r="BG145" s="252">
        <f>IF(N145="zákl. prenesená",J145,0)</f>
        <v>0</v>
      </c>
      <c r="BH145" s="252">
        <f>IF(N145="zníž. prenesená",J145,0)</f>
        <v>0</v>
      </c>
      <c r="BI145" s="252">
        <f>IF(N145="nulová",J145,0)</f>
        <v>0</v>
      </c>
      <c r="BJ145" s="18" t="s">
        <v>92</v>
      </c>
      <c r="BK145" s="252">
        <f>ROUND(I145*H145,2)</f>
        <v>0</v>
      </c>
      <c r="BL145" s="18" t="s">
        <v>227</v>
      </c>
      <c r="BM145" s="251" t="s">
        <v>1435</v>
      </c>
    </row>
    <row r="146" s="13" customFormat="1">
      <c r="A146" s="13"/>
      <c r="B146" s="258"/>
      <c r="C146" s="259"/>
      <c r="D146" s="260" t="s">
        <v>256</v>
      </c>
      <c r="E146" s="261" t="s">
        <v>1</v>
      </c>
      <c r="F146" s="262" t="s">
        <v>1585</v>
      </c>
      <c r="G146" s="259"/>
      <c r="H146" s="263">
        <v>17.670000000000002</v>
      </c>
      <c r="I146" s="264"/>
      <c r="J146" s="259"/>
      <c r="K146" s="259"/>
      <c r="L146" s="265"/>
      <c r="M146" s="266"/>
      <c r="N146" s="267"/>
      <c r="O146" s="267"/>
      <c r="P146" s="267"/>
      <c r="Q146" s="267"/>
      <c r="R146" s="267"/>
      <c r="S146" s="267"/>
      <c r="T146" s="268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69" t="s">
        <v>256</v>
      </c>
      <c r="AU146" s="269" t="s">
        <v>92</v>
      </c>
      <c r="AV146" s="13" t="s">
        <v>92</v>
      </c>
      <c r="AW146" s="13" t="s">
        <v>32</v>
      </c>
      <c r="AX146" s="13" t="s">
        <v>76</v>
      </c>
      <c r="AY146" s="269" t="s">
        <v>210</v>
      </c>
    </row>
    <row r="147" s="13" customFormat="1">
      <c r="A147" s="13"/>
      <c r="B147" s="258"/>
      <c r="C147" s="259"/>
      <c r="D147" s="260" t="s">
        <v>256</v>
      </c>
      <c r="E147" s="261" t="s">
        <v>1</v>
      </c>
      <c r="F147" s="262" t="s">
        <v>1586</v>
      </c>
      <c r="G147" s="259"/>
      <c r="H147" s="263">
        <v>1.05</v>
      </c>
      <c r="I147" s="264"/>
      <c r="J147" s="259"/>
      <c r="K147" s="259"/>
      <c r="L147" s="265"/>
      <c r="M147" s="266"/>
      <c r="N147" s="267"/>
      <c r="O147" s="267"/>
      <c r="P147" s="267"/>
      <c r="Q147" s="267"/>
      <c r="R147" s="267"/>
      <c r="S147" s="267"/>
      <c r="T147" s="268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69" t="s">
        <v>256</v>
      </c>
      <c r="AU147" s="269" t="s">
        <v>92</v>
      </c>
      <c r="AV147" s="13" t="s">
        <v>92</v>
      </c>
      <c r="AW147" s="13" t="s">
        <v>32</v>
      </c>
      <c r="AX147" s="13" t="s">
        <v>76</v>
      </c>
      <c r="AY147" s="269" t="s">
        <v>210</v>
      </c>
    </row>
    <row r="148" s="14" customFormat="1">
      <c r="A148" s="14"/>
      <c r="B148" s="270"/>
      <c r="C148" s="271"/>
      <c r="D148" s="260" t="s">
        <v>256</v>
      </c>
      <c r="E148" s="272" t="s">
        <v>1</v>
      </c>
      <c r="F148" s="273" t="s">
        <v>268</v>
      </c>
      <c r="G148" s="271"/>
      <c r="H148" s="274">
        <v>18.719999999999999</v>
      </c>
      <c r="I148" s="275"/>
      <c r="J148" s="271"/>
      <c r="K148" s="271"/>
      <c r="L148" s="276"/>
      <c r="M148" s="277"/>
      <c r="N148" s="278"/>
      <c r="O148" s="278"/>
      <c r="P148" s="278"/>
      <c r="Q148" s="278"/>
      <c r="R148" s="278"/>
      <c r="S148" s="278"/>
      <c r="T148" s="279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80" t="s">
        <v>256</v>
      </c>
      <c r="AU148" s="280" t="s">
        <v>92</v>
      </c>
      <c r="AV148" s="14" t="s">
        <v>227</v>
      </c>
      <c r="AW148" s="14" t="s">
        <v>32</v>
      </c>
      <c r="AX148" s="14" t="s">
        <v>84</v>
      </c>
      <c r="AY148" s="280" t="s">
        <v>210</v>
      </c>
    </row>
    <row r="149" s="2" customFormat="1" ht="36.72453" customHeight="1">
      <c r="A149" s="39"/>
      <c r="B149" s="40"/>
      <c r="C149" s="239" t="s">
        <v>277</v>
      </c>
      <c r="D149" s="239" t="s">
        <v>213</v>
      </c>
      <c r="E149" s="240" t="s">
        <v>302</v>
      </c>
      <c r="F149" s="241" t="s">
        <v>303</v>
      </c>
      <c r="G149" s="242" t="s">
        <v>264</v>
      </c>
      <c r="H149" s="243">
        <v>5.6159999999999997</v>
      </c>
      <c r="I149" s="244"/>
      <c r="J149" s="245">
        <f>ROUND(I149*H149,2)</f>
        <v>0</v>
      </c>
      <c r="K149" s="246"/>
      <c r="L149" s="45"/>
      <c r="M149" s="247" t="s">
        <v>1</v>
      </c>
      <c r="N149" s="248" t="s">
        <v>42</v>
      </c>
      <c r="O149" s="98"/>
      <c r="P149" s="249">
        <f>O149*H149</f>
        <v>0</v>
      </c>
      <c r="Q149" s="249">
        <v>0</v>
      </c>
      <c r="R149" s="249">
        <f>Q149*H149</f>
        <v>0</v>
      </c>
      <c r="S149" s="249">
        <v>0</v>
      </c>
      <c r="T149" s="250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51" t="s">
        <v>227</v>
      </c>
      <c r="AT149" s="251" t="s">
        <v>213</v>
      </c>
      <c r="AU149" s="251" t="s">
        <v>92</v>
      </c>
      <c r="AY149" s="18" t="s">
        <v>210</v>
      </c>
      <c r="BE149" s="252">
        <f>IF(N149="základná",J149,0)</f>
        <v>0</v>
      </c>
      <c r="BF149" s="252">
        <f>IF(N149="znížená",J149,0)</f>
        <v>0</v>
      </c>
      <c r="BG149" s="252">
        <f>IF(N149="zákl. prenesená",J149,0)</f>
        <v>0</v>
      </c>
      <c r="BH149" s="252">
        <f>IF(N149="zníž. prenesená",J149,0)</f>
        <v>0</v>
      </c>
      <c r="BI149" s="252">
        <f>IF(N149="nulová",J149,0)</f>
        <v>0</v>
      </c>
      <c r="BJ149" s="18" t="s">
        <v>92</v>
      </c>
      <c r="BK149" s="252">
        <f>ROUND(I149*H149,2)</f>
        <v>0</v>
      </c>
      <c r="BL149" s="18" t="s">
        <v>227</v>
      </c>
      <c r="BM149" s="251" t="s">
        <v>1012</v>
      </c>
    </row>
    <row r="150" s="13" customFormat="1">
      <c r="A150" s="13"/>
      <c r="B150" s="258"/>
      <c r="C150" s="259"/>
      <c r="D150" s="260" t="s">
        <v>256</v>
      </c>
      <c r="E150" s="261" t="s">
        <v>1</v>
      </c>
      <c r="F150" s="262" t="s">
        <v>1587</v>
      </c>
      <c r="G150" s="259"/>
      <c r="H150" s="263">
        <v>18.719999999999999</v>
      </c>
      <c r="I150" s="264"/>
      <c r="J150" s="259"/>
      <c r="K150" s="259"/>
      <c r="L150" s="265"/>
      <c r="M150" s="266"/>
      <c r="N150" s="267"/>
      <c r="O150" s="267"/>
      <c r="P150" s="267"/>
      <c r="Q150" s="267"/>
      <c r="R150" s="267"/>
      <c r="S150" s="267"/>
      <c r="T150" s="268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69" t="s">
        <v>256</v>
      </c>
      <c r="AU150" s="269" t="s">
        <v>92</v>
      </c>
      <c r="AV150" s="13" t="s">
        <v>92</v>
      </c>
      <c r="AW150" s="13" t="s">
        <v>32</v>
      </c>
      <c r="AX150" s="13" t="s">
        <v>84</v>
      </c>
      <c r="AY150" s="269" t="s">
        <v>210</v>
      </c>
    </row>
    <row r="151" s="13" customFormat="1">
      <c r="A151" s="13"/>
      <c r="B151" s="258"/>
      <c r="C151" s="259"/>
      <c r="D151" s="260" t="s">
        <v>256</v>
      </c>
      <c r="E151" s="259"/>
      <c r="F151" s="262" t="s">
        <v>1588</v>
      </c>
      <c r="G151" s="259"/>
      <c r="H151" s="263">
        <v>5.6159999999999997</v>
      </c>
      <c r="I151" s="264"/>
      <c r="J151" s="259"/>
      <c r="K151" s="259"/>
      <c r="L151" s="265"/>
      <c r="M151" s="266"/>
      <c r="N151" s="267"/>
      <c r="O151" s="267"/>
      <c r="P151" s="267"/>
      <c r="Q151" s="267"/>
      <c r="R151" s="267"/>
      <c r="S151" s="267"/>
      <c r="T151" s="268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69" t="s">
        <v>256</v>
      </c>
      <c r="AU151" s="269" t="s">
        <v>92</v>
      </c>
      <c r="AV151" s="13" t="s">
        <v>92</v>
      </c>
      <c r="AW151" s="13" t="s">
        <v>4</v>
      </c>
      <c r="AX151" s="13" t="s">
        <v>84</v>
      </c>
      <c r="AY151" s="269" t="s">
        <v>210</v>
      </c>
    </row>
    <row r="152" s="2" customFormat="1" ht="31.92453" customHeight="1">
      <c r="A152" s="39"/>
      <c r="B152" s="40"/>
      <c r="C152" s="239" t="s">
        <v>282</v>
      </c>
      <c r="D152" s="239" t="s">
        <v>213</v>
      </c>
      <c r="E152" s="240" t="s">
        <v>1015</v>
      </c>
      <c r="F152" s="241" t="s">
        <v>1016</v>
      </c>
      <c r="G152" s="242" t="s">
        <v>264</v>
      </c>
      <c r="H152" s="243">
        <v>18.888000000000002</v>
      </c>
      <c r="I152" s="244"/>
      <c r="J152" s="245">
        <f>ROUND(I152*H152,2)</f>
        <v>0</v>
      </c>
      <c r="K152" s="246"/>
      <c r="L152" s="45"/>
      <c r="M152" s="247" t="s">
        <v>1</v>
      </c>
      <c r="N152" s="248" t="s">
        <v>42</v>
      </c>
      <c r="O152" s="98"/>
      <c r="P152" s="249">
        <f>O152*H152</f>
        <v>0</v>
      </c>
      <c r="Q152" s="249">
        <v>0</v>
      </c>
      <c r="R152" s="249">
        <f>Q152*H152</f>
        <v>0</v>
      </c>
      <c r="S152" s="249">
        <v>0</v>
      </c>
      <c r="T152" s="250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51" t="s">
        <v>227</v>
      </c>
      <c r="AT152" s="251" t="s">
        <v>213</v>
      </c>
      <c r="AU152" s="251" t="s">
        <v>92</v>
      </c>
      <c r="AY152" s="18" t="s">
        <v>210</v>
      </c>
      <c r="BE152" s="252">
        <f>IF(N152="základná",J152,0)</f>
        <v>0</v>
      </c>
      <c r="BF152" s="252">
        <f>IF(N152="znížená",J152,0)</f>
        <v>0</v>
      </c>
      <c r="BG152" s="252">
        <f>IF(N152="zákl. prenesená",J152,0)</f>
        <v>0</v>
      </c>
      <c r="BH152" s="252">
        <f>IF(N152="zníž. prenesená",J152,0)</f>
        <v>0</v>
      </c>
      <c r="BI152" s="252">
        <f>IF(N152="nulová",J152,0)</f>
        <v>0</v>
      </c>
      <c r="BJ152" s="18" t="s">
        <v>92</v>
      </c>
      <c r="BK152" s="252">
        <f>ROUND(I152*H152,2)</f>
        <v>0</v>
      </c>
      <c r="BL152" s="18" t="s">
        <v>227</v>
      </c>
      <c r="BM152" s="251" t="s">
        <v>1017</v>
      </c>
    </row>
    <row r="153" s="13" customFormat="1">
      <c r="A153" s="13"/>
      <c r="B153" s="258"/>
      <c r="C153" s="259"/>
      <c r="D153" s="260" t="s">
        <v>256</v>
      </c>
      <c r="E153" s="261" t="s">
        <v>1</v>
      </c>
      <c r="F153" s="262" t="s">
        <v>1589</v>
      </c>
      <c r="G153" s="259"/>
      <c r="H153" s="263">
        <v>18.888000000000002</v>
      </c>
      <c r="I153" s="264"/>
      <c r="J153" s="259"/>
      <c r="K153" s="259"/>
      <c r="L153" s="265"/>
      <c r="M153" s="266"/>
      <c r="N153" s="267"/>
      <c r="O153" s="267"/>
      <c r="P153" s="267"/>
      <c r="Q153" s="267"/>
      <c r="R153" s="267"/>
      <c r="S153" s="267"/>
      <c r="T153" s="268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69" t="s">
        <v>256</v>
      </c>
      <c r="AU153" s="269" t="s">
        <v>92</v>
      </c>
      <c r="AV153" s="13" t="s">
        <v>92</v>
      </c>
      <c r="AW153" s="13" t="s">
        <v>32</v>
      </c>
      <c r="AX153" s="13" t="s">
        <v>84</v>
      </c>
      <c r="AY153" s="269" t="s">
        <v>210</v>
      </c>
    </row>
    <row r="154" s="2" customFormat="1" ht="36.72453" customHeight="1">
      <c r="A154" s="39"/>
      <c r="B154" s="40"/>
      <c r="C154" s="239" t="s">
        <v>287</v>
      </c>
      <c r="D154" s="239" t="s">
        <v>213</v>
      </c>
      <c r="E154" s="240" t="s">
        <v>1019</v>
      </c>
      <c r="F154" s="241" t="s">
        <v>1020</v>
      </c>
      <c r="G154" s="242" t="s">
        <v>264</v>
      </c>
      <c r="H154" s="243">
        <v>132.21600000000001</v>
      </c>
      <c r="I154" s="244"/>
      <c r="J154" s="245">
        <f>ROUND(I154*H154,2)</f>
        <v>0</v>
      </c>
      <c r="K154" s="246"/>
      <c r="L154" s="45"/>
      <c r="M154" s="247" t="s">
        <v>1</v>
      </c>
      <c r="N154" s="248" t="s">
        <v>42</v>
      </c>
      <c r="O154" s="98"/>
      <c r="P154" s="249">
        <f>O154*H154</f>
        <v>0</v>
      </c>
      <c r="Q154" s="249">
        <v>0</v>
      </c>
      <c r="R154" s="249">
        <f>Q154*H154</f>
        <v>0</v>
      </c>
      <c r="S154" s="249">
        <v>0</v>
      </c>
      <c r="T154" s="250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51" t="s">
        <v>227</v>
      </c>
      <c r="AT154" s="251" t="s">
        <v>213</v>
      </c>
      <c r="AU154" s="251" t="s">
        <v>92</v>
      </c>
      <c r="AY154" s="18" t="s">
        <v>210</v>
      </c>
      <c r="BE154" s="252">
        <f>IF(N154="základná",J154,0)</f>
        <v>0</v>
      </c>
      <c r="BF154" s="252">
        <f>IF(N154="znížená",J154,0)</f>
        <v>0</v>
      </c>
      <c r="BG154" s="252">
        <f>IF(N154="zákl. prenesená",J154,0)</f>
        <v>0</v>
      </c>
      <c r="BH154" s="252">
        <f>IF(N154="zníž. prenesená",J154,0)</f>
        <v>0</v>
      </c>
      <c r="BI154" s="252">
        <f>IF(N154="nulová",J154,0)</f>
        <v>0</v>
      </c>
      <c r="BJ154" s="18" t="s">
        <v>92</v>
      </c>
      <c r="BK154" s="252">
        <f>ROUND(I154*H154,2)</f>
        <v>0</v>
      </c>
      <c r="BL154" s="18" t="s">
        <v>227</v>
      </c>
      <c r="BM154" s="251" t="s">
        <v>1021</v>
      </c>
    </row>
    <row r="155" s="13" customFormat="1">
      <c r="A155" s="13"/>
      <c r="B155" s="258"/>
      <c r="C155" s="259"/>
      <c r="D155" s="260" t="s">
        <v>256</v>
      </c>
      <c r="E155" s="261" t="s">
        <v>1</v>
      </c>
      <c r="F155" s="262" t="s">
        <v>1590</v>
      </c>
      <c r="G155" s="259"/>
      <c r="H155" s="263">
        <v>132.21600000000001</v>
      </c>
      <c r="I155" s="264"/>
      <c r="J155" s="259"/>
      <c r="K155" s="259"/>
      <c r="L155" s="265"/>
      <c r="M155" s="266"/>
      <c r="N155" s="267"/>
      <c r="O155" s="267"/>
      <c r="P155" s="267"/>
      <c r="Q155" s="267"/>
      <c r="R155" s="267"/>
      <c r="S155" s="267"/>
      <c r="T155" s="268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69" t="s">
        <v>256</v>
      </c>
      <c r="AU155" s="269" t="s">
        <v>92</v>
      </c>
      <c r="AV155" s="13" t="s">
        <v>92</v>
      </c>
      <c r="AW155" s="13" t="s">
        <v>32</v>
      </c>
      <c r="AX155" s="13" t="s">
        <v>84</v>
      </c>
      <c r="AY155" s="269" t="s">
        <v>210</v>
      </c>
    </row>
    <row r="156" s="2" customFormat="1" ht="16.30189" customHeight="1">
      <c r="A156" s="39"/>
      <c r="B156" s="40"/>
      <c r="C156" s="239" t="s">
        <v>293</v>
      </c>
      <c r="D156" s="239" t="s">
        <v>213</v>
      </c>
      <c r="E156" s="240" t="s">
        <v>1023</v>
      </c>
      <c r="F156" s="241" t="s">
        <v>1024</v>
      </c>
      <c r="G156" s="242" t="s">
        <v>264</v>
      </c>
      <c r="H156" s="243">
        <v>18.888000000000002</v>
      </c>
      <c r="I156" s="244"/>
      <c r="J156" s="245">
        <f>ROUND(I156*H156,2)</f>
        <v>0</v>
      </c>
      <c r="K156" s="246"/>
      <c r="L156" s="45"/>
      <c r="M156" s="247" t="s">
        <v>1</v>
      </c>
      <c r="N156" s="248" t="s">
        <v>42</v>
      </c>
      <c r="O156" s="98"/>
      <c r="P156" s="249">
        <f>O156*H156</f>
        <v>0</v>
      </c>
      <c r="Q156" s="249">
        <v>0</v>
      </c>
      <c r="R156" s="249">
        <f>Q156*H156</f>
        <v>0</v>
      </c>
      <c r="S156" s="249">
        <v>0</v>
      </c>
      <c r="T156" s="250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51" t="s">
        <v>227</v>
      </c>
      <c r="AT156" s="251" t="s">
        <v>213</v>
      </c>
      <c r="AU156" s="251" t="s">
        <v>92</v>
      </c>
      <c r="AY156" s="18" t="s">
        <v>210</v>
      </c>
      <c r="BE156" s="252">
        <f>IF(N156="základná",J156,0)</f>
        <v>0</v>
      </c>
      <c r="BF156" s="252">
        <f>IF(N156="znížená",J156,0)</f>
        <v>0</v>
      </c>
      <c r="BG156" s="252">
        <f>IF(N156="zákl. prenesená",J156,0)</f>
        <v>0</v>
      </c>
      <c r="BH156" s="252">
        <f>IF(N156="zníž. prenesená",J156,0)</f>
        <v>0</v>
      </c>
      <c r="BI156" s="252">
        <f>IF(N156="nulová",J156,0)</f>
        <v>0</v>
      </c>
      <c r="BJ156" s="18" t="s">
        <v>92</v>
      </c>
      <c r="BK156" s="252">
        <f>ROUND(I156*H156,2)</f>
        <v>0</v>
      </c>
      <c r="BL156" s="18" t="s">
        <v>227</v>
      </c>
      <c r="BM156" s="251" t="s">
        <v>1025</v>
      </c>
    </row>
    <row r="157" s="2" customFormat="1" ht="23.4566" customHeight="1">
      <c r="A157" s="39"/>
      <c r="B157" s="40"/>
      <c r="C157" s="239" t="s">
        <v>301</v>
      </c>
      <c r="D157" s="239" t="s">
        <v>213</v>
      </c>
      <c r="E157" s="240" t="s">
        <v>1026</v>
      </c>
      <c r="F157" s="241" t="s">
        <v>342</v>
      </c>
      <c r="G157" s="242" t="s">
        <v>333</v>
      </c>
      <c r="H157" s="243">
        <v>31.068999999999999</v>
      </c>
      <c r="I157" s="244"/>
      <c r="J157" s="245">
        <f>ROUND(I157*H157,2)</f>
        <v>0</v>
      </c>
      <c r="K157" s="246"/>
      <c r="L157" s="45"/>
      <c r="M157" s="247" t="s">
        <v>1</v>
      </c>
      <c r="N157" s="248" t="s">
        <v>42</v>
      </c>
      <c r="O157" s="98"/>
      <c r="P157" s="249">
        <f>O157*H157</f>
        <v>0</v>
      </c>
      <c r="Q157" s="249">
        <v>0</v>
      </c>
      <c r="R157" s="249">
        <f>Q157*H157</f>
        <v>0</v>
      </c>
      <c r="S157" s="249">
        <v>0</v>
      </c>
      <c r="T157" s="250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51" t="s">
        <v>227</v>
      </c>
      <c r="AT157" s="251" t="s">
        <v>213</v>
      </c>
      <c r="AU157" s="251" t="s">
        <v>92</v>
      </c>
      <c r="AY157" s="18" t="s">
        <v>210</v>
      </c>
      <c r="BE157" s="252">
        <f>IF(N157="základná",J157,0)</f>
        <v>0</v>
      </c>
      <c r="BF157" s="252">
        <f>IF(N157="znížená",J157,0)</f>
        <v>0</v>
      </c>
      <c r="BG157" s="252">
        <f>IF(N157="zákl. prenesená",J157,0)</f>
        <v>0</v>
      </c>
      <c r="BH157" s="252">
        <f>IF(N157="zníž. prenesená",J157,0)</f>
        <v>0</v>
      </c>
      <c r="BI157" s="252">
        <f>IF(N157="nulová",J157,0)</f>
        <v>0</v>
      </c>
      <c r="BJ157" s="18" t="s">
        <v>92</v>
      </c>
      <c r="BK157" s="252">
        <f>ROUND(I157*H157,2)</f>
        <v>0</v>
      </c>
      <c r="BL157" s="18" t="s">
        <v>227</v>
      </c>
      <c r="BM157" s="251" t="s">
        <v>1027</v>
      </c>
    </row>
    <row r="158" s="13" customFormat="1">
      <c r="A158" s="13"/>
      <c r="B158" s="258"/>
      <c r="C158" s="259"/>
      <c r="D158" s="260" t="s">
        <v>256</v>
      </c>
      <c r="E158" s="261" t="s">
        <v>1</v>
      </c>
      <c r="F158" s="262" t="s">
        <v>1591</v>
      </c>
      <c r="G158" s="259"/>
      <c r="H158" s="263">
        <v>28.332000000000001</v>
      </c>
      <c r="I158" s="264"/>
      <c r="J158" s="259"/>
      <c r="K158" s="259"/>
      <c r="L158" s="265"/>
      <c r="M158" s="266"/>
      <c r="N158" s="267"/>
      <c r="O158" s="267"/>
      <c r="P158" s="267"/>
      <c r="Q158" s="267"/>
      <c r="R158" s="267"/>
      <c r="S158" s="267"/>
      <c r="T158" s="268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69" t="s">
        <v>256</v>
      </c>
      <c r="AU158" s="269" t="s">
        <v>92</v>
      </c>
      <c r="AV158" s="13" t="s">
        <v>92</v>
      </c>
      <c r="AW158" s="13" t="s">
        <v>32</v>
      </c>
      <c r="AX158" s="13" t="s">
        <v>76</v>
      </c>
      <c r="AY158" s="269" t="s">
        <v>210</v>
      </c>
    </row>
    <row r="159" s="13" customFormat="1">
      <c r="A159" s="13"/>
      <c r="B159" s="258"/>
      <c r="C159" s="259"/>
      <c r="D159" s="260" t="s">
        <v>256</v>
      </c>
      <c r="E159" s="261" t="s">
        <v>1</v>
      </c>
      <c r="F159" s="262" t="s">
        <v>1592</v>
      </c>
      <c r="G159" s="259"/>
      <c r="H159" s="263">
        <v>0.78700000000000003</v>
      </c>
      <c r="I159" s="264"/>
      <c r="J159" s="259"/>
      <c r="K159" s="259"/>
      <c r="L159" s="265"/>
      <c r="M159" s="266"/>
      <c r="N159" s="267"/>
      <c r="O159" s="267"/>
      <c r="P159" s="267"/>
      <c r="Q159" s="267"/>
      <c r="R159" s="267"/>
      <c r="S159" s="267"/>
      <c r="T159" s="268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69" t="s">
        <v>256</v>
      </c>
      <c r="AU159" s="269" t="s">
        <v>92</v>
      </c>
      <c r="AV159" s="13" t="s">
        <v>92</v>
      </c>
      <c r="AW159" s="13" t="s">
        <v>32</v>
      </c>
      <c r="AX159" s="13" t="s">
        <v>76</v>
      </c>
      <c r="AY159" s="269" t="s">
        <v>210</v>
      </c>
    </row>
    <row r="160" s="13" customFormat="1">
      <c r="A160" s="13"/>
      <c r="B160" s="258"/>
      <c r="C160" s="259"/>
      <c r="D160" s="260" t="s">
        <v>256</v>
      </c>
      <c r="E160" s="261" t="s">
        <v>1</v>
      </c>
      <c r="F160" s="262" t="s">
        <v>1029</v>
      </c>
      <c r="G160" s="259"/>
      <c r="H160" s="263">
        <v>1.95</v>
      </c>
      <c r="I160" s="264"/>
      <c r="J160" s="259"/>
      <c r="K160" s="259"/>
      <c r="L160" s="265"/>
      <c r="M160" s="266"/>
      <c r="N160" s="267"/>
      <c r="O160" s="267"/>
      <c r="P160" s="267"/>
      <c r="Q160" s="267"/>
      <c r="R160" s="267"/>
      <c r="S160" s="267"/>
      <c r="T160" s="268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69" t="s">
        <v>256</v>
      </c>
      <c r="AU160" s="269" t="s">
        <v>92</v>
      </c>
      <c r="AV160" s="13" t="s">
        <v>92</v>
      </c>
      <c r="AW160" s="13" t="s">
        <v>32</v>
      </c>
      <c r="AX160" s="13" t="s">
        <v>76</v>
      </c>
      <c r="AY160" s="269" t="s">
        <v>210</v>
      </c>
    </row>
    <row r="161" s="14" customFormat="1">
      <c r="A161" s="14"/>
      <c r="B161" s="270"/>
      <c r="C161" s="271"/>
      <c r="D161" s="260" t="s">
        <v>256</v>
      </c>
      <c r="E161" s="272" t="s">
        <v>1</v>
      </c>
      <c r="F161" s="273" t="s">
        <v>268</v>
      </c>
      <c r="G161" s="271"/>
      <c r="H161" s="274">
        <v>31.068999999999999</v>
      </c>
      <c r="I161" s="275"/>
      <c r="J161" s="271"/>
      <c r="K161" s="271"/>
      <c r="L161" s="276"/>
      <c r="M161" s="277"/>
      <c r="N161" s="278"/>
      <c r="O161" s="278"/>
      <c r="P161" s="278"/>
      <c r="Q161" s="278"/>
      <c r="R161" s="278"/>
      <c r="S161" s="278"/>
      <c r="T161" s="279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80" t="s">
        <v>256</v>
      </c>
      <c r="AU161" s="280" t="s">
        <v>92</v>
      </c>
      <c r="AV161" s="14" t="s">
        <v>227</v>
      </c>
      <c r="AW161" s="14" t="s">
        <v>32</v>
      </c>
      <c r="AX161" s="14" t="s">
        <v>84</v>
      </c>
      <c r="AY161" s="280" t="s">
        <v>210</v>
      </c>
    </row>
    <row r="162" s="12" customFormat="1" ht="22.8" customHeight="1">
      <c r="A162" s="12"/>
      <c r="B162" s="223"/>
      <c r="C162" s="224"/>
      <c r="D162" s="225" t="s">
        <v>75</v>
      </c>
      <c r="E162" s="237" t="s">
        <v>102</v>
      </c>
      <c r="F162" s="237" t="s">
        <v>1445</v>
      </c>
      <c r="G162" s="224"/>
      <c r="H162" s="224"/>
      <c r="I162" s="227"/>
      <c r="J162" s="238">
        <f>BK162</f>
        <v>0</v>
      </c>
      <c r="K162" s="224"/>
      <c r="L162" s="229"/>
      <c r="M162" s="230"/>
      <c r="N162" s="231"/>
      <c r="O162" s="231"/>
      <c r="P162" s="232">
        <f>SUM(P163:P169)</f>
        <v>0</v>
      </c>
      <c r="Q162" s="231"/>
      <c r="R162" s="232">
        <f>SUM(R163:R169)</f>
        <v>0.20018200000000003</v>
      </c>
      <c r="S162" s="231"/>
      <c r="T162" s="233">
        <f>SUM(T163:T169)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34" t="s">
        <v>84</v>
      </c>
      <c r="AT162" s="235" t="s">
        <v>75</v>
      </c>
      <c r="AU162" s="235" t="s">
        <v>84</v>
      </c>
      <c r="AY162" s="234" t="s">
        <v>210</v>
      </c>
      <c r="BK162" s="236">
        <f>SUM(BK163:BK169)</f>
        <v>0</v>
      </c>
    </row>
    <row r="163" s="2" customFormat="1" ht="23.4566" customHeight="1">
      <c r="A163" s="39"/>
      <c r="B163" s="40"/>
      <c r="C163" s="239" t="s">
        <v>307</v>
      </c>
      <c r="D163" s="239" t="s">
        <v>213</v>
      </c>
      <c r="E163" s="240" t="s">
        <v>1068</v>
      </c>
      <c r="F163" s="241" t="s">
        <v>1069</v>
      </c>
      <c r="G163" s="242" t="s">
        <v>310</v>
      </c>
      <c r="H163" s="243">
        <v>10.1</v>
      </c>
      <c r="I163" s="244"/>
      <c r="J163" s="245">
        <f>ROUND(I163*H163,2)</f>
        <v>0</v>
      </c>
      <c r="K163" s="246"/>
      <c r="L163" s="45"/>
      <c r="M163" s="247" t="s">
        <v>1</v>
      </c>
      <c r="N163" s="248" t="s">
        <v>42</v>
      </c>
      <c r="O163" s="98"/>
      <c r="P163" s="249">
        <f>O163*H163</f>
        <v>0</v>
      </c>
      <c r="Q163" s="249">
        <v>0.00282</v>
      </c>
      <c r="R163" s="249">
        <f>Q163*H163</f>
        <v>0.028482</v>
      </c>
      <c r="S163" s="249">
        <v>0</v>
      </c>
      <c r="T163" s="250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51" t="s">
        <v>227</v>
      </c>
      <c r="AT163" s="251" t="s">
        <v>213</v>
      </c>
      <c r="AU163" s="251" t="s">
        <v>92</v>
      </c>
      <c r="AY163" s="18" t="s">
        <v>210</v>
      </c>
      <c r="BE163" s="252">
        <f>IF(N163="základná",J163,0)</f>
        <v>0</v>
      </c>
      <c r="BF163" s="252">
        <f>IF(N163="znížená",J163,0)</f>
        <v>0</v>
      </c>
      <c r="BG163" s="252">
        <f>IF(N163="zákl. prenesená",J163,0)</f>
        <v>0</v>
      </c>
      <c r="BH163" s="252">
        <f>IF(N163="zníž. prenesená",J163,0)</f>
        <v>0</v>
      </c>
      <c r="BI163" s="252">
        <f>IF(N163="nulová",J163,0)</f>
        <v>0</v>
      </c>
      <c r="BJ163" s="18" t="s">
        <v>92</v>
      </c>
      <c r="BK163" s="252">
        <f>ROUND(I163*H163,2)</f>
        <v>0</v>
      </c>
      <c r="BL163" s="18" t="s">
        <v>227</v>
      </c>
      <c r="BM163" s="251" t="s">
        <v>1524</v>
      </c>
    </row>
    <row r="164" s="13" customFormat="1">
      <c r="A164" s="13"/>
      <c r="B164" s="258"/>
      <c r="C164" s="259"/>
      <c r="D164" s="260" t="s">
        <v>256</v>
      </c>
      <c r="E164" s="261" t="s">
        <v>1</v>
      </c>
      <c r="F164" s="262" t="s">
        <v>1071</v>
      </c>
      <c r="G164" s="259"/>
      <c r="H164" s="263">
        <v>8</v>
      </c>
      <c r="I164" s="264"/>
      <c r="J164" s="259"/>
      <c r="K164" s="259"/>
      <c r="L164" s="265"/>
      <c r="M164" s="266"/>
      <c r="N164" s="267"/>
      <c r="O164" s="267"/>
      <c r="P164" s="267"/>
      <c r="Q164" s="267"/>
      <c r="R164" s="267"/>
      <c r="S164" s="267"/>
      <c r="T164" s="268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69" t="s">
        <v>256</v>
      </c>
      <c r="AU164" s="269" t="s">
        <v>92</v>
      </c>
      <c r="AV164" s="13" t="s">
        <v>92</v>
      </c>
      <c r="AW164" s="13" t="s">
        <v>32</v>
      </c>
      <c r="AX164" s="13" t="s">
        <v>76</v>
      </c>
      <c r="AY164" s="269" t="s">
        <v>210</v>
      </c>
    </row>
    <row r="165" s="13" customFormat="1">
      <c r="A165" s="13"/>
      <c r="B165" s="258"/>
      <c r="C165" s="259"/>
      <c r="D165" s="260" t="s">
        <v>256</v>
      </c>
      <c r="E165" s="261" t="s">
        <v>1</v>
      </c>
      <c r="F165" s="262" t="s">
        <v>1593</v>
      </c>
      <c r="G165" s="259"/>
      <c r="H165" s="263">
        <v>2.1000000000000001</v>
      </c>
      <c r="I165" s="264"/>
      <c r="J165" s="259"/>
      <c r="K165" s="259"/>
      <c r="L165" s="265"/>
      <c r="M165" s="266"/>
      <c r="N165" s="267"/>
      <c r="O165" s="267"/>
      <c r="P165" s="267"/>
      <c r="Q165" s="267"/>
      <c r="R165" s="267"/>
      <c r="S165" s="267"/>
      <c r="T165" s="268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9" t="s">
        <v>256</v>
      </c>
      <c r="AU165" s="269" t="s">
        <v>92</v>
      </c>
      <c r="AV165" s="13" t="s">
        <v>92</v>
      </c>
      <c r="AW165" s="13" t="s">
        <v>32</v>
      </c>
      <c r="AX165" s="13" t="s">
        <v>76</v>
      </c>
      <c r="AY165" s="269" t="s">
        <v>210</v>
      </c>
    </row>
    <row r="166" s="14" customFormat="1">
      <c r="A166" s="14"/>
      <c r="B166" s="270"/>
      <c r="C166" s="271"/>
      <c r="D166" s="260" t="s">
        <v>256</v>
      </c>
      <c r="E166" s="272" t="s">
        <v>1</v>
      </c>
      <c r="F166" s="273" t="s">
        <v>268</v>
      </c>
      <c r="G166" s="271"/>
      <c r="H166" s="274">
        <v>10.1</v>
      </c>
      <c r="I166" s="275"/>
      <c r="J166" s="271"/>
      <c r="K166" s="271"/>
      <c r="L166" s="276"/>
      <c r="M166" s="277"/>
      <c r="N166" s="278"/>
      <c r="O166" s="278"/>
      <c r="P166" s="278"/>
      <c r="Q166" s="278"/>
      <c r="R166" s="278"/>
      <c r="S166" s="278"/>
      <c r="T166" s="279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80" t="s">
        <v>256</v>
      </c>
      <c r="AU166" s="280" t="s">
        <v>92</v>
      </c>
      <c r="AV166" s="14" t="s">
        <v>227</v>
      </c>
      <c r="AW166" s="14" t="s">
        <v>4</v>
      </c>
      <c r="AX166" s="14" t="s">
        <v>84</v>
      </c>
      <c r="AY166" s="280" t="s">
        <v>210</v>
      </c>
    </row>
    <row r="167" s="2" customFormat="1" ht="16.30189" customHeight="1">
      <c r="A167" s="39"/>
      <c r="B167" s="40"/>
      <c r="C167" s="281" t="s">
        <v>313</v>
      </c>
      <c r="D167" s="281" t="s">
        <v>330</v>
      </c>
      <c r="E167" s="282" t="s">
        <v>1073</v>
      </c>
      <c r="F167" s="283" t="s">
        <v>1074</v>
      </c>
      <c r="G167" s="284" t="s">
        <v>310</v>
      </c>
      <c r="H167" s="285">
        <v>10.1</v>
      </c>
      <c r="I167" s="286"/>
      <c r="J167" s="287">
        <f>ROUND(I167*H167,2)</f>
        <v>0</v>
      </c>
      <c r="K167" s="288"/>
      <c r="L167" s="289"/>
      <c r="M167" s="290" t="s">
        <v>1</v>
      </c>
      <c r="N167" s="291" t="s">
        <v>42</v>
      </c>
      <c r="O167" s="98"/>
      <c r="P167" s="249">
        <f>O167*H167</f>
        <v>0</v>
      </c>
      <c r="Q167" s="249">
        <v>0.017000000000000001</v>
      </c>
      <c r="R167" s="249">
        <f>Q167*H167</f>
        <v>0.17170000000000002</v>
      </c>
      <c r="S167" s="249">
        <v>0</v>
      </c>
      <c r="T167" s="250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51" t="s">
        <v>287</v>
      </c>
      <c r="AT167" s="251" t="s">
        <v>330</v>
      </c>
      <c r="AU167" s="251" t="s">
        <v>92</v>
      </c>
      <c r="AY167" s="18" t="s">
        <v>210</v>
      </c>
      <c r="BE167" s="252">
        <f>IF(N167="základná",J167,0)</f>
        <v>0</v>
      </c>
      <c r="BF167" s="252">
        <f>IF(N167="znížená",J167,0)</f>
        <v>0</v>
      </c>
      <c r="BG167" s="252">
        <f>IF(N167="zákl. prenesená",J167,0)</f>
        <v>0</v>
      </c>
      <c r="BH167" s="252">
        <f>IF(N167="zníž. prenesená",J167,0)</f>
        <v>0</v>
      </c>
      <c r="BI167" s="252">
        <f>IF(N167="nulová",J167,0)</f>
        <v>0</v>
      </c>
      <c r="BJ167" s="18" t="s">
        <v>92</v>
      </c>
      <c r="BK167" s="252">
        <f>ROUND(I167*H167,2)</f>
        <v>0</v>
      </c>
      <c r="BL167" s="18" t="s">
        <v>227</v>
      </c>
      <c r="BM167" s="251" t="s">
        <v>1526</v>
      </c>
    </row>
    <row r="168" s="2" customFormat="1" ht="16.30189" customHeight="1">
      <c r="A168" s="39"/>
      <c r="B168" s="40"/>
      <c r="C168" s="281" t="s">
        <v>318</v>
      </c>
      <c r="D168" s="281" t="s">
        <v>330</v>
      </c>
      <c r="E168" s="282" t="s">
        <v>1076</v>
      </c>
      <c r="F168" s="283" t="s">
        <v>1077</v>
      </c>
      <c r="G168" s="284" t="s">
        <v>1050</v>
      </c>
      <c r="H168" s="285">
        <v>18.84</v>
      </c>
      <c r="I168" s="286"/>
      <c r="J168" s="287">
        <f>ROUND(I168*H168,2)</f>
        <v>0</v>
      </c>
      <c r="K168" s="288"/>
      <c r="L168" s="289"/>
      <c r="M168" s="290" t="s">
        <v>1</v>
      </c>
      <c r="N168" s="291" t="s">
        <v>42</v>
      </c>
      <c r="O168" s="98"/>
      <c r="P168" s="249">
        <f>O168*H168</f>
        <v>0</v>
      </c>
      <c r="Q168" s="249">
        <v>0</v>
      </c>
      <c r="R168" s="249">
        <f>Q168*H168</f>
        <v>0</v>
      </c>
      <c r="S168" s="249">
        <v>0</v>
      </c>
      <c r="T168" s="250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51" t="s">
        <v>287</v>
      </c>
      <c r="AT168" s="251" t="s">
        <v>330</v>
      </c>
      <c r="AU168" s="251" t="s">
        <v>92</v>
      </c>
      <c r="AY168" s="18" t="s">
        <v>210</v>
      </c>
      <c r="BE168" s="252">
        <f>IF(N168="základná",J168,0)</f>
        <v>0</v>
      </c>
      <c r="BF168" s="252">
        <f>IF(N168="znížená",J168,0)</f>
        <v>0</v>
      </c>
      <c r="BG168" s="252">
        <f>IF(N168="zákl. prenesená",J168,0)</f>
        <v>0</v>
      </c>
      <c r="BH168" s="252">
        <f>IF(N168="zníž. prenesená",J168,0)</f>
        <v>0</v>
      </c>
      <c r="BI168" s="252">
        <f>IF(N168="nulová",J168,0)</f>
        <v>0</v>
      </c>
      <c r="BJ168" s="18" t="s">
        <v>92</v>
      </c>
      <c r="BK168" s="252">
        <f>ROUND(I168*H168,2)</f>
        <v>0</v>
      </c>
      <c r="BL168" s="18" t="s">
        <v>227</v>
      </c>
      <c r="BM168" s="251" t="s">
        <v>1527</v>
      </c>
    </row>
    <row r="169" s="13" customFormat="1">
      <c r="A169" s="13"/>
      <c r="B169" s="258"/>
      <c r="C169" s="259"/>
      <c r="D169" s="260" t="s">
        <v>256</v>
      </c>
      <c r="E169" s="261" t="s">
        <v>1</v>
      </c>
      <c r="F169" s="262" t="s">
        <v>1450</v>
      </c>
      <c r="G169" s="259"/>
      <c r="H169" s="263">
        <v>18.84</v>
      </c>
      <c r="I169" s="264"/>
      <c r="J169" s="259"/>
      <c r="K169" s="259"/>
      <c r="L169" s="265"/>
      <c r="M169" s="266"/>
      <c r="N169" s="267"/>
      <c r="O169" s="267"/>
      <c r="P169" s="267"/>
      <c r="Q169" s="267"/>
      <c r="R169" s="267"/>
      <c r="S169" s="267"/>
      <c r="T169" s="268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69" t="s">
        <v>256</v>
      </c>
      <c r="AU169" s="269" t="s">
        <v>92</v>
      </c>
      <c r="AV169" s="13" t="s">
        <v>92</v>
      </c>
      <c r="AW169" s="13" t="s">
        <v>32</v>
      </c>
      <c r="AX169" s="13" t="s">
        <v>84</v>
      </c>
      <c r="AY169" s="269" t="s">
        <v>210</v>
      </c>
    </row>
    <row r="170" s="12" customFormat="1" ht="22.8" customHeight="1">
      <c r="A170" s="12"/>
      <c r="B170" s="223"/>
      <c r="C170" s="224"/>
      <c r="D170" s="225" t="s">
        <v>75</v>
      </c>
      <c r="E170" s="237" t="s">
        <v>227</v>
      </c>
      <c r="F170" s="237" t="s">
        <v>454</v>
      </c>
      <c r="G170" s="224"/>
      <c r="H170" s="224"/>
      <c r="I170" s="227"/>
      <c r="J170" s="238">
        <f>BK170</f>
        <v>0</v>
      </c>
      <c r="K170" s="224"/>
      <c r="L170" s="229"/>
      <c r="M170" s="230"/>
      <c r="N170" s="231"/>
      <c r="O170" s="231"/>
      <c r="P170" s="232">
        <f>SUM(P171:P187)</f>
        <v>0</v>
      </c>
      <c r="Q170" s="231"/>
      <c r="R170" s="232">
        <f>SUM(R171:R187)</f>
        <v>11.498082180000001</v>
      </c>
      <c r="S170" s="231"/>
      <c r="T170" s="233">
        <f>SUM(T171:T187)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34" t="s">
        <v>84</v>
      </c>
      <c r="AT170" s="235" t="s">
        <v>75</v>
      </c>
      <c r="AU170" s="235" t="s">
        <v>84</v>
      </c>
      <c r="AY170" s="234" t="s">
        <v>210</v>
      </c>
      <c r="BK170" s="236">
        <f>SUM(BK171:BK187)</f>
        <v>0</v>
      </c>
    </row>
    <row r="171" s="2" customFormat="1" ht="31.92453" customHeight="1">
      <c r="A171" s="39"/>
      <c r="B171" s="40"/>
      <c r="C171" s="239" t="s">
        <v>324</v>
      </c>
      <c r="D171" s="239" t="s">
        <v>213</v>
      </c>
      <c r="E171" s="240" t="s">
        <v>456</v>
      </c>
      <c r="F171" s="241" t="s">
        <v>457</v>
      </c>
      <c r="G171" s="242" t="s">
        <v>254</v>
      </c>
      <c r="H171" s="243">
        <v>8.0099999999999998</v>
      </c>
      <c r="I171" s="244"/>
      <c r="J171" s="245">
        <f>ROUND(I171*H171,2)</f>
        <v>0</v>
      </c>
      <c r="K171" s="246"/>
      <c r="L171" s="45"/>
      <c r="M171" s="247" t="s">
        <v>1</v>
      </c>
      <c r="N171" s="248" t="s">
        <v>42</v>
      </c>
      <c r="O171" s="98"/>
      <c r="P171" s="249">
        <f>O171*H171</f>
        <v>0</v>
      </c>
      <c r="Q171" s="249">
        <v>0.23366999999999999</v>
      </c>
      <c r="R171" s="249">
        <f>Q171*H171</f>
        <v>1.8716966999999998</v>
      </c>
      <c r="S171" s="249">
        <v>0</v>
      </c>
      <c r="T171" s="250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51" t="s">
        <v>227</v>
      </c>
      <c r="AT171" s="251" t="s">
        <v>213</v>
      </c>
      <c r="AU171" s="251" t="s">
        <v>92</v>
      </c>
      <c r="AY171" s="18" t="s">
        <v>210</v>
      </c>
      <c r="BE171" s="252">
        <f>IF(N171="základná",J171,0)</f>
        <v>0</v>
      </c>
      <c r="BF171" s="252">
        <f>IF(N171="znížená",J171,0)</f>
        <v>0</v>
      </c>
      <c r="BG171" s="252">
        <f>IF(N171="zákl. prenesená",J171,0)</f>
        <v>0</v>
      </c>
      <c r="BH171" s="252">
        <f>IF(N171="zníž. prenesená",J171,0)</f>
        <v>0</v>
      </c>
      <c r="BI171" s="252">
        <f>IF(N171="nulová",J171,0)</f>
        <v>0</v>
      </c>
      <c r="BJ171" s="18" t="s">
        <v>92</v>
      </c>
      <c r="BK171" s="252">
        <f>ROUND(I171*H171,2)</f>
        <v>0</v>
      </c>
      <c r="BL171" s="18" t="s">
        <v>227</v>
      </c>
      <c r="BM171" s="251" t="s">
        <v>1096</v>
      </c>
    </row>
    <row r="172" s="13" customFormat="1">
      <c r="A172" s="13"/>
      <c r="B172" s="258"/>
      <c r="C172" s="259"/>
      <c r="D172" s="260" t="s">
        <v>256</v>
      </c>
      <c r="E172" s="261" t="s">
        <v>1</v>
      </c>
      <c r="F172" s="262" t="s">
        <v>1097</v>
      </c>
      <c r="G172" s="259"/>
      <c r="H172" s="263">
        <v>1.8</v>
      </c>
      <c r="I172" s="264"/>
      <c r="J172" s="259"/>
      <c r="K172" s="259"/>
      <c r="L172" s="265"/>
      <c r="M172" s="266"/>
      <c r="N172" s="267"/>
      <c r="O172" s="267"/>
      <c r="P172" s="267"/>
      <c r="Q172" s="267"/>
      <c r="R172" s="267"/>
      <c r="S172" s="267"/>
      <c r="T172" s="268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69" t="s">
        <v>256</v>
      </c>
      <c r="AU172" s="269" t="s">
        <v>92</v>
      </c>
      <c r="AV172" s="13" t="s">
        <v>92</v>
      </c>
      <c r="AW172" s="13" t="s">
        <v>32</v>
      </c>
      <c r="AX172" s="13" t="s">
        <v>76</v>
      </c>
      <c r="AY172" s="269" t="s">
        <v>210</v>
      </c>
    </row>
    <row r="173" s="13" customFormat="1">
      <c r="A173" s="13"/>
      <c r="B173" s="258"/>
      <c r="C173" s="259"/>
      <c r="D173" s="260" t="s">
        <v>256</v>
      </c>
      <c r="E173" s="261" t="s">
        <v>1</v>
      </c>
      <c r="F173" s="262" t="s">
        <v>1099</v>
      </c>
      <c r="G173" s="259"/>
      <c r="H173" s="263">
        <v>6.21</v>
      </c>
      <c r="I173" s="264"/>
      <c r="J173" s="259"/>
      <c r="K173" s="259"/>
      <c r="L173" s="265"/>
      <c r="M173" s="266"/>
      <c r="N173" s="267"/>
      <c r="O173" s="267"/>
      <c r="P173" s="267"/>
      <c r="Q173" s="267"/>
      <c r="R173" s="267"/>
      <c r="S173" s="267"/>
      <c r="T173" s="268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69" t="s">
        <v>256</v>
      </c>
      <c r="AU173" s="269" t="s">
        <v>92</v>
      </c>
      <c r="AV173" s="13" t="s">
        <v>92</v>
      </c>
      <c r="AW173" s="13" t="s">
        <v>32</v>
      </c>
      <c r="AX173" s="13" t="s">
        <v>76</v>
      </c>
      <c r="AY173" s="269" t="s">
        <v>210</v>
      </c>
    </row>
    <row r="174" s="2" customFormat="1" ht="23.4566" customHeight="1">
      <c r="A174" s="39"/>
      <c r="B174" s="40"/>
      <c r="C174" s="239" t="s">
        <v>329</v>
      </c>
      <c r="D174" s="239" t="s">
        <v>213</v>
      </c>
      <c r="E174" s="240" t="s">
        <v>1260</v>
      </c>
      <c r="F174" s="241" t="s">
        <v>1261</v>
      </c>
      <c r="G174" s="242" t="s">
        <v>264</v>
      </c>
      <c r="H174" s="243">
        <v>0.035999999999999997</v>
      </c>
      <c r="I174" s="244"/>
      <c r="J174" s="245">
        <f>ROUND(I174*H174,2)</f>
        <v>0</v>
      </c>
      <c r="K174" s="246"/>
      <c r="L174" s="45"/>
      <c r="M174" s="247" t="s">
        <v>1</v>
      </c>
      <c r="N174" s="248" t="s">
        <v>42</v>
      </c>
      <c r="O174" s="98"/>
      <c r="P174" s="249">
        <f>O174*H174</f>
        <v>0</v>
      </c>
      <c r="Q174" s="249">
        <v>1.7034</v>
      </c>
      <c r="R174" s="249">
        <f>Q174*H174</f>
        <v>0.061322399999999999</v>
      </c>
      <c r="S174" s="249">
        <v>0</v>
      </c>
      <c r="T174" s="250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51" t="s">
        <v>227</v>
      </c>
      <c r="AT174" s="251" t="s">
        <v>213</v>
      </c>
      <c r="AU174" s="251" t="s">
        <v>92</v>
      </c>
      <c r="AY174" s="18" t="s">
        <v>210</v>
      </c>
      <c r="BE174" s="252">
        <f>IF(N174="základná",J174,0)</f>
        <v>0</v>
      </c>
      <c r="BF174" s="252">
        <f>IF(N174="znížená",J174,0)</f>
        <v>0</v>
      </c>
      <c r="BG174" s="252">
        <f>IF(N174="zákl. prenesená",J174,0)</f>
        <v>0</v>
      </c>
      <c r="BH174" s="252">
        <f>IF(N174="zníž. prenesená",J174,0)</f>
        <v>0</v>
      </c>
      <c r="BI174" s="252">
        <f>IF(N174="nulová",J174,0)</f>
        <v>0</v>
      </c>
      <c r="BJ174" s="18" t="s">
        <v>92</v>
      </c>
      <c r="BK174" s="252">
        <f>ROUND(I174*H174,2)</f>
        <v>0</v>
      </c>
      <c r="BL174" s="18" t="s">
        <v>227</v>
      </c>
      <c r="BM174" s="251" t="s">
        <v>1529</v>
      </c>
    </row>
    <row r="175" s="13" customFormat="1">
      <c r="A175" s="13"/>
      <c r="B175" s="258"/>
      <c r="C175" s="259"/>
      <c r="D175" s="260" t="s">
        <v>256</v>
      </c>
      <c r="E175" s="261" t="s">
        <v>1</v>
      </c>
      <c r="F175" s="262" t="s">
        <v>1594</v>
      </c>
      <c r="G175" s="259"/>
      <c r="H175" s="263">
        <v>0.035999999999999997</v>
      </c>
      <c r="I175" s="264"/>
      <c r="J175" s="259"/>
      <c r="K175" s="259"/>
      <c r="L175" s="265"/>
      <c r="M175" s="266"/>
      <c r="N175" s="267"/>
      <c r="O175" s="267"/>
      <c r="P175" s="267"/>
      <c r="Q175" s="267"/>
      <c r="R175" s="267"/>
      <c r="S175" s="267"/>
      <c r="T175" s="268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69" t="s">
        <v>256</v>
      </c>
      <c r="AU175" s="269" t="s">
        <v>92</v>
      </c>
      <c r="AV175" s="13" t="s">
        <v>92</v>
      </c>
      <c r="AW175" s="13" t="s">
        <v>32</v>
      </c>
      <c r="AX175" s="13" t="s">
        <v>76</v>
      </c>
      <c r="AY175" s="269" t="s">
        <v>210</v>
      </c>
    </row>
    <row r="176" s="2" customFormat="1" ht="23.4566" customHeight="1">
      <c r="A176" s="39"/>
      <c r="B176" s="40"/>
      <c r="C176" s="239" t="s">
        <v>336</v>
      </c>
      <c r="D176" s="239" t="s">
        <v>213</v>
      </c>
      <c r="E176" s="240" t="s">
        <v>1100</v>
      </c>
      <c r="F176" s="241" t="s">
        <v>1101</v>
      </c>
      <c r="G176" s="242" t="s">
        <v>254</v>
      </c>
      <c r="H176" s="243">
        <v>6.21</v>
      </c>
      <c r="I176" s="244"/>
      <c r="J176" s="245">
        <f>ROUND(I176*H176,2)</f>
        <v>0</v>
      </c>
      <c r="K176" s="246"/>
      <c r="L176" s="45"/>
      <c r="M176" s="247" t="s">
        <v>1</v>
      </c>
      <c r="N176" s="248" t="s">
        <v>42</v>
      </c>
      <c r="O176" s="98"/>
      <c r="P176" s="249">
        <f>O176*H176</f>
        <v>0</v>
      </c>
      <c r="Q176" s="249">
        <v>0.30059999999999998</v>
      </c>
      <c r="R176" s="249">
        <f>Q176*H176</f>
        <v>1.8667259999999999</v>
      </c>
      <c r="S176" s="249">
        <v>0</v>
      </c>
      <c r="T176" s="250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51" t="s">
        <v>227</v>
      </c>
      <c r="AT176" s="251" t="s">
        <v>213</v>
      </c>
      <c r="AU176" s="251" t="s">
        <v>92</v>
      </c>
      <c r="AY176" s="18" t="s">
        <v>210</v>
      </c>
      <c r="BE176" s="252">
        <f>IF(N176="základná",J176,0)</f>
        <v>0</v>
      </c>
      <c r="BF176" s="252">
        <f>IF(N176="znížená",J176,0)</f>
        <v>0</v>
      </c>
      <c r="BG176" s="252">
        <f>IF(N176="zákl. prenesená",J176,0)</f>
        <v>0</v>
      </c>
      <c r="BH176" s="252">
        <f>IF(N176="zníž. prenesená",J176,0)</f>
        <v>0</v>
      </c>
      <c r="BI176" s="252">
        <f>IF(N176="nulová",J176,0)</f>
        <v>0</v>
      </c>
      <c r="BJ176" s="18" t="s">
        <v>92</v>
      </c>
      <c r="BK176" s="252">
        <f>ROUND(I176*H176,2)</f>
        <v>0</v>
      </c>
      <c r="BL176" s="18" t="s">
        <v>227</v>
      </c>
      <c r="BM176" s="251" t="s">
        <v>1102</v>
      </c>
    </row>
    <row r="177" s="13" customFormat="1">
      <c r="A177" s="13"/>
      <c r="B177" s="258"/>
      <c r="C177" s="259"/>
      <c r="D177" s="260" t="s">
        <v>256</v>
      </c>
      <c r="E177" s="261" t="s">
        <v>1</v>
      </c>
      <c r="F177" s="262" t="s">
        <v>1099</v>
      </c>
      <c r="G177" s="259"/>
      <c r="H177" s="263">
        <v>6.21</v>
      </c>
      <c r="I177" s="264"/>
      <c r="J177" s="259"/>
      <c r="K177" s="259"/>
      <c r="L177" s="265"/>
      <c r="M177" s="266"/>
      <c r="N177" s="267"/>
      <c r="O177" s="267"/>
      <c r="P177" s="267"/>
      <c r="Q177" s="267"/>
      <c r="R177" s="267"/>
      <c r="S177" s="267"/>
      <c r="T177" s="268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69" t="s">
        <v>256</v>
      </c>
      <c r="AU177" s="269" t="s">
        <v>92</v>
      </c>
      <c r="AV177" s="13" t="s">
        <v>92</v>
      </c>
      <c r="AW177" s="13" t="s">
        <v>32</v>
      </c>
      <c r="AX177" s="13" t="s">
        <v>76</v>
      </c>
      <c r="AY177" s="269" t="s">
        <v>210</v>
      </c>
    </row>
    <row r="178" s="14" customFormat="1">
      <c r="A178" s="14"/>
      <c r="B178" s="270"/>
      <c r="C178" s="271"/>
      <c r="D178" s="260" t="s">
        <v>256</v>
      </c>
      <c r="E178" s="272" t="s">
        <v>1</v>
      </c>
      <c r="F178" s="273" t="s">
        <v>268</v>
      </c>
      <c r="G178" s="271"/>
      <c r="H178" s="274">
        <v>6.21</v>
      </c>
      <c r="I178" s="275"/>
      <c r="J178" s="271"/>
      <c r="K178" s="271"/>
      <c r="L178" s="276"/>
      <c r="M178" s="277"/>
      <c r="N178" s="278"/>
      <c r="O178" s="278"/>
      <c r="P178" s="278"/>
      <c r="Q178" s="278"/>
      <c r="R178" s="278"/>
      <c r="S178" s="278"/>
      <c r="T178" s="279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80" t="s">
        <v>256</v>
      </c>
      <c r="AU178" s="280" t="s">
        <v>92</v>
      </c>
      <c r="AV178" s="14" t="s">
        <v>227</v>
      </c>
      <c r="AW178" s="14" t="s">
        <v>32</v>
      </c>
      <c r="AX178" s="14" t="s">
        <v>84</v>
      </c>
      <c r="AY178" s="280" t="s">
        <v>210</v>
      </c>
    </row>
    <row r="179" s="2" customFormat="1" ht="23.4566" customHeight="1">
      <c r="A179" s="39"/>
      <c r="B179" s="40"/>
      <c r="C179" s="239" t="s">
        <v>340</v>
      </c>
      <c r="D179" s="239" t="s">
        <v>213</v>
      </c>
      <c r="E179" s="240" t="s">
        <v>471</v>
      </c>
      <c r="F179" s="241" t="s">
        <v>472</v>
      </c>
      <c r="G179" s="242" t="s">
        <v>264</v>
      </c>
      <c r="H179" s="243">
        <v>0.624</v>
      </c>
      <c r="I179" s="244"/>
      <c r="J179" s="245">
        <f>ROUND(I179*H179,2)</f>
        <v>0</v>
      </c>
      <c r="K179" s="246"/>
      <c r="L179" s="45"/>
      <c r="M179" s="247" t="s">
        <v>1</v>
      </c>
      <c r="N179" s="248" t="s">
        <v>42</v>
      </c>
      <c r="O179" s="98"/>
      <c r="P179" s="249">
        <f>O179*H179</f>
        <v>0</v>
      </c>
      <c r="Q179" s="249">
        <v>2.1922799999999998</v>
      </c>
      <c r="R179" s="249">
        <f>Q179*H179</f>
        <v>1.3679827199999999</v>
      </c>
      <c r="S179" s="249">
        <v>0</v>
      </c>
      <c r="T179" s="250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51" t="s">
        <v>227</v>
      </c>
      <c r="AT179" s="251" t="s">
        <v>213</v>
      </c>
      <c r="AU179" s="251" t="s">
        <v>92</v>
      </c>
      <c r="AY179" s="18" t="s">
        <v>210</v>
      </c>
      <c r="BE179" s="252">
        <f>IF(N179="základná",J179,0)</f>
        <v>0</v>
      </c>
      <c r="BF179" s="252">
        <f>IF(N179="znížená",J179,0)</f>
        <v>0</v>
      </c>
      <c r="BG179" s="252">
        <f>IF(N179="zákl. prenesená",J179,0)</f>
        <v>0</v>
      </c>
      <c r="BH179" s="252">
        <f>IF(N179="zníž. prenesená",J179,0)</f>
        <v>0</v>
      </c>
      <c r="BI179" s="252">
        <f>IF(N179="nulová",J179,0)</f>
        <v>0</v>
      </c>
      <c r="BJ179" s="18" t="s">
        <v>92</v>
      </c>
      <c r="BK179" s="252">
        <f>ROUND(I179*H179,2)</f>
        <v>0</v>
      </c>
      <c r="BL179" s="18" t="s">
        <v>227</v>
      </c>
      <c r="BM179" s="251" t="s">
        <v>1103</v>
      </c>
    </row>
    <row r="180" s="13" customFormat="1">
      <c r="A180" s="13"/>
      <c r="B180" s="258"/>
      <c r="C180" s="259"/>
      <c r="D180" s="260" t="s">
        <v>256</v>
      </c>
      <c r="E180" s="261" t="s">
        <v>1</v>
      </c>
      <c r="F180" s="262" t="s">
        <v>1104</v>
      </c>
      <c r="G180" s="259"/>
      <c r="H180" s="263">
        <v>0.624</v>
      </c>
      <c r="I180" s="264"/>
      <c r="J180" s="259"/>
      <c r="K180" s="259"/>
      <c r="L180" s="265"/>
      <c r="M180" s="266"/>
      <c r="N180" s="267"/>
      <c r="O180" s="267"/>
      <c r="P180" s="267"/>
      <c r="Q180" s="267"/>
      <c r="R180" s="267"/>
      <c r="S180" s="267"/>
      <c r="T180" s="268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69" t="s">
        <v>256</v>
      </c>
      <c r="AU180" s="269" t="s">
        <v>92</v>
      </c>
      <c r="AV180" s="13" t="s">
        <v>92</v>
      </c>
      <c r="AW180" s="13" t="s">
        <v>32</v>
      </c>
      <c r="AX180" s="13" t="s">
        <v>84</v>
      </c>
      <c r="AY180" s="269" t="s">
        <v>210</v>
      </c>
    </row>
    <row r="181" s="2" customFormat="1" ht="31.92453" customHeight="1">
      <c r="A181" s="39"/>
      <c r="B181" s="40"/>
      <c r="C181" s="239" t="s">
        <v>346</v>
      </c>
      <c r="D181" s="239" t="s">
        <v>213</v>
      </c>
      <c r="E181" s="240" t="s">
        <v>476</v>
      </c>
      <c r="F181" s="241" t="s">
        <v>477</v>
      </c>
      <c r="G181" s="242" t="s">
        <v>264</v>
      </c>
      <c r="H181" s="243">
        <v>0.14399999999999999</v>
      </c>
      <c r="I181" s="244"/>
      <c r="J181" s="245">
        <f>ROUND(I181*H181,2)</f>
        <v>0</v>
      </c>
      <c r="K181" s="246"/>
      <c r="L181" s="45"/>
      <c r="M181" s="247" t="s">
        <v>1</v>
      </c>
      <c r="N181" s="248" t="s">
        <v>42</v>
      </c>
      <c r="O181" s="98"/>
      <c r="P181" s="249">
        <f>O181*H181</f>
        <v>0</v>
      </c>
      <c r="Q181" s="249">
        <v>2.2632400000000001</v>
      </c>
      <c r="R181" s="249">
        <f>Q181*H181</f>
        <v>0.32590656000000001</v>
      </c>
      <c r="S181" s="249">
        <v>0</v>
      </c>
      <c r="T181" s="250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51" t="s">
        <v>227</v>
      </c>
      <c r="AT181" s="251" t="s">
        <v>213</v>
      </c>
      <c r="AU181" s="251" t="s">
        <v>92</v>
      </c>
      <c r="AY181" s="18" t="s">
        <v>210</v>
      </c>
      <c r="BE181" s="252">
        <f>IF(N181="základná",J181,0)</f>
        <v>0</v>
      </c>
      <c r="BF181" s="252">
        <f>IF(N181="znížená",J181,0)</f>
        <v>0</v>
      </c>
      <c r="BG181" s="252">
        <f>IF(N181="zákl. prenesená",J181,0)</f>
        <v>0</v>
      </c>
      <c r="BH181" s="252">
        <f>IF(N181="zníž. prenesená",J181,0)</f>
        <v>0</v>
      </c>
      <c r="BI181" s="252">
        <f>IF(N181="nulová",J181,0)</f>
        <v>0</v>
      </c>
      <c r="BJ181" s="18" t="s">
        <v>92</v>
      </c>
      <c r="BK181" s="252">
        <f>ROUND(I181*H181,2)</f>
        <v>0</v>
      </c>
      <c r="BL181" s="18" t="s">
        <v>227</v>
      </c>
      <c r="BM181" s="251" t="s">
        <v>1531</v>
      </c>
    </row>
    <row r="182" s="13" customFormat="1">
      <c r="A182" s="13"/>
      <c r="B182" s="258"/>
      <c r="C182" s="259"/>
      <c r="D182" s="260" t="s">
        <v>256</v>
      </c>
      <c r="E182" s="261" t="s">
        <v>1</v>
      </c>
      <c r="F182" s="262" t="s">
        <v>1595</v>
      </c>
      <c r="G182" s="259"/>
      <c r="H182" s="263">
        <v>0.14399999999999999</v>
      </c>
      <c r="I182" s="264"/>
      <c r="J182" s="259"/>
      <c r="K182" s="259"/>
      <c r="L182" s="265"/>
      <c r="M182" s="266"/>
      <c r="N182" s="267"/>
      <c r="O182" s="267"/>
      <c r="P182" s="267"/>
      <c r="Q182" s="267"/>
      <c r="R182" s="267"/>
      <c r="S182" s="267"/>
      <c r="T182" s="268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69" t="s">
        <v>256</v>
      </c>
      <c r="AU182" s="269" t="s">
        <v>92</v>
      </c>
      <c r="AV182" s="13" t="s">
        <v>92</v>
      </c>
      <c r="AW182" s="13" t="s">
        <v>32</v>
      </c>
      <c r="AX182" s="13" t="s">
        <v>84</v>
      </c>
      <c r="AY182" s="269" t="s">
        <v>210</v>
      </c>
    </row>
    <row r="183" s="2" customFormat="1" ht="23.4566" customHeight="1">
      <c r="A183" s="39"/>
      <c r="B183" s="40"/>
      <c r="C183" s="239" t="s">
        <v>353</v>
      </c>
      <c r="D183" s="239" t="s">
        <v>213</v>
      </c>
      <c r="E183" s="240" t="s">
        <v>486</v>
      </c>
      <c r="F183" s="241" t="s">
        <v>487</v>
      </c>
      <c r="G183" s="242" t="s">
        <v>254</v>
      </c>
      <c r="H183" s="243">
        <v>0.23999999999999999</v>
      </c>
      <c r="I183" s="244"/>
      <c r="J183" s="245">
        <f>ROUND(I183*H183,2)</f>
        <v>0</v>
      </c>
      <c r="K183" s="246"/>
      <c r="L183" s="45"/>
      <c r="M183" s="247" t="s">
        <v>1</v>
      </c>
      <c r="N183" s="248" t="s">
        <v>42</v>
      </c>
      <c r="O183" s="98"/>
      <c r="P183" s="249">
        <f>O183*H183</f>
        <v>0</v>
      </c>
      <c r="Q183" s="249">
        <v>0.02266</v>
      </c>
      <c r="R183" s="249">
        <f>Q183*H183</f>
        <v>0.0054383999999999995</v>
      </c>
      <c r="S183" s="249">
        <v>0</v>
      </c>
      <c r="T183" s="250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51" t="s">
        <v>227</v>
      </c>
      <c r="AT183" s="251" t="s">
        <v>213</v>
      </c>
      <c r="AU183" s="251" t="s">
        <v>92</v>
      </c>
      <c r="AY183" s="18" t="s">
        <v>210</v>
      </c>
      <c r="BE183" s="252">
        <f>IF(N183="základná",J183,0)</f>
        <v>0</v>
      </c>
      <c r="BF183" s="252">
        <f>IF(N183="znížená",J183,0)</f>
        <v>0</v>
      </c>
      <c r="BG183" s="252">
        <f>IF(N183="zákl. prenesená",J183,0)</f>
        <v>0</v>
      </c>
      <c r="BH183" s="252">
        <f>IF(N183="zníž. prenesená",J183,0)</f>
        <v>0</v>
      </c>
      <c r="BI183" s="252">
        <f>IF(N183="nulová",J183,0)</f>
        <v>0</v>
      </c>
      <c r="BJ183" s="18" t="s">
        <v>92</v>
      </c>
      <c r="BK183" s="252">
        <f>ROUND(I183*H183,2)</f>
        <v>0</v>
      </c>
      <c r="BL183" s="18" t="s">
        <v>227</v>
      </c>
      <c r="BM183" s="251" t="s">
        <v>1596</v>
      </c>
    </row>
    <row r="184" s="13" customFormat="1">
      <c r="A184" s="13"/>
      <c r="B184" s="258"/>
      <c r="C184" s="259"/>
      <c r="D184" s="260" t="s">
        <v>256</v>
      </c>
      <c r="E184" s="261" t="s">
        <v>1</v>
      </c>
      <c r="F184" s="262" t="s">
        <v>1460</v>
      </c>
      <c r="G184" s="259"/>
      <c r="H184" s="263">
        <v>0.23999999999999999</v>
      </c>
      <c r="I184" s="264"/>
      <c r="J184" s="259"/>
      <c r="K184" s="259"/>
      <c r="L184" s="265"/>
      <c r="M184" s="266"/>
      <c r="N184" s="267"/>
      <c r="O184" s="267"/>
      <c r="P184" s="267"/>
      <c r="Q184" s="267"/>
      <c r="R184" s="267"/>
      <c r="S184" s="267"/>
      <c r="T184" s="268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69" t="s">
        <v>256</v>
      </c>
      <c r="AU184" s="269" t="s">
        <v>92</v>
      </c>
      <c r="AV184" s="13" t="s">
        <v>92</v>
      </c>
      <c r="AW184" s="13" t="s">
        <v>32</v>
      </c>
      <c r="AX184" s="13" t="s">
        <v>76</v>
      </c>
      <c r="AY184" s="269" t="s">
        <v>210</v>
      </c>
    </row>
    <row r="185" s="2" customFormat="1" ht="31.92453" customHeight="1">
      <c r="A185" s="39"/>
      <c r="B185" s="40"/>
      <c r="C185" s="239" t="s">
        <v>7</v>
      </c>
      <c r="D185" s="239" t="s">
        <v>213</v>
      </c>
      <c r="E185" s="240" t="s">
        <v>491</v>
      </c>
      <c r="F185" s="241" t="s">
        <v>492</v>
      </c>
      <c r="G185" s="242" t="s">
        <v>254</v>
      </c>
      <c r="H185" s="243">
        <v>8.0099999999999998</v>
      </c>
      <c r="I185" s="244"/>
      <c r="J185" s="245">
        <f>ROUND(I185*H185,2)</f>
        <v>0</v>
      </c>
      <c r="K185" s="246"/>
      <c r="L185" s="45"/>
      <c r="M185" s="247" t="s">
        <v>1</v>
      </c>
      <c r="N185" s="248" t="s">
        <v>42</v>
      </c>
      <c r="O185" s="98"/>
      <c r="P185" s="249">
        <f>O185*H185</f>
        <v>0</v>
      </c>
      <c r="Q185" s="249">
        <v>0.74894000000000005</v>
      </c>
      <c r="R185" s="249">
        <f>Q185*H185</f>
        <v>5.9990094000000003</v>
      </c>
      <c r="S185" s="249">
        <v>0</v>
      </c>
      <c r="T185" s="250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51" t="s">
        <v>227</v>
      </c>
      <c r="AT185" s="251" t="s">
        <v>213</v>
      </c>
      <c r="AU185" s="251" t="s">
        <v>92</v>
      </c>
      <c r="AY185" s="18" t="s">
        <v>210</v>
      </c>
      <c r="BE185" s="252">
        <f>IF(N185="základná",J185,0)</f>
        <v>0</v>
      </c>
      <c r="BF185" s="252">
        <f>IF(N185="znížená",J185,0)</f>
        <v>0</v>
      </c>
      <c r="BG185" s="252">
        <f>IF(N185="zákl. prenesená",J185,0)</f>
        <v>0</v>
      </c>
      <c r="BH185" s="252">
        <f>IF(N185="zníž. prenesená",J185,0)</f>
        <v>0</v>
      </c>
      <c r="BI185" s="252">
        <f>IF(N185="nulová",J185,0)</f>
        <v>0</v>
      </c>
      <c r="BJ185" s="18" t="s">
        <v>92</v>
      </c>
      <c r="BK185" s="252">
        <f>ROUND(I185*H185,2)</f>
        <v>0</v>
      </c>
      <c r="BL185" s="18" t="s">
        <v>227</v>
      </c>
      <c r="BM185" s="251" t="s">
        <v>1107</v>
      </c>
    </row>
    <row r="186" s="13" customFormat="1">
      <c r="A186" s="13"/>
      <c r="B186" s="258"/>
      <c r="C186" s="259"/>
      <c r="D186" s="260" t="s">
        <v>256</v>
      </c>
      <c r="E186" s="261" t="s">
        <v>1</v>
      </c>
      <c r="F186" s="262" t="s">
        <v>1097</v>
      </c>
      <c r="G186" s="259"/>
      <c r="H186" s="263">
        <v>1.8</v>
      </c>
      <c r="I186" s="264"/>
      <c r="J186" s="259"/>
      <c r="K186" s="259"/>
      <c r="L186" s="265"/>
      <c r="M186" s="266"/>
      <c r="N186" s="267"/>
      <c r="O186" s="267"/>
      <c r="P186" s="267"/>
      <c r="Q186" s="267"/>
      <c r="R186" s="267"/>
      <c r="S186" s="267"/>
      <c r="T186" s="268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69" t="s">
        <v>256</v>
      </c>
      <c r="AU186" s="269" t="s">
        <v>92</v>
      </c>
      <c r="AV186" s="13" t="s">
        <v>92</v>
      </c>
      <c r="AW186" s="13" t="s">
        <v>32</v>
      </c>
      <c r="AX186" s="13" t="s">
        <v>76</v>
      </c>
      <c r="AY186" s="269" t="s">
        <v>210</v>
      </c>
    </row>
    <row r="187" s="13" customFormat="1">
      <c r="A187" s="13"/>
      <c r="B187" s="258"/>
      <c r="C187" s="259"/>
      <c r="D187" s="260" t="s">
        <v>256</v>
      </c>
      <c r="E187" s="261" t="s">
        <v>1</v>
      </c>
      <c r="F187" s="262" t="s">
        <v>1099</v>
      </c>
      <c r="G187" s="259"/>
      <c r="H187" s="263">
        <v>6.21</v>
      </c>
      <c r="I187" s="264"/>
      <c r="J187" s="259"/>
      <c r="K187" s="259"/>
      <c r="L187" s="265"/>
      <c r="M187" s="266"/>
      <c r="N187" s="267"/>
      <c r="O187" s="267"/>
      <c r="P187" s="267"/>
      <c r="Q187" s="267"/>
      <c r="R187" s="267"/>
      <c r="S187" s="267"/>
      <c r="T187" s="268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69" t="s">
        <v>256</v>
      </c>
      <c r="AU187" s="269" t="s">
        <v>92</v>
      </c>
      <c r="AV187" s="13" t="s">
        <v>92</v>
      </c>
      <c r="AW187" s="13" t="s">
        <v>32</v>
      </c>
      <c r="AX187" s="13" t="s">
        <v>76</v>
      </c>
      <c r="AY187" s="269" t="s">
        <v>210</v>
      </c>
    </row>
    <row r="188" s="12" customFormat="1" ht="22.8" customHeight="1">
      <c r="A188" s="12"/>
      <c r="B188" s="223"/>
      <c r="C188" s="224"/>
      <c r="D188" s="225" t="s">
        <v>75</v>
      </c>
      <c r="E188" s="237" t="s">
        <v>277</v>
      </c>
      <c r="F188" s="237" t="s">
        <v>941</v>
      </c>
      <c r="G188" s="224"/>
      <c r="H188" s="224"/>
      <c r="I188" s="227"/>
      <c r="J188" s="238">
        <f>BK188</f>
        <v>0</v>
      </c>
      <c r="K188" s="224"/>
      <c r="L188" s="229"/>
      <c r="M188" s="230"/>
      <c r="N188" s="231"/>
      <c r="O188" s="231"/>
      <c r="P188" s="232">
        <f>SUM(P189:P197)</f>
        <v>0</v>
      </c>
      <c r="Q188" s="231"/>
      <c r="R188" s="232">
        <f>SUM(R189:R197)</f>
        <v>0.42568883999999996</v>
      </c>
      <c r="S188" s="231"/>
      <c r="T188" s="233">
        <f>SUM(T189:T197)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34" t="s">
        <v>84</v>
      </c>
      <c r="AT188" s="235" t="s">
        <v>75</v>
      </c>
      <c r="AU188" s="235" t="s">
        <v>84</v>
      </c>
      <c r="AY188" s="234" t="s">
        <v>210</v>
      </c>
      <c r="BK188" s="236">
        <f>SUM(BK189:BK197)</f>
        <v>0</v>
      </c>
    </row>
    <row r="189" s="2" customFormat="1" ht="16.30189" customHeight="1">
      <c r="A189" s="39"/>
      <c r="B189" s="40"/>
      <c r="C189" s="239" t="s">
        <v>362</v>
      </c>
      <c r="D189" s="239" t="s">
        <v>213</v>
      </c>
      <c r="E189" s="240" t="s">
        <v>1462</v>
      </c>
      <c r="F189" s="241" t="s">
        <v>1463</v>
      </c>
      <c r="G189" s="242" t="s">
        <v>254</v>
      </c>
      <c r="H189" s="243">
        <v>2.484</v>
      </c>
      <c r="I189" s="244"/>
      <c r="J189" s="245">
        <f>ROUND(I189*H189,2)</f>
        <v>0</v>
      </c>
      <c r="K189" s="246"/>
      <c r="L189" s="45"/>
      <c r="M189" s="247" t="s">
        <v>1</v>
      </c>
      <c r="N189" s="248" t="s">
        <v>42</v>
      </c>
      <c r="O189" s="98"/>
      <c r="P189" s="249">
        <f>O189*H189</f>
        <v>0</v>
      </c>
      <c r="Q189" s="249">
        <v>0.00051000000000000004</v>
      </c>
      <c r="R189" s="249">
        <f>Q189*H189</f>
        <v>0.00126684</v>
      </c>
      <c r="S189" s="249">
        <v>0</v>
      </c>
      <c r="T189" s="250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51" t="s">
        <v>227</v>
      </c>
      <c r="AT189" s="251" t="s">
        <v>213</v>
      </c>
      <c r="AU189" s="251" t="s">
        <v>92</v>
      </c>
      <c r="AY189" s="18" t="s">
        <v>210</v>
      </c>
      <c r="BE189" s="252">
        <f>IF(N189="základná",J189,0)</f>
        <v>0</v>
      </c>
      <c r="BF189" s="252">
        <f>IF(N189="znížená",J189,0)</f>
        <v>0</v>
      </c>
      <c r="BG189" s="252">
        <f>IF(N189="zákl. prenesená",J189,0)</f>
        <v>0</v>
      </c>
      <c r="BH189" s="252">
        <f>IF(N189="zníž. prenesená",J189,0)</f>
        <v>0</v>
      </c>
      <c r="BI189" s="252">
        <f>IF(N189="nulová",J189,0)</f>
        <v>0</v>
      </c>
      <c r="BJ189" s="18" t="s">
        <v>92</v>
      </c>
      <c r="BK189" s="252">
        <f>ROUND(I189*H189,2)</f>
        <v>0</v>
      </c>
      <c r="BL189" s="18" t="s">
        <v>227</v>
      </c>
      <c r="BM189" s="251" t="s">
        <v>1534</v>
      </c>
    </row>
    <row r="190" s="15" customFormat="1">
      <c r="A190" s="15"/>
      <c r="B190" s="292"/>
      <c r="C190" s="293"/>
      <c r="D190" s="260" t="s">
        <v>256</v>
      </c>
      <c r="E190" s="294" t="s">
        <v>1</v>
      </c>
      <c r="F190" s="295" t="s">
        <v>1465</v>
      </c>
      <c r="G190" s="293"/>
      <c r="H190" s="294" t="s">
        <v>1</v>
      </c>
      <c r="I190" s="296"/>
      <c r="J190" s="293"/>
      <c r="K190" s="293"/>
      <c r="L190" s="297"/>
      <c r="M190" s="298"/>
      <c r="N190" s="299"/>
      <c r="O190" s="299"/>
      <c r="P190" s="299"/>
      <c r="Q190" s="299"/>
      <c r="R190" s="299"/>
      <c r="S190" s="299"/>
      <c r="T190" s="300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301" t="s">
        <v>256</v>
      </c>
      <c r="AU190" s="301" t="s">
        <v>92</v>
      </c>
      <c r="AV190" s="15" t="s">
        <v>84</v>
      </c>
      <c r="AW190" s="15" t="s">
        <v>32</v>
      </c>
      <c r="AX190" s="15" t="s">
        <v>76</v>
      </c>
      <c r="AY190" s="301" t="s">
        <v>210</v>
      </c>
    </row>
    <row r="191" s="13" customFormat="1">
      <c r="A191" s="13"/>
      <c r="B191" s="258"/>
      <c r="C191" s="259"/>
      <c r="D191" s="260" t="s">
        <v>256</v>
      </c>
      <c r="E191" s="261" t="s">
        <v>1</v>
      </c>
      <c r="F191" s="262" t="s">
        <v>1597</v>
      </c>
      <c r="G191" s="259"/>
      <c r="H191" s="263">
        <v>2.484</v>
      </c>
      <c r="I191" s="264"/>
      <c r="J191" s="259"/>
      <c r="K191" s="259"/>
      <c r="L191" s="265"/>
      <c r="M191" s="266"/>
      <c r="N191" s="267"/>
      <c r="O191" s="267"/>
      <c r="P191" s="267"/>
      <c r="Q191" s="267"/>
      <c r="R191" s="267"/>
      <c r="S191" s="267"/>
      <c r="T191" s="268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69" t="s">
        <v>256</v>
      </c>
      <c r="AU191" s="269" t="s">
        <v>92</v>
      </c>
      <c r="AV191" s="13" t="s">
        <v>92</v>
      </c>
      <c r="AW191" s="13" t="s">
        <v>32</v>
      </c>
      <c r="AX191" s="13" t="s">
        <v>76</v>
      </c>
      <c r="AY191" s="269" t="s">
        <v>210</v>
      </c>
    </row>
    <row r="192" s="14" customFormat="1">
      <c r="A192" s="14"/>
      <c r="B192" s="270"/>
      <c r="C192" s="271"/>
      <c r="D192" s="260" t="s">
        <v>256</v>
      </c>
      <c r="E192" s="272" t="s">
        <v>1</v>
      </c>
      <c r="F192" s="273" t="s">
        <v>268</v>
      </c>
      <c r="G192" s="271"/>
      <c r="H192" s="274">
        <v>2.484</v>
      </c>
      <c r="I192" s="275"/>
      <c r="J192" s="271"/>
      <c r="K192" s="271"/>
      <c r="L192" s="276"/>
      <c r="M192" s="277"/>
      <c r="N192" s="278"/>
      <c r="O192" s="278"/>
      <c r="P192" s="278"/>
      <c r="Q192" s="278"/>
      <c r="R192" s="278"/>
      <c r="S192" s="278"/>
      <c r="T192" s="279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80" t="s">
        <v>256</v>
      </c>
      <c r="AU192" s="280" t="s">
        <v>92</v>
      </c>
      <c r="AV192" s="14" t="s">
        <v>227</v>
      </c>
      <c r="AW192" s="14" t="s">
        <v>32</v>
      </c>
      <c r="AX192" s="14" t="s">
        <v>84</v>
      </c>
      <c r="AY192" s="280" t="s">
        <v>210</v>
      </c>
    </row>
    <row r="193" s="2" customFormat="1" ht="31.92453" customHeight="1">
      <c r="A193" s="39"/>
      <c r="B193" s="40"/>
      <c r="C193" s="239" t="s">
        <v>368</v>
      </c>
      <c r="D193" s="239" t="s">
        <v>213</v>
      </c>
      <c r="E193" s="240" t="s">
        <v>1118</v>
      </c>
      <c r="F193" s="241" t="s">
        <v>1119</v>
      </c>
      <c r="G193" s="242" t="s">
        <v>254</v>
      </c>
      <c r="H193" s="243">
        <v>16.18</v>
      </c>
      <c r="I193" s="244"/>
      <c r="J193" s="245">
        <f>ROUND(I193*H193,2)</f>
        <v>0</v>
      </c>
      <c r="K193" s="246"/>
      <c r="L193" s="45"/>
      <c r="M193" s="247" t="s">
        <v>1</v>
      </c>
      <c r="N193" s="248" t="s">
        <v>42</v>
      </c>
      <c r="O193" s="98"/>
      <c r="P193" s="249">
        <f>O193*H193</f>
        <v>0</v>
      </c>
      <c r="Q193" s="249">
        <v>0.019529999999999999</v>
      </c>
      <c r="R193" s="249">
        <f>Q193*H193</f>
        <v>0.31599539999999998</v>
      </c>
      <c r="S193" s="249">
        <v>0</v>
      </c>
      <c r="T193" s="250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51" t="s">
        <v>227</v>
      </c>
      <c r="AT193" s="251" t="s">
        <v>213</v>
      </c>
      <c r="AU193" s="251" t="s">
        <v>92</v>
      </c>
      <c r="AY193" s="18" t="s">
        <v>210</v>
      </c>
      <c r="BE193" s="252">
        <f>IF(N193="základná",J193,0)</f>
        <v>0</v>
      </c>
      <c r="BF193" s="252">
        <f>IF(N193="znížená",J193,0)</f>
        <v>0</v>
      </c>
      <c r="BG193" s="252">
        <f>IF(N193="zákl. prenesená",J193,0)</f>
        <v>0</v>
      </c>
      <c r="BH193" s="252">
        <f>IF(N193="zníž. prenesená",J193,0)</f>
        <v>0</v>
      </c>
      <c r="BI193" s="252">
        <f>IF(N193="nulová",J193,0)</f>
        <v>0</v>
      </c>
      <c r="BJ193" s="18" t="s">
        <v>92</v>
      </c>
      <c r="BK193" s="252">
        <f>ROUND(I193*H193,2)</f>
        <v>0</v>
      </c>
      <c r="BL193" s="18" t="s">
        <v>227</v>
      </c>
      <c r="BM193" s="251" t="s">
        <v>1120</v>
      </c>
    </row>
    <row r="194" s="13" customFormat="1">
      <c r="A194" s="13"/>
      <c r="B194" s="258"/>
      <c r="C194" s="259"/>
      <c r="D194" s="260" t="s">
        <v>256</v>
      </c>
      <c r="E194" s="261" t="s">
        <v>1</v>
      </c>
      <c r="F194" s="262" t="s">
        <v>1598</v>
      </c>
      <c r="G194" s="259"/>
      <c r="H194" s="263">
        <v>4.4199999999999999</v>
      </c>
      <c r="I194" s="264"/>
      <c r="J194" s="259"/>
      <c r="K194" s="259"/>
      <c r="L194" s="265"/>
      <c r="M194" s="266"/>
      <c r="N194" s="267"/>
      <c r="O194" s="267"/>
      <c r="P194" s="267"/>
      <c r="Q194" s="267"/>
      <c r="R194" s="267"/>
      <c r="S194" s="267"/>
      <c r="T194" s="268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69" t="s">
        <v>256</v>
      </c>
      <c r="AU194" s="269" t="s">
        <v>92</v>
      </c>
      <c r="AV194" s="13" t="s">
        <v>92</v>
      </c>
      <c r="AW194" s="13" t="s">
        <v>32</v>
      </c>
      <c r="AX194" s="13" t="s">
        <v>76</v>
      </c>
      <c r="AY194" s="269" t="s">
        <v>210</v>
      </c>
    </row>
    <row r="195" s="13" customFormat="1">
      <c r="A195" s="13"/>
      <c r="B195" s="258"/>
      <c r="C195" s="259"/>
      <c r="D195" s="260" t="s">
        <v>256</v>
      </c>
      <c r="E195" s="261" t="s">
        <v>1</v>
      </c>
      <c r="F195" s="262" t="s">
        <v>1599</v>
      </c>
      <c r="G195" s="259"/>
      <c r="H195" s="263">
        <v>11.76</v>
      </c>
      <c r="I195" s="264"/>
      <c r="J195" s="259"/>
      <c r="K195" s="259"/>
      <c r="L195" s="265"/>
      <c r="M195" s="266"/>
      <c r="N195" s="267"/>
      <c r="O195" s="267"/>
      <c r="P195" s="267"/>
      <c r="Q195" s="267"/>
      <c r="R195" s="267"/>
      <c r="S195" s="267"/>
      <c r="T195" s="268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69" t="s">
        <v>256</v>
      </c>
      <c r="AU195" s="269" t="s">
        <v>92</v>
      </c>
      <c r="AV195" s="13" t="s">
        <v>92</v>
      </c>
      <c r="AW195" s="13" t="s">
        <v>32</v>
      </c>
      <c r="AX195" s="13" t="s">
        <v>76</v>
      </c>
      <c r="AY195" s="269" t="s">
        <v>210</v>
      </c>
    </row>
    <row r="196" s="14" customFormat="1">
      <c r="A196" s="14"/>
      <c r="B196" s="270"/>
      <c r="C196" s="271"/>
      <c r="D196" s="260" t="s">
        <v>256</v>
      </c>
      <c r="E196" s="272" t="s">
        <v>1</v>
      </c>
      <c r="F196" s="273" t="s">
        <v>268</v>
      </c>
      <c r="G196" s="271"/>
      <c r="H196" s="274">
        <v>16.18</v>
      </c>
      <c r="I196" s="275"/>
      <c r="J196" s="271"/>
      <c r="K196" s="271"/>
      <c r="L196" s="276"/>
      <c r="M196" s="277"/>
      <c r="N196" s="278"/>
      <c r="O196" s="278"/>
      <c r="P196" s="278"/>
      <c r="Q196" s="278"/>
      <c r="R196" s="278"/>
      <c r="S196" s="278"/>
      <c r="T196" s="279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80" t="s">
        <v>256</v>
      </c>
      <c r="AU196" s="280" t="s">
        <v>92</v>
      </c>
      <c r="AV196" s="14" t="s">
        <v>227</v>
      </c>
      <c r="AW196" s="14" t="s">
        <v>32</v>
      </c>
      <c r="AX196" s="14" t="s">
        <v>84</v>
      </c>
      <c r="AY196" s="280" t="s">
        <v>210</v>
      </c>
    </row>
    <row r="197" s="2" customFormat="1" ht="23.4566" customHeight="1">
      <c r="A197" s="39"/>
      <c r="B197" s="40"/>
      <c r="C197" s="239" t="s">
        <v>373</v>
      </c>
      <c r="D197" s="239" t="s">
        <v>213</v>
      </c>
      <c r="E197" s="240" t="s">
        <v>1469</v>
      </c>
      <c r="F197" s="241" t="s">
        <v>1470</v>
      </c>
      <c r="G197" s="242" t="s">
        <v>254</v>
      </c>
      <c r="H197" s="243">
        <v>2.484</v>
      </c>
      <c r="I197" s="244"/>
      <c r="J197" s="245">
        <f>ROUND(I197*H197,2)</f>
        <v>0</v>
      </c>
      <c r="K197" s="246"/>
      <c r="L197" s="45"/>
      <c r="M197" s="247" t="s">
        <v>1</v>
      </c>
      <c r="N197" s="248" t="s">
        <v>42</v>
      </c>
      <c r="O197" s="98"/>
      <c r="P197" s="249">
        <f>O197*H197</f>
        <v>0</v>
      </c>
      <c r="Q197" s="249">
        <v>0.043650000000000001</v>
      </c>
      <c r="R197" s="249">
        <f>Q197*H197</f>
        <v>0.1084266</v>
      </c>
      <c r="S197" s="249">
        <v>0</v>
      </c>
      <c r="T197" s="250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51" t="s">
        <v>227</v>
      </c>
      <c r="AT197" s="251" t="s">
        <v>213</v>
      </c>
      <c r="AU197" s="251" t="s">
        <v>92</v>
      </c>
      <c r="AY197" s="18" t="s">
        <v>210</v>
      </c>
      <c r="BE197" s="252">
        <f>IF(N197="základná",J197,0)</f>
        <v>0</v>
      </c>
      <c r="BF197" s="252">
        <f>IF(N197="znížená",J197,0)</f>
        <v>0</v>
      </c>
      <c r="BG197" s="252">
        <f>IF(N197="zákl. prenesená",J197,0)</f>
        <v>0</v>
      </c>
      <c r="BH197" s="252">
        <f>IF(N197="zníž. prenesená",J197,0)</f>
        <v>0</v>
      </c>
      <c r="BI197" s="252">
        <f>IF(N197="nulová",J197,0)</f>
        <v>0</v>
      </c>
      <c r="BJ197" s="18" t="s">
        <v>92</v>
      </c>
      <c r="BK197" s="252">
        <f>ROUND(I197*H197,2)</f>
        <v>0</v>
      </c>
      <c r="BL197" s="18" t="s">
        <v>227</v>
      </c>
      <c r="BM197" s="251" t="s">
        <v>1538</v>
      </c>
    </row>
    <row r="198" s="12" customFormat="1" ht="22.8" customHeight="1">
      <c r="A198" s="12"/>
      <c r="B198" s="223"/>
      <c r="C198" s="224"/>
      <c r="D198" s="225" t="s">
        <v>75</v>
      </c>
      <c r="E198" s="237" t="s">
        <v>287</v>
      </c>
      <c r="F198" s="237" t="s">
        <v>543</v>
      </c>
      <c r="G198" s="224"/>
      <c r="H198" s="224"/>
      <c r="I198" s="227"/>
      <c r="J198" s="238">
        <f>BK198</f>
        <v>0</v>
      </c>
      <c r="K198" s="224"/>
      <c r="L198" s="229"/>
      <c r="M198" s="230"/>
      <c r="N198" s="231"/>
      <c r="O198" s="231"/>
      <c r="P198" s="232">
        <f>SUM(P199:P200)</f>
        <v>0</v>
      </c>
      <c r="Q198" s="231"/>
      <c r="R198" s="232">
        <f>SUM(R199:R200)</f>
        <v>0.01</v>
      </c>
      <c r="S198" s="231"/>
      <c r="T198" s="233">
        <f>SUM(T199:T200)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34" t="s">
        <v>84</v>
      </c>
      <c r="AT198" s="235" t="s">
        <v>75</v>
      </c>
      <c r="AU198" s="235" t="s">
        <v>84</v>
      </c>
      <c r="AY198" s="234" t="s">
        <v>210</v>
      </c>
      <c r="BK198" s="236">
        <f>SUM(BK199:BK200)</f>
        <v>0</v>
      </c>
    </row>
    <row r="199" s="2" customFormat="1" ht="23.4566" customHeight="1">
      <c r="A199" s="39"/>
      <c r="B199" s="40"/>
      <c r="C199" s="239" t="s">
        <v>378</v>
      </c>
      <c r="D199" s="239" t="s">
        <v>213</v>
      </c>
      <c r="E199" s="240" t="s">
        <v>1130</v>
      </c>
      <c r="F199" s="241" t="s">
        <v>1131</v>
      </c>
      <c r="G199" s="242" t="s">
        <v>563</v>
      </c>
      <c r="H199" s="243">
        <v>5</v>
      </c>
      <c r="I199" s="244"/>
      <c r="J199" s="245">
        <f>ROUND(I199*H199,2)</f>
        <v>0</v>
      </c>
      <c r="K199" s="246"/>
      <c r="L199" s="45"/>
      <c r="M199" s="247" t="s">
        <v>1</v>
      </c>
      <c r="N199" s="248" t="s">
        <v>42</v>
      </c>
      <c r="O199" s="98"/>
      <c r="P199" s="249">
        <f>O199*H199</f>
        <v>0</v>
      </c>
      <c r="Q199" s="249">
        <v>0.002</v>
      </c>
      <c r="R199" s="249">
        <f>Q199*H199</f>
        <v>0.01</v>
      </c>
      <c r="S199" s="249">
        <v>0</v>
      </c>
      <c r="T199" s="250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51" t="s">
        <v>227</v>
      </c>
      <c r="AT199" s="251" t="s">
        <v>213</v>
      </c>
      <c r="AU199" s="251" t="s">
        <v>92</v>
      </c>
      <c r="AY199" s="18" t="s">
        <v>210</v>
      </c>
      <c r="BE199" s="252">
        <f>IF(N199="základná",J199,0)</f>
        <v>0</v>
      </c>
      <c r="BF199" s="252">
        <f>IF(N199="znížená",J199,0)</f>
        <v>0</v>
      </c>
      <c r="BG199" s="252">
        <f>IF(N199="zákl. prenesená",J199,0)</f>
        <v>0</v>
      </c>
      <c r="BH199" s="252">
        <f>IF(N199="zníž. prenesená",J199,0)</f>
        <v>0</v>
      </c>
      <c r="BI199" s="252">
        <f>IF(N199="nulová",J199,0)</f>
        <v>0</v>
      </c>
      <c r="BJ199" s="18" t="s">
        <v>92</v>
      </c>
      <c r="BK199" s="252">
        <f>ROUND(I199*H199,2)</f>
        <v>0</v>
      </c>
      <c r="BL199" s="18" t="s">
        <v>227</v>
      </c>
      <c r="BM199" s="251" t="s">
        <v>1132</v>
      </c>
    </row>
    <row r="200" s="13" customFormat="1">
      <c r="A200" s="13"/>
      <c r="B200" s="258"/>
      <c r="C200" s="259"/>
      <c r="D200" s="260" t="s">
        <v>256</v>
      </c>
      <c r="E200" s="261" t="s">
        <v>1</v>
      </c>
      <c r="F200" s="262" t="s">
        <v>1133</v>
      </c>
      <c r="G200" s="259"/>
      <c r="H200" s="263">
        <v>5</v>
      </c>
      <c r="I200" s="264"/>
      <c r="J200" s="259"/>
      <c r="K200" s="259"/>
      <c r="L200" s="265"/>
      <c r="M200" s="266"/>
      <c r="N200" s="267"/>
      <c r="O200" s="267"/>
      <c r="P200" s="267"/>
      <c r="Q200" s="267"/>
      <c r="R200" s="267"/>
      <c r="S200" s="267"/>
      <c r="T200" s="268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69" t="s">
        <v>256</v>
      </c>
      <c r="AU200" s="269" t="s">
        <v>92</v>
      </c>
      <c r="AV200" s="13" t="s">
        <v>92</v>
      </c>
      <c r="AW200" s="13" t="s">
        <v>32</v>
      </c>
      <c r="AX200" s="13" t="s">
        <v>76</v>
      </c>
      <c r="AY200" s="269" t="s">
        <v>210</v>
      </c>
    </row>
    <row r="201" s="12" customFormat="1" ht="22.8" customHeight="1">
      <c r="A201" s="12"/>
      <c r="B201" s="223"/>
      <c r="C201" s="224"/>
      <c r="D201" s="225" t="s">
        <v>75</v>
      </c>
      <c r="E201" s="237" t="s">
        <v>293</v>
      </c>
      <c r="F201" s="237" t="s">
        <v>594</v>
      </c>
      <c r="G201" s="224"/>
      <c r="H201" s="224"/>
      <c r="I201" s="227"/>
      <c r="J201" s="238">
        <f>BK201</f>
        <v>0</v>
      </c>
      <c r="K201" s="224"/>
      <c r="L201" s="229"/>
      <c r="M201" s="230"/>
      <c r="N201" s="231"/>
      <c r="O201" s="231"/>
      <c r="P201" s="232">
        <f>SUM(P202:P223)</f>
        <v>0</v>
      </c>
      <c r="Q201" s="231"/>
      <c r="R201" s="232">
        <f>SUM(R202:R223)</f>
        <v>9.7799999999999994</v>
      </c>
      <c r="S201" s="231"/>
      <c r="T201" s="233">
        <f>SUM(T202:T223)</f>
        <v>2.7887659999999999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234" t="s">
        <v>84</v>
      </c>
      <c r="AT201" s="235" t="s">
        <v>75</v>
      </c>
      <c r="AU201" s="235" t="s">
        <v>84</v>
      </c>
      <c r="AY201" s="234" t="s">
        <v>210</v>
      </c>
      <c r="BK201" s="236">
        <f>SUM(BK202:BK223)</f>
        <v>0</v>
      </c>
    </row>
    <row r="202" s="2" customFormat="1" ht="16.30189" customHeight="1">
      <c r="A202" s="39"/>
      <c r="B202" s="40"/>
      <c r="C202" s="239" t="s">
        <v>383</v>
      </c>
      <c r="D202" s="239" t="s">
        <v>213</v>
      </c>
      <c r="E202" s="240" t="s">
        <v>1134</v>
      </c>
      <c r="F202" s="241" t="s">
        <v>1135</v>
      </c>
      <c r="G202" s="242" t="s">
        <v>563</v>
      </c>
      <c r="H202" s="243">
        <v>1</v>
      </c>
      <c r="I202" s="244"/>
      <c r="J202" s="245">
        <f>ROUND(I202*H202,2)</f>
        <v>0</v>
      </c>
      <c r="K202" s="246"/>
      <c r="L202" s="45"/>
      <c r="M202" s="247" t="s">
        <v>1</v>
      </c>
      <c r="N202" s="248" t="s">
        <v>42</v>
      </c>
      <c r="O202" s="98"/>
      <c r="P202" s="249">
        <f>O202*H202</f>
        <v>0</v>
      </c>
      <c r="Q202" s="249">
        <v>0.077670000000000003</v>
      </c>
      <c r="R202" s="249">
        <f>Q202*H202</f>
        <v>0.077670000000000003</v>
      </c>
      <c r="S202" s="249">
        <v>0</v>
      </c>
      <c r="T202" s="250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51" t="s">
        <v>227</v>
      </c>
      <c r="AT202" s="251" t="s">
        <v>213</v>
      </c>
      <c r="AU202" s="251" t="s">
        <v>92</v>
      </c>
      <c r="AY202" s="18" t="s">
        <v>210</v>
      </c>
      <c r="BE202" s="252">
        <f>IF(N202="základná",J202,0)</f>
        <v>0</v>
      </c>
      <c r="BF202" s="252">
        <f>IF(N202="znížená",J202,0)</f>
        <v>0</v>
      </c>
      <c r="BG202" s="252">
        <f>IF(N202="zákl. prenesená",J202,0)</f>
        <v>0</v>
      </c>
      <c r="BH202" s="252">
        <f>IF(N202="zníž. prenesená",J202,0)</f>
        <v>0</v>
      </c>
      <c r="BI202" s="252">
        <f>IF(N202="nulová",J202,0)</f>
        <v>0</v>
      </c>
      <c r="BJ202" s="18" t="s">
        <v>92</v>
      </c>
      <c r="BK202" s="252">
        <f>ROUND(I202*H202,2)</f>
        <v>0</v>
      </c>
      <c r="BL202" s="18" t="s">
        <v>227</v>
      </c>
      <c r="BM202" s="251" t="s">
        <v>1136</v>
      </c>
    </row>
    <row r="203" s="2" customFormat="1" ht="23.4566" customHeight="1">
      <c r="A203" s="39"/>
      <c r="B203" s="40"/>
      <c r="C203" s="239" t="s">
        <v>388</v>
      </c>
      <c r="D203" s="239" t="s">
        <v>213</v>
      </c>
      <c r="E203" s="240" t="s">
        <v>1137</v>
      </c>
      <c r="F203" s="241" t="s">
        <v>1138</v>
      </c>
      <c r="G203" s="242" t="s">
        <v>563</v>
      </c>
      <c r="H203" s="243">
        <v>1</v>
      </c>
      <c r="I203" s="244"/>
      <c r="J203" s="245">
        <f>ROUND(I203*H203,2)</f>
        <v>0</v>
      </c>
      <c r="K203" s="246"/>
      <c r="L203" s="45"/>
      <c r="M203" s="247" t="s">
        <v>1</v>
      </c>
      <c r="N203" s="248" t="s">
        <v>42</v>
      </c>
      <c r="O203" s="98"/>
      <c r="P203" s="249">
        <f>O203*H203</f>
        <v>0</v>
      </c>
      <c r="Q203" s="249">
        <v>9.6984899999999996</v>
      </c>
      <c r="R203" s="249">
        <f>Q203*H203</f>
        <v>9.6984899999999996</v>
      </c>
      <c r="S203" s="249">
        <v>0</v>
      </c>
      <c r="T203" s="250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51" t="s">
        <v>227</v>
      </c>
      <c r="AT203" s="251" t="s">
        <v>213</v>
      </c>
      <c r="AU203" s="251" t="s">
        <v>92</v>
      </c>
      <c r="AY203" s="18" t="s">
        <v>210</v>
      </c>
      <c r="BE203" s="252">
        <f>IF(N203="základná",J203,0)</f>
        <v>0</v>
      </c>
      <c r="BF203" s="252">
        <f>IF(N203="znížená",J203,0)</f>
        <v>0</v>
      </c>
      <c r="BG203" s="252">
        <f>IF(N203="zákl. prenesená",J203,0)</f>
        <v>0</v>
      </c>
      <c r="BH203" s="252">
        <f>IF(N203="zníž. prenesená",J203,0)</f>
        <v>0</v>
      </c>
      <c r="BI203" s="252">
        <f>IF(N203="nulová",J203,0)</f>
        <v>0</v>
      </c>
      <c r="BJ203" s="18" t="s">
        <v>92</v>
      </c>
      <c r="BK203" s="252">
        <f>ROUND(I203*H203,2)</f>
        <v>0</v>
      </c>
      <c r="BL203" s="18" t="s">
        <v>227</v>
      </c>
      <c r="BM203" s="251" t="s">
        <v>1139</v>
      </c>
    </row>
    <row r="204" s="2" customFormat="1" ht="23.4566" customHeight="1">
      <c r="A204" s="39"/>
      <c r="B204" s="40"/>
      <c r="C204" s="239" t="s">
        <v>393</v>
      </c>
      <c r="D204" s="239" t="s">
        <v>213</v>
      </c>
      <c r="E204" s="240" t="s">
        <v>1472</v>
      </c>
      <c r="F204" s="241" t="s">
        <v>1473</v>
      </c>
      <c r="G204" s="242" t="s">
        <v>254</v>
      </c>
      <c r="H204" s="243">
        <v>2.484</v>
      </c>
      <c r="I204" s="244"/>
      <c r="J204" s="245">
        <f>ROUND(I204*H204,2)</f>
        <v>0</v>
      </c>
      <c r="K204" s="246"/>
      <c r="L204" s="45"/>
      <c r="M204" s="247" t="s">
        <v>1</v>
      </c>
      <c r="N204" s="248" t="s">
        <v>42</v>
      </c>
      <c r="O204" s="98"/>
      <c r="P204" s="249">
        <f>O204*H204</f>
        <v>0</v>
      </c>
      <c r="Q204" s="249">
        <v>0</v>
      </c>
      <c r="R204" s="249">
        <f>Q204*H204</f>
        <v>0</v>
      </c>
      <c r="S204" s="249">
        <v>0.021999999999999999</v>
      </c>
      <c r="T204" s="250">
        <f>S204*H204</f>
        <v>0.054647999999999995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51" t="s">
        <v>227</v>
      </c>
      <c r="AT204" s="251" t="s">
        <v>213</v>
      </c>
      <c r="AU204" s="251" t="s">
        <v>92</v>
      </c>
      <c r="AY204" s="18" t="s">
        <v>210</v>
      </c>
      <c r="BE204" s="252">
        <f>IF(N204="základná",J204,0)</f>
        <v>0</v>
      </c>
      <c r="BF204" s="252">
        <f>IF(N204="znížená",J204,0)</f>
        <v>0</v>
      </c>
      <c r="BG204" s="252">
        <f>IF(N204="zákl. prenesená",J204,0)</f>
        <v>0</v>
      </c>
      <c r="BH204" s="252">
        <f>IF(N204="zníž. prenesená",J204,0)</f>
        <v>0</v>
      </c>
      <c r="BI204" s="252">
        <f>IF(N204="nulová",J204,0)</f>
        <v>0</v>
      </c>
      <c r="BJ204" s="18" t="s">
        <v>92</v>
      </c>
      <c r="BK204" s="252">
        <f>ROUND(I204*H204,2)</f>
        <v>0</v>
      </c>
      <c r="BL204" s="18" t="s">
        <v>227</v>
      </c>
      <c r="BM204" s="251" t="s">
        <v>1539</v>
      </c>
    </row>
    <row r="205" s="13" customFormat="1">
      <c r="A205" s="13"/>
      <c r="B205" s="258"/>
      <c r="C205" s="259"/>
      <c r="D205" s="260" t="s">
        <v>256</v>
      </c>
      <c r="E205" s="261" t="s">
        <v>1</v>
      </c>
      <c r="F205" s="262" t="s">
        <v>1597</v>
      </c>
      <c r="G205" s="259"/>
      <c r="H205" s="263">
        <v>2.484</v>
      </c>
      <c r="I205" s="264"/>
      <c r="J205" s="259"/>
      <c r="K205" s="259"/>
      <c r="L205" s="265"/>
      <c r="M205" s="266"/>
      <c r="N205" s="267"/>
      <c r="O205" s="267"/>
      <c r="P205" s="267"/>
      <c r="Q205" s="267"/>
      <c r="R205" s="267"/>
      <c r="S205" s="267"/>
      <c r="T205" s="268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69" t="s">
        <v>256</v>
      </c>
      <c r="AU205" s="269" t="s">
        <v>92</v>
      </c>
      <c r="AV205" s="13" t="s">
        <v>92</v>
      </c>
      <c r="AW205" s="13" t="s">
        <v>32</v>
      </c>
      <c r="AX205" s="13" t="s">
        <v>84</v>
      </c>
      <c r="AY205" s="269" t="s">
        <v>210</v>
      </c>
    </row>
    <row r="206" s="2" customFormat="1" ht="23.4566" customHeight="1">
      <c r="A206" s="39"/>
      <c r="B206" s="40"/>
      <c r="C206" s="239" t="s">
        <v>398</v>
      </c>
      <c r="D206" s="239" t="s">
        <v>213</v>
      </c>
      <c r="E206" s="240" t="s">
        <v>1475</v>
      </c>
      <c r="F206" s="241" t="s">
        <v>1476</v>
      </c>
      <c r="G206" s="242" t="s">
        <v>254</v>
      </c>
      <c r="H206" s="243">
        <v>2.1000000000000001</v>
      </c>
      <c r="I206" s="244"/>
      <c r="J206" s="245">
        <f>ROUND(I206*H206,2)</f>
        <v>0</v>
      </c>
      <c r="K206" s="246"/>
      <c r="L206" s="45"/>
      <c r="M206" s="247" t="s">
        <v>1</v>
      </c>
      <c r="N206" s="248" t="s">
        <v>42</v>
      </c>
      <c r="O206" s="98"/>
      <c r="P206" s="249">
        <f>O206*H206</f>
        <v>0</v>
      </c>
      <c r="Q206" s="249">
        <v>0</v>
      </c>
      <c r="R206" s="249">
        <f>Q206*H206</f>
        <v>0</v>
      </c>
      <c r="S206" s="249">
        <v>0</v>
      </c>
      <c r="T206" s="250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51" t="s">
        <v>227</v>
      </c>
      <c r="AT206" s="251" t="s">
        <v>213</v>
      </c>
      <c r="AU206" s="251" t="s">
        <v>92</v>
      </c>
      <c r="AY206" s="18" t="s">
        <v>210</v>
      </c>
      <c r="BE206" s="252">
        <f>IF(N206="základná",J206,0)</f>
        <v>0</v>
      </c>
      <c r="BF206" s="252">
        <f>IF(N206="znížená",J206,0)</f>
        <v>0</v>
      </c>
      <c r="BG206" s="252">
        <f>IF(N206="zákl. prenesená",J206,0)</f>
        <v>0</v>
      </c>
      <c r="BH206" s="252">
        <f>IF(N206="zníž. prenesená",J206,0)</f>
        <v>0</v>
      </c>
      <c r="BI206" s="252">
        <f>IF(N206="nulová",J206,0)</f>
        <v>0</v>
      </c>
      <c r="BJ206" s="18" t="s">
        <v>92</v>
      </c>
      <c r="BK206" s="252">
        <f>ROUND(I206*H206,2)</f>
        <v>0</v>
      </c>
      <c r="BL206" s="18" t="s">
        <v>227</v>
      </c>
      <c r="BM206" s="251" t="s">
        <v>1477</v>
      </c>
    </row>
    <row r="207" s="13" customFormat="1">
      <c r="A207" s="13"/>
      <c r="B207" s="258"/>
      <c r="C207" s="259"/>
      <c r="D207" s="260" t="s">
        <v>256</v>
      </c>
      <c r="E207" s="261" t="s">
        <v>1</v>
      </c>
      <c r="F207" s="262" t="s">
        <v>1600</v>
      </c>
      <c r="G207" s="259"/>
      <c r="H207" s="263">
        <v>2.1000000000000001</v>
      </c>
      <c r="I207" s="264"/>
      <c r="J207" s="259"/>
      <c r="K207" s="259"/>
      <c r="L207" s="265"/>
      <c r="M207" s="266"/>
      <c r="N207" s="267"/>
      <c r="O207" s="267"/>
      <c r="P207" s="267"/>
      <c r="Q207" s="267"/>
      <c r="R207" s="267"/>
      <c r="S207" s="267"/>
      <c r="T207" s="268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69" t="s">
        <v>256</v>
      </c>
      <c r="AU207" s="269" t="s">
        <v>92</v>
      </c>
      <c r="AV207" s="13" t="s">
        <v>92</v>
      </c>
      <c r="AW207" s="13" t="s">
        <v>32</v>
      </c>
      <c r="AX207" s="13" t="s">
        <v>76</v>
      </c>
      <c r="AY207" s="269" t="s">
        <v>210</v>
      </c>
    </row>
    <row r="208" s="14" customFormat="1">
      <c r="A208" s="14"/>
      <c r="B208" s="270"/>
      <c r="C208" s="271"/>
      <c r="D208" s="260" t="s">
        <v>256</v>
      </c>
      <c r="E208" s="272" t="s">
        <v>1</v>
      </c>
      <c r="F208" s="273" t="s">
        <v>268</v>
      </c>
      <c r="G208" s="271"/>
      <c r="H208" s="274">
        <v>2.1000000000000001</v>
      </c>
      <c r="I208" s="275"/>
      <c r="J208" s="271"/>
      <c r="K208" s="271"/>
      <c r="L208" s="276"/>
      <c r="M208" s="277"/>
      <c r="N208" s="278"/>
      <c r="O208" s="278"/>
      <c r="P208" s="278"/>
      <c r="Q208" s="278"/>
      <c r="R208" s="278"/>
      <c r="S208" s="278"/>
      <c r="T208" s="279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80" t="s">
        <v>256</v>
      </c>
      <c r="AU208" s="280" t="s">
        <v>92</v>
      </c>
      <c r="AV208" s="14" t="s">
        <v>227</v>
      </c>
      <c r="AW208" s="14" t="s">
        <v>32</v>
      </c>
      <c r="AX208" s="14" t="s">
        <v>84</v>
      </c>
      <c r="AY208" s="280" t="s">
        <v>210</v>
      </c>
    </row>
    <row r="209" s="2" customFormat="1" ht="31.92453" customHeight="1">
      <c r="A209" s="39"/>
      <c r="B209" s="40"/>
      <c r="C209" s="239" t="s">
        <v>403</v>
      </c>
      <c r="D209" s="239" t="s">
        <v>213</v>
      </c>
      <c r="E209" s="240" t="s">
        <v>1148</v>
      </c>
      <c r="F209" s="241" t="s">
        <v>1149</v>
      </c>
      <c r="G209" s="242" t="s">
        <v>310</v>
      </c>
      <c r="H209" s="243">
        <v>10</v>
      </c>
      <c r="I209" s="244"/>
      <c r="J209" s="245">
        <f>ROUND(I209*H209,2)</f>
        <v>0</v>
      </c>
      <c r="K209" s="246"/>
      <c r="L209" s="45"/>
      <c r="M209" s="247" t="s">
        <v>1</v>
      </c>
      <c r="N209" s="248" t="s">
        <v>42</v>
      </c>
      <c r="O209" s="98"/>
      <c r="P209" s="249">
        <f>O209*H209</f>
        <v>0</v>
      </c>
      <c r="Q209" s="249">
        <v>0</v>
      </c>
      <c r="R209" s="249">
        <f>Q209*H209</f>
        <v>0</v>
      </c>
      <c r="S209" s="249">
        <v>0.1946</v>
      </c>
      <c r="T209" s="250">
        <f>S209*H209</f>
        <v>1.946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51" t="s">
        <v>227</v>
      </c>
      <c r="AT209" s="251" t="s">
        <v>213</v>
      </c>
      <c r="AU209" s="251" t="s">
        <v>92</v>
      </c>
      <c r="AY209" s="18" t="s">
        <v>210</v>
      </c>
      <c r="BE209" s="252">
        <f>IF(N209="základná",J209,0)</f>
        <v>0</v>
      </c>
      <c r="BF209" s="252">
        <f>IF(N209="znížená",J209,0)</f>
        <v>0</v>
      </c>
      <c r="BG209" s="252">
        <f>IF(N209="zákl. prenesená",J209,0)</f>
        <v>0</v>
      </c>
      <c r="BH209" s="252">
        <f>IF(N209="zníž. prenesená",J209,0)</f>
        <v>0</v>
      </c>
      <c r="BI209" s="252">
        <f>IF(N209="nulová",J209,0)</f>
        <v>0</v>
      </c>
      <c r="BJ209" s="18" t="s">
        <v>92</v>
      </c>
      <c r="BK209" s="252">
        <f>ROUND(I209*H209,2)</f>
        <v>0</v>
      </c>
      <c r="BL209" s="18" t="s">
        <v>227</v>
      </c>
      <c r="BM209" s="251" t="s">
        <v>1150</v>
      </c>
    </row>
    <row r="210" s="13" customFormat="1">
      <c r="A210" s="13"/>
      <c r="B210" s="258"/>
      <c r="C210" s="259"/>
      <c r="D210" s="260" t="s">
        <v>256</v>
      </c>
      <c r="E210" s="261" t="s">
        <v>1</v>
      </c>
      <c r="F210" s="262" t="s">
        <v>1151</v>
      </c>
      <c r="G210" s="259"/>
      <c r="H210" s="263">
        <v>10</v>
      </c>
      <c r="I210" s="264"/>
      <c r="J210" s="259"/>
      <c r="K210" s="259"/>
      <c r="L210" s="265"/>
      <c r="M210" s="266"/>
      <c r="N210" s="267"/>
      <c r="O210" s="267"/>
      <c r="P210" s="267"/>
      <c r="Q210" s="267"/>
      <c r="R210" s="267"/>
      <c r="S210" s="267"/>
      <c r="T210" s="268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69" t="s">
        <v>256</v>
      </c>
      <c r="AU210" s="269" t="s">
        <v>92</v>
      </c>
      <c r="AV210" s="13" t="s">
        <v>92</v>
      </c>
      <c r="AW210" s="13" t="s">
        <v>32</v>
      </c>
      <c r="AX210" s="13" t="s">
        <v>84</v>
      </c>
      <c r="AY210" s="269" t="s">
        <v>210</v>
      </c>
    </row>
    <row r="211" s="2" customFormat="1" ht="23.4566" customHeight="1">
      <c r="A211" s="39"/>
      <c r="B211" s="40"/>
      <c r="C211" s="239" t="s">
        <v>408</v>
      </c>
      <c r="D211" s="239" t="s">
        <v>213</v>
      </c>
      <c r="E211" s="240" t="s">
        <v>1412</v>
      </c>
      <c r="F211" s="241" t="s">
        <v>1413</v>
      </c>
      <c r="G211" s="242" t="s">
        <v>310</v>
      </c>
      <c r="H211" s="243">
        <v>13.800000000000001</v>
      </c>
      <c r="I211" s="244"/>
      <c r="J211" s="245">
        <f>ROUND(I211*H211,2)</f>
        <v>0</v>
      </c>
      <c r="K211" s="246"/>
      <c r="L211" s="45"/>
      <c r="M211" s="247" t="s">
        <v>1</v>
      </c>
      <c r="N211" s="248" t="s">
        <v>42</v>
      </c>
      <c r="O211" s="98"/>
      <c r="P211" s="249">
        <f>O211*H211</f>
        <v>0</v>
      </c>
      <c r="Q211" s="249">
        <v>0</v>
      </c>
      <c r="R211" s="249">
        <f>Q211*H211</f>
        <v>0</v>
      </c>
      <c r="S211" s="249">
        <v>0.057110000000000001</v>
      </c>
      <c r="T211" s="250">
        <f>S211*H211</f>
        <v>0.7881180000000001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51" t="s">
        <v>227</v>
      </c>
      <c r="AT211" s="251" t="s">
        <v>213</v>
      </c>
      <c r="AU211" s="251" t="s">
        <v>92</v>
      </c>
      <c r="AY211" s="18" t="s">
        <v>210</v>
      </c>
      <c r="BE211" s="252">
        <f>IF(N211="základná",J211,0)</f>
        <v>0</v>
      </c>
      <c r="BF211" s="252">
        <f>IF(N211="znížená",J211,0)</f>
        <v>0</v>
      </c>
      <c r="BG211" s="252">
        <f>IF(N211="zákl. prenesená",J211,0)</f>
        <v>0</v>
      </c>
      <c r="BH211" s="252">
        <f>IF(N211="zníž. prenesená",J211,0)</f>
        <v>0</v>
      </c>
      <c r="BI211" s="252">
        <f>IF(N211="nulová",J211,0)</f>
        <v>0</v>
      </c>
      <c r="BJ211" s="18" t="s">
        <v>92</v>
      </c>
      <c r="BK211" s="252">
        <f>ROUND(I211*H211,2)</f>
        <v>0</v>
      </c>
      <c r="BL211" s="18" t="s">
        <v>227</v>
      </c>
      <c r="BM211" s="251" t="s">
        <v>1481</v>
      </c>
    </row>
    <row r="212" s="2" customFormat="1" ht="36.72453" customHeight="1">
      <c r="A212" s="39"/>
      <c r="B212" s="40"/>
      <c r="C212" s="239" t="s">
        <v>413</v>
      </c>
      <c r="D212" s="239" t="s">
        <v>213</v>
      </c>
      <c r="E212" s="240" t="s">
        <v>1152</v>
      </c>
      <c r="F212" s="241" t="s">
        <v>1153</v>
      </c>
      <c r="G212" s="242" t="s">
        <v>563</v>
      </c>
      <c r="H212" s="243">
        <v>24</v>
      </c>
      <c r="I212" s="244"/>
      <c r="J212" s="245">
        <f>ROUND(I212*H212,2)</f>
        <v>0</v>
      </c>
      <c r="K212" s="246"/>
      <c r="L212" s="45"/>
      <c r="M212" s="247" t="s">
        <v>1</v>
      </c>
      <c r="N212" s="248" t="s">
        <v>42</v>
      </c>
      <c r="O212" s="98"/>
      <c r="P212" s="249">
        <f>O212*H212</f>
        <v>0</v>
      </c>
      <c r="Q212" s="249">
        <v>0.00016000000000000001</v>
      </c>
      <c r="R212" s="249">
        <f>Q212*H212</f>
        <v>0.0038400000000000005</v>
      </c>
      <c r="S212" s="249">
        <v>0</v>
      </c>
      <c r="T212" s="250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51" t="s">
        <v>227</v>
      </c>
      <c r="AT212" s="251" t="s">
        <v>213</v>
      </c>
      <c r="AU212" s="251" t="s">
        <v>92</v>
      </c>
      <c r="AY212" s="18" t="s">
        <v>210</v>
      </c>
      <c r="BE212" s="252">
        <f>IF(N212="základná",J212,0)</f>
        <v>0</v>
      </c>
      <c r="BF212" s="252">
        <f>IF(N212="znížená",J212,0)</f>
        <v>0</v>
      </c>
      <c r="BG212" s="252">
        <f>IF(N212="zákl. prenesená",J212,0)</f>
        <v>0</v>
      </c>
      <c r="BH212" s="252">
        <f>IF(N212="zníž. prenesená",J212,0)</f>
        <v>0</v>
      </c>
      <c r="BI212" s="252">
        <f>IF(N212="nulová",J212,0)</f>
        <v>0</v>
      </c>
      <c r="BJ212" s="18" t="s">
        <v>92</v>
      </c>
      <c r="BK212" s="252">
        <f>ROUND(I212*H212,2)</f>
        <v>0</v>
      </c>
      <c r="BL212" s="18" t="s">
        <v>227</v>
      </c>
      <c r="BM212" s="251" t="s">
        <v>1154</v>
      </c>
    </row>
    <row r="213" s="13" customFormat="1">
      <c r="A213" s="13"/>
      <c r="B213" s="258"/>
      <c r="C213" s="259"/>
      <c r="D213" s="260" t="s">
        <v>256</v>
      </c>
      <c r="E213" s="261" t="s">
        <v>1</v>
      </c>
      <c r="F213" s="262" t="s">
        <v>1483</v>
      </c>
      <c r="G213" s="259"/>
      <c r="H213" s="263">
        <v>24</v>
      </c>
      <c r="I213" s="264"/>
      <c r="J213" s="259"/>
      <c r="K213" s="259"/>
      <c r="L213" s="265"/>
      <c r="M213" s="266"/>
      <c r="N213" s="267"/>
      <c r="O213" s="267"/>
      <c r="P213" s="267"/>
      <c r="Q213" s="267"/>
      <c r="R213" s="267"/>
      <c r="S213" s="267"/>
      <c r="T213" s="268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69" t="s">
        <v>256</v>
      </c>
      <c r="AU213" s="269" t="s">
        <v>92</v>
      </c>
      <c r="AV213" s="13" t="s">
        <v>92</v>
      </c>
      <c r="AW213" s="13" t="s">
        <v>32</v>
      </c>
      <c r="AX213" s="13" t="s">
        <v>76</v>
      </c>
      <c r="AY213" s="269" t="s">
        <v>210</v>
      </c>
    </row>
    <row r="214" s="14" customFormat="1">
      <c r="A214" s="14"/>
      <c r="B214" s="270"/>
      <c r="C214" s="271"/>
      <c r="D214" s="260" t="s">
        <v>256</v>
      </c>
      <c r="E214" s="272" t="s">
        <v>1</v>
      </c>
      <c r="F214" s="273" t="s">
        <v>268</v>
      </c>
      <c r="G214" s="271"/>
      <c r="H214" s="274">
        <v>24</v>
      </c>
      <c r="I214" s="275"/>
      <c r="J214" s="271"/>
      <c r="K214" s="271"/>
      <c r="L214" s="276"/>
      <c r="M214" s="277"/>
      <c r="N214" s="278"/>
      <c r="O214" s="278"/>
      <c r="P214" s="278"/>
      <c r="Q214" s="278"/>
      <c r="R214" s="278"/>
      <c r="S214" s="278"/>
      <c r="T214" s="279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80" t="s">
        <v>256</v>
      </c>
      <c r="AU214" s="280" t="s">
        <v>92</v>
      </c>
      <c r="AV214" s="14" t="s">
        <v>227</v>
      </c>
      <c r="AW214" s="14" t="s">
        <v>32</v>
      </c>
      <c r="AX214" s="14" t="s">
        <v>84</v>
      </c>
      <c r="AY214" s="280" t="s">
        <v>210</v>
      </c>
    </row>
    <row r="215" s="2" customFormat="1" ht="23.4566" customHeight="1">
      <c r="A215" s="39"/>
      <c r="B215" s="40"/>
      <c r="C215" s="239" t="s">
        <v>418</v>
      </c>
      <c r="D215" s="239" t="s">
        <v>213</v>
      </c>
      <c r="E215" s="240" t="s">
        <v>796</v>
      </c>
      <c r="F215" s="241" t="s">
        <v>797</v>
      </c>
      <c r="G215" s="242" t="s">
        <v>333</v>
      </c>
      <c r="H215" s="243">
        <v>11.768000000000001</v>
      </c>
      <c r="I215" s="244"/>
      <c r="J215" s="245">
        <f>ROUND(I215*H215,2)</f>
        <v>0</v>
      </c>
      <c r="K215" s="246"/>
      <c r="L215" s="45"/>
      <c r="M215" s="247" t="s">
        <v>1</v>
      </c>
      <c r="N215" s="248" t="s">
        <v>42</v>
      </c>
      <c r="O215" s="98"/>
      <c r="P215" s="249">
        <f>O215*H215</f>
        <v>0</v>
      </c>
      <c r="Q215" s="249">
        <v>0</v>
      </c>
      <c r="R215" s="249">
        <f>Q215*H215</f>
        <v>0</v>
      </c>
      <c r="S215" s="249">
        <v>0</v>
      </c>
      <c r="T215" s="250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51" t="s">
        <v>227</v>
      </c>
      <c r="AT215" s="251" t="s">
        <v>213</v>
      </c>
      <c r="AU215" s="251" t="s">
        <v>92</v>
      </c>
      <c r="AY215" s="18" t="s">
        <v>210</v>
      </c>
      <c r="BE215" s="252">
        <f>IF(N215="základná",J215,0)</f>
        <v>0</v>
      </c>
      <c r="BF215" s="252">
        <f>IF(N215="znížená",J215,0)</f>
        <v>0</v>
      </c>
      <c r="BG215" s="252">
        <f>IF(N215="zákl. prenesená",J215,0)</f>
        <v>0</v>
      </c>
      <c r="BH215" s="252">
        <f>IF(N215="zníž. prenesená",J215,0)</f>
        <v>0</v>
      </c>
      <c r="BI215" s="252">
        <f>IF(N215="nulová",J215,0)</f>
        <v>0</v>
      </c>
      <c r="BJ215" s="18" t="s">
        <v>92</v>
      </c>
      <c r="BK215" s="252">
        <f>ROUND(I215*H215,2)</f>
        <v>0</v>
      </c>
      <c r="BL215" s="18" t="s">
        <v>227</v>
      </c>
      <c r="BM215" s="251" t="s">
        <v>1484</v>
      </c>
    </row>
    <row r="216" s="13" customFormat="1">
      <c r="A216" s="13"/>
      <c r="B216" s="258"/>
      <c r="C216" s="259"/>
      <c r="D216" s="260" t="s">
        <v>256</v>
      </c>
      <c r="E216" s="261" t="s">
        <v>1</v>
      </c>
      <c r="F216" s="262" t="s">
        <v>1592</v>
      </c>
      <c r="G216" s="259"/>
      <c r="H216" s="263">
        <v>0.78700000000000003</v>
      </c>
      <c r="I216" s="264"/>
      <c r="J216" s="259"/>
      <c r="K216" s="259"/>
      <c r="L216" s="265"/>
      <c r="M216" s="266"/>
      <c r="N216" s="267"/>
      <c r="O216" s="267"/>
      <c r="P216" s="267"/>
      <c r="Q216" s="267"/>
      <c r="R216" s="267"/>
      <c r="S216" s="267"/>
      <c r="T216" s="268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69" t="s">
        <v>256</v>
      </c>
      <c r="AU216" s="269" t="s">
        <v>92</v>
      </c>
      <c r="AV216" s="13" t="s">
        <v>92</v>
      </c>
      <c r="AW216" s="13" t="s">
        <v>32</v>
      </c>
      <c r="AX216" s="13" t="s">
        <v>76</v>
      </c>
      <c r="AY216" s="269" t="s">
        <v>210</v>
      </c>
    </row>
    <row r="217" s="13" customFormat="1">
      <c r="A217" s="13"/>
      <c r="B217" s="258"/>
      <c r="C217" s="259"/>
      <c r="D217" s="260" t="s">
        <v>256</v>
      </c>
      <c r="E217" s="261" t="s">
        <v>1</v>
      </c>
      <c r="F217" s="262" t="s">
        <v>1029</v>
      </c>
      <c r="G217" s="259"/>
      <c r="H217" s="263">
        <v>1.95</v>
      </c>
      <c r="I217" s="264"/>
      <c r="J217" s="259"/>
      <c r="K217" s="259"/>
      <c r="L217" s="265"/>
      <c r="M217" s="266"/>
      <c r="N217" s="267"/>
      <c r="O217" s="267"/>
      <c r="P217" s="267"/>
      <c r="Q217" s="267"/>
      <c r="R217" s="267"/>
      <c r="S217" s="267"/>
      <c r="T217" s="268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69" t="s">
        <v>256</v>
      </c>
      <c r="AU217" s="269" t="s">
        <v>92</v>
      </c>
      <c r="AV217" s="13" t="s">
        <v>92</v>
      </c>
      <c r="AW217" s="13" t="s">
        <v>32</v>
      </c>
      <c r="AX217" s="13" t="s">
        <v>76</v>
      </c>
      <c r="AY217" s="269" t="s">
        <v>210</v>
      </c>
    </row>
    <row r="218" s="13" customFormat="1">
      <c r="A218" s="13"/>
      <c r="B218" s="258"/>
      <c r="C218" s="259"/>
      <c r="D218" s="260" t="s">
        <v>256</v>
      </c>
      <c r="E218" s="261" t="s">
        <v>1</v>
      </c>
      <c r="F218" s="262" t="s">
        <v>1601</v>
      </c>
      <c r="G218" s="259"/>
      <c r="H218" s="263">
        <v>9.0310000000000006</v>
      </c>
      <c r="I218" s="264"/>
      <c r="J218" s="259"/>
      <c r="K218" s="259"/>
      <c r="L218" s="265"/>
      <c r="M218" s="266"/>
      <c r="N218" s="267"/>
      <c r="O218" s="267"/>
      <c r="P218" s="267"/>
      <c r="Q218" s="267"/>
      <c r="R218" s="267"/>
      <c r="S218" s="267"/>
      <c r="T218" s="268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69" t="s">
        <v>256</v>
      </c>
      <c r="AU218" s="269" t="s">
        <v>92</v>
      </c>
      <c r="AV218" s="13" t="s">
        <v>92</v>
      </c>
      <c r="AW218" s="13" t="s">
        <v>32</v>
      </c>
      <c r="AX218" s="13" t="s">
        <v>76</v>
      </c>
      <c r="AY218" s="269" t="s">
        <v>210</v>
      </c>
    </row>
    <row r="219" s="14" customFormat="1">
      <c r="A219" s="14"/>
      <c r="B219" s="270"/>
      <c r="C219" s="271"/>
      <c r="D219" s="260" t="s">
        <v>256</v>
      </c>
      <c r="E219" s="272" t="s">
        <v>1</v>
      </c>
      <c r="F219" s="273" t="s">
        <v>268</v>
      </c>
      <c r="G219" s="271"/>
      <c r="H219" s="274">
        <v>11.768000000000001</v>
      </c>
      <c r="I219" s="275"/>
      <c r="J219" s="271"/>
      <c r="K219" s="271"/>
      <c r="L219" s="276"/>
      <c r="M219" s="277"/>
      <c r="N219" s="278"/>
      <c r="O219" s="278"/>
      <c r="P219" s="278"/>
      <c r="Q219" s="278"/>
      <c r="R219" s="278"/>
      <c r="S219" s="278"/>
      <c r="T219" s="279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80" t="s">
        <v>256</v>
      </c>
      <c r="AU219" s="280" t="s">
        <v>92</v>
      </c>
      <c r="AV219" s="14" t="s">
        <v>227</v>
      </c>
      <c r="AW219" s="14" t="s">
        <v>32</v>
      </c>
      <c r="AX219" s="14" t="s">
        <v>84</v>
      </c>
      <c r="AY219" s="280" t="s">
        <v>210</v>
      </c>
    </row>
    <row r="220" s="2" customFormat="1" ht="23.4566" customHeight="1">
      <c r="A220" s="39"/>
      <c r="B220" s="40"/>
      <c r="C220" s="239" t="s">
        <v>425</v>
      </c>
      <c r="D220" s="239" t="s">
        <v>213</v>
      </c>
      <c r="E220" s="240" t="s">
        <v>803</v>
      </c>
      <c r="F220" s="241" t="s">
        <v>804</v>
      </c>
      <c r="G220" s="242" t="s">
        <v>333</v>
      </c>
      <c r="H220" s="243">
        <v>105.91200000000001</v>
      </c>
      <c r="I220" s="244"/>
      <c r="J220" s="245">
        <f>ROUND(I220*H220,2)</f>
        <v>0</v>
      </c>
      <c r="K220" s="246"/>
      <c r="L220" s="45"/>
      <c r="M220" s="247" t="s">
        <v>1</v>
      </c>
      <c r="N220" s="248" t="s">
        <v>42</v>
      </c>
      <c r="O220" s="98"/>
      <c r="P220" s="249">
        <f>O220*H220</f>
        <v>0</v>
      </c>
      <c r="Q220" s="249">
        <v>0</v>
      </c>
      <c r="R220" s="249">
        <f>Q220*H220</f>
        <v>0</v>
      </c>
      <c r="S220" s="249">
        <v>0</v>
      </c>
      <c r="T220" s="250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51" t="s">
        <v>227</v>
      </c>
      <c r="AT220" s="251" t="s">
        <v>213</v>
      </c>
      <c r="AU220" s="251" t="s">
        <v>92</v>
      </c>
      <c r="AY220" s="18" t="s">
        <v>210</v>
      </c>
      <c r="BE220" s="252">
        <f>IF(N220="základná",J220,0)</f>
        <v>0</v>
      </c>
      <c r="BF220" s="252">
        <f>IF(N220="znížená",J220,0)</f>
        <v>0</v>
      </c>
      <c r="BG220" s="252">
        <f>IF(N220="zákl. prenesená",J220,0)</f>
        <v>0</v>
      </c>
      <c r="BH220" s="252">
        <f>IF(N220="zníž. prenesená",J220,0)</f>
        <v>0</v>
      </c>
      <c r="BI220" s="252">
        <f>IF(N220="nulová",J220,0)</f>
        <v>0</v>
      </c>
      <c r="BJ220" s="18" t="s">
        <v>92</v>
      </c>
      <c r="BK220" s="252">
        <f>ROUND(I220*H220,2)</f>
        <v>0</v>
      </c>
      <c r="BL220" s="18" t="s">
        <v>227</v>
      </c>
      <c r="BM220" s="251" t="s">
        <v>1183</v>
      </c>
    </row>
    <row r="221" s="13" customFormat="1">
      <c r="A221" s="13"/>
      <c r="B221" s="258"/>
      <c r="C221" s="259"/>
      <c r="D221" s="260" t="s">
        <v>256</v>
      </c>
      <c r="E221" s="261" t="s">
        <v>1</v>
      </c>
      <c r="F221" s="262" t="s">
        <v>1602</v>
      </c>
      <c r="G221" s="259"/>
      <c r="H221" s="263">
        <v>105.91200000000001</v>
      </c>
      <c r="I221" s="264"/>
      <c r="J221" s="259"/>
      <c r="K221" s="259"/>
      <c r="L221" s="265"/>
      <c r="M221" s="266"/>
      <c r="N221" s="267"/>
      <c r="O221" s="267"/>
      <c r="P221" s="267"/>
      <c r="Q221" s="267"/>
      <c r="R221" s="267"/>
      <c r="S221" s="267"/>
      <c r="T221" s="268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69" t="s">
        <v>256</v>
      </c>
      <c r="AU221" s="269" t="s">
        <v>92</v>
      </c>
      <c r="AV221" s="13" t="s">
        <v>92</v>
      </c>
      <c r="AW221" s="13" t="s">
        <v>32</v>
      </c>
      <c r="AX221" s="13" t="s">
        <v>84</v>
      </c>
      <c r="AY221" s="269" t="s">
        <v>210</v>
      </c>
    </row>
    <row r="222" s="2" customFormat="1" ht="23.4566" customHeight="1">
      <c r="A222" s="39"/>
      <c r="B222" s="40"/>
      <c r="C222" s="239" t="s">
        <v>433</v>
      </c>
      <c r="D222" s="239" t="s">
        <v>213</v>
      </c>
      <c r="E222" s="240" t="s">
        <v>1187</v>
      </c>
      <c r="F222" s="241" t="s">
        <v>1188</v>
      </c>
      <c r="G222" s="242" t="s">
        <v>333</v>
      </c>
      <c r="H222" s="243">
        <v>9.0310000000000006</v>
      </c>
      <c r="I222" s="244"/>
      <c r="J222" s="245">
        <f>ROUND(I222*H222,2)</f>
        <v>0</v>
      </c>
      <c r="K222" s="246"/>
      <c r="L222" s="45"/>
      <c r="M222" s="247" t="s">
        <v>1</v>
      </c>
      <c r="N222" s="248" t="s">
        <v>42</v>
      </c>
      <c r="O222" s="98"/>
      <c r="P222" s="249">
        <f>O222*H222</f>
        <v>0</v>
      </c>
      <c r="Q222" s="249">
        <v>0</v>
      </c>
      <c r="R222" s="249">
        <f>Q222*H222</f>
        <v>0</v>
      </c>
      <c r="S222" s="249">
        <v>0</v>
      </c>
      <c r="T222" s="250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51" t="s">
        <v>227</v>
      </c>
      <c r="AT222" s="251" t="s">
        <v>213</v>
      </c>
      <c r="AU222" s="251" t="s">
        <v>92</v>
      </c>
      <c r="AY222" s="18" t="s">
        <v>210</v>
      </c>
      <c r="BE222" s="252">
        <f>IF(N222="základná",J222,0)</f>
        <v>0</v>
      </c>
      <c r="BF222" s="252">
        <f>IF(N222="znížená",J222,0)</f>
        <v>0</v>
      </c>
      <c r="BG222" s="252">
        <f>IF(N222="zákl. prenesená",J222,0)</f>
        <v>0</v>
      </c>
      <c r="BH222" s="252">
        <f>IF(N222="zníž. prenesená",J222,0)</f>
        <v>0</v>
      </c>
      <c r="BI222" s="252">
        <f>IF(N222="nulová",J222,0)</f>
        <v>0</v>
      </c>
      <c r="BJ222" s="18" t="s">
        <v>92</v>
      </c>
      <c r="BK222" s="252">
        <f>ROUND(I222*H222,2)</f>
        <v>0</v>
      </c>
      <c r="BL222" s="18" t="s">
        <v>227</v>
      </c>
      <c r="BM222" s="251" t="s">
        <v>1603</v>
      </c>
    </row>
    <row r="223" s="13" customFormat="1">
      <c r="A223" s="13"/>
      <c r="B223" s="258"/>
      <c r="C223" s="259"/>
      <c r="D223" s="260" t="s">
        <v>256</v>
      </c>
      <c r="E223" s="261" t="s">
        <v>1</v>
      </c>
      <c r="F223" s="262" t="s">
        <v>1601</v>
      </c>
      <c r="G223" s="259"/>
      <c r="H223" s="263">
        <v>9.0310000000000006</v>
      </c>
      <c r="I223" s="264"/>
      <c r="J223" s="259"/>
      <c r="K223" s="259"/>
      <c r="L223" s="265"/>
      <c r="M223" s="266"/>
      <c r="N223" s="267"/>
      <c r="O223" s="267"/>
      <c r="P223" s="267"/>
      <c r="Q223" s="267"/>
      <c r="R223" s="267"/>
      <c r="S223" s="267"/>
      <c r="T223" s="268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69" t="s">
        <v>256</v>
      </c>
      <c r="AU223" s="269" t="s">
        <v>92</v>
      </c>
      <c r="AV223" s="13" t="s">
        <v>92</v>
      </c>
      <c r="AW223" s="13" t="s">
        <v>32</v>
      </c>
      <c r="AX223" s="13" t="s">
        <v>84</v>
      </c>
      <c r="AY223" s="269" t="s">
        <v>210</v>
      </c>
    </row>
    <row r="224" s="12" customFormat="1" ht="22.8" customHeight="1">
      <c r="A224" s="12"/>
      <c r="B224" s="223"/>
      <c r="C224" s="224"/>
      <c r="D224" s="225" t="s">
        <v>75</v>
      </c>
      <c r="E224" s="237" t="s">
        <v>741</v>
      </c>
      <c r="F224" s="237" t="s">
        <v>807</v>
      </c>
      <c r="G224" s="224"/>
      <c r="H224" s="224"/>
      <c r="I224" s="227"/>
      <c r="J224" s="238">
        <f>BK224</f>
        <v>0</v>
      </c>
      <c r="K224" s="224"/>
      <c r="L224" s="229"/>
      <c r="M224" s="230"/>
      <c r="N224" s="231"/>
      <c r="O224" s="231"/>
      <c r="P224" s="232">
        <f>P225</f>
        <v>0</v>
      </c>
      <c r="Q224" s="231"/>
      <c r="R224" s="232">
        <f>R225</f>
        <v>0</v>
      </c>
      <c r="S224" s="231"/>
      <c r="T224" s="233">
        <f>T225</f>
        <v>0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R224" s="234" t="s">
        <v>84</v>
      </c>
      <c r="AT224" s="235" t="s">
        <v>75</v>
      </c>
      <c r="AU224" s="235" t="s">
        <v>84</v>
      </c>
      <c r="AY224" s="234" t="s">
        <v>210</v>
      </c>
      <c r="BK224" s="236">
        <f>BK225</f>
        <v>0</v>
      </c>
    </row>
    <row r="225" s="2" customFormat="1" ht="23.4566" customHeight="1">
      <c r="A225" s="39"/>
      <c r="B225" s="40"/>
      <c r="C225" s="239" t="s">
        <v>441</v>
      </c>
      <c r="D225" s="239" t="s">
        <v>213</v>
      </c>
      <c r="E225" s="240" t="s">
        <v>809</v>
      </c>
      <c r="F225" s="241" t="s">
        <v>810</v>
      </c>
      <c r="G225" s="242" t="s">
        <v>333</v>
      </c>
      <c r="H225" s="243">
        <v>21.914000000000001</v>
      </c>
      <c r="I225" s="244"/>
      <c r="J225" s="245">
        <f>ROUND(I225*H225,2)</f>
        <v>0</v>
      </c>
      <c r="K225" s="246"/>
      <c r="L225" s="45"/>
      <c r="M225" s="247" t="s">
        <v>1</v>
      </c>
      <c r="N225" s="248" t="s">
        <v>42</v>
      </c>
      <c r="O225" s="98"/>
      <c r="P225" s="249">
        <f>O225*H225</f>
        <v>0</v>
      </c>
      <c r="Q225" s="249">
        <v>0</v>
      </c>
      <c r="R225" s="249">
        <f>Q225*H225</f>
        <v>0</v>
      </c>
      <c r="S225" s="249">
        <v>0</v>
      </c>
      <c r="T225" s="250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51" t="s">
        <v>227</v>
      </c>
      <c r="AT225" s="251" t="s">
        <v>213</v>
      </c>
      <c r="AU225" s="251" t="s">
        <v>92</v>
      </c>
      <c r="AY225" s="18" t="s">
        <v>210</v>
      </c>
      <c r="BE225" s="252">
        <f>IF(N225="základná",J225,0)</f>
        <v>0</v>
      </c>
      <c r="BF225" s="252">
        <f>IF(N225="znížená",J225,0)</f>
        <v>0</v>
      </c>
      <c r="BG225" s="252">
        <f>IF(N225="zákl. prenesená",J225,0)</f>
        <v>0</v>
      </c>
      <c r="BH225" s="252">
        <f>IF(N225="zníž. prenesená",J225,0)</f>
        <v>0</v>
      </c>
      <c r="BI225" s="252">
        <f>IF(N225="nulová",J225,0)</f>
        <v>0</v>
      </c>
      <c r="BJ225" s="18" t="s">
        <v>92</v>
      </c>
      <c r="BK225" s="252">
        <f>ROUND(I225*H225,2)</f>
        <v>0</v>
      </c>
      <c r="BL225" s="18" t="s">
        <v>227</v>
      </c>
      <c r="BM225" s="251" t="s">
        <v>1195</v>
      </c>
    </row>
    <row r="226" s="12" customFormat="1" ht="25.92" customHeight="1">
      <c r="A226" s="12"/>
      <c r="B226" s="223"/>
      <c r="C226" s="224"/>
      <c r="D226" s="225" t="s">
        <v>75</v>
      </c>
      <c r="E226" s="226" t="s">
        <v>812</v>
      </c>
      <c r="F226" s="226" t="s">
        <v>813</v>
      </c>
      <c r="G226" s="224"/>
      <c r="H226" s="224"/>
      <c r="I226" s="227"/>
      <c r="J226" s="228">
        <f>BK226</f>
        <v>0</v>
      </c>
      <c r="K226" s="224"/>
      <c r="L226" s="229"/>
      <c r="M226" s="230"/>
      <c r="N226" s="231"/>
      <c r="O226" s="231"/>
      <c r="P226" s="232">
        <f>P227</f>
        <v>0</v>
      </c>
      <c r="Q226" s="231"/>
      <c r="R226" s="232">
        <f>R227</f>
        <v>0.089905600000000002</v>
      </c>
      <c r="S226" s="231"/>
      <c r="T226" s="233">
        <f>T227</f>
        <v>0</v>
      </c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R226" s="234" t="s">
        <v>92</v>
      </c>
      <c r="AT226" s="235" t="s">
        <v>75</v>
      </c>
      <c r="AU226" s="235" t="s">
        <v>76</v>
      </c>
      <c r="AY226" s="234" t="s">
        <v>210</v>
      </c>
      <c r="BK226" s="236">
        <f>BK227</f>
        <v>0</v>
      </c>
    </row>
    <row r="227" s="12" customFormat="1" ht="22.8" customHeight="1">
      <c r="A227" s="12"/>
      <c r="B227" s="223"/>
      <c r="C227" s="224"/>
      <c r="D227" s="225" t="s">
        <v>75</v>
      </c>
      <c r="E227" s="237" t="s">
        <v>814</v>
      </c>
      <c r="F227" s="237" t="s">
        <v>815</v>
      </c>
      <c r="G227" s="224"/>
      <c r="H227" s="224"/>
      <c r="I227" s="227"/>
      <c r="J227" s="238">
        <f>BK227</f>
        <v>0</v>
      </c>
      <c r="K227" s="224"/>
      <c r="L227" s="229"/>
      <c r="M227" s="230"/>
      <c r="N227" s="231"/>
      <c r="O227" s="231"/>
      <c r="P227" s="232">
        <f>SUM(P228:P237)</f>
        <v>0</v>
      </c>
      <c r="Q227" s="231"/>
      <c r="R227" s="232">
        <f>SUM(R228:R237)</f>
        <v>0.089905600000000002</v>
      </c>
      <c r="S227" s="231"/>
      <c r="T227" s="233">
        <f>SUM(T228:T237)</f>
        <v>0</v>
      </c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R227" s="234" t="s">
        <v>92</v>
      </c>
      <c r="AT227" s="235" t="s">
        <v>75</v>
      </c>
      <c r="AU227" s="235" t="s">
        <v>84</v>
      </c>
      <c r="AY227" s="234" t="s">
        <v>210</v>
      </c>
      <c r="BK227" s="236">
        <f>SUM(BK228:BK237)</f>
        <v>0</v>
      </c>
    </row>
    <row r="228" s="2" customFormat="1" ht="23.4566" customHeight="1">
      <c r="A228" s="39"/>
      <c r="B228" s="40"/>
      <c r="C228" s="239" t="s">
        <v>445</v>
      </c>
      <c r="D228" s="239" t="s">
        <v>213</v>
      </c>
      <c r="E228" s="240" t="s">
        <v>1207</v>
      </c>
      <c r="F228" s="241" t="s">
        <v>1208</v>
      </c>
      <c r="G228" s="242" t="s">
        <v>254</v>
      </c>
      <c r="H228" s="243">
        <v>19.359999999999999</v>
      </c>
      <c r="I228" s="244"/>
      <c r="J228" s="245">
        <f>ROUND(I228*H228,2)</f>
        <v>0</v>
      </c>
      <c r="K228" s="246"/>
      <c r="L228" s="45"/>
      <c r="M228" s="247" t="s">
        <v>1</v>
      </c>
      <c r="N228" s="248" t="s">
        <v>42</v>
      </c>
      <c r="O228" s="98"/>
      <c r="P228" s="249">
        <f>O228*H228</f>
        <v>0</v>
      </c>
      <c r="Q228" s="249">
        <v>0</v>
      </c>
      <c r="R228" s="249">
        <f>Q228*H228</f>
        <v>0</v>
      </c>
      <c r="S228" s="249">
        <v>0</v>
      </c>
      <c r="T228" s="250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51" t="s">
        <v>336</v>
      </c>
      <c r="AT228" s="251" t="s">
        <v>213</v>
      </c>
      <c r="AU228" s="251" t="s">
        <v>92</v>
      </c>
      <c r="AY228" s="18" t="s">
        <v>210</v>
      </c>
      <c r="BE228" s="252">
        <f>IF(N228="základná",J228,0)</f>
        <v>0</v>
      </c>
      <c r="BF228" s="252">
        <f>IF(N228="znížená",J228,0)</f>
        <v>0</v>
      </c>
      <c r="BG228" s="252">
        <f>IF(N228="zákl. prenesená",J228,0)</f>
        <v>0</v>
      </c>
      <c r="BH228" s="252">
        <f>IF(N228="zníž. prenesená",J228,0)</f>
        <v>0</v>
      </c>
      <c r="BI228" s="252">
        <f>IF(N228="nulová",J228,0)</f>
        <v>0</v>
      </c>
      <c r="BJ228" s="18" t="s">
        <v>92</v>
      </c>
      <c r="BK228" s="252">
        <f>ROUND(I228*H228,2)</f>
        <v>0</v>
      </c>
      <c r="BL228" s="18" t="s">
        <v>336</v>
      </c>
      <c r="BM228" s="251" t="s">
        <v>1209</v>
      </c>
    </row>
    <row r="229" s="13" customFormat="1">
      <c r="A229" s="13"/>
      <c r="B229" s="258"/>
      <c r="C229" s="259"/>
      <c r="D229" s="260" t="s">
        <v>256</v>
      </c>
      <c r="E229" s="261" t="s">
        <v>1</v>
      </c>
      <c r="F229" s="262" t="s">
        <v>1210</v>
      </c>
      <c r="G229" s="259"/>
      <c r="H229" s="263">
        <v>19.359999999999999</v>
      </c>
      <c r="I229" s="264"/>
      <c r="J229" s="259"/>
      <c r="K229" s="259"/>
      <c r="L229" s="265"/>
      <c r="M229" s="266"/>
      <c r="N229" s="267"/>
      <c r="O229" s="267"/>
      <c r="P229" s="267"/>
      <c r="Q229" s="267"/>
      <c r="R229" s="267"/>
      <c r="S229" s="267"/>
      <c r="T229" s="268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69" t="s">
        <v>256</v>
      </c>
      <c r="AU229" s="269" t="s">
        <v>92</v>
      </c>
      <c r="AV229" s="13" t="s">
        <v>92</v>
      </c>
      <c r="AW229" s="13" t="s">
        <v>32</v>
      </c>
      <c r="AX229" s="13" t="s">
        <v>76</v>
      </c>
      <c r="AY229" s="269" t="s">
        <v>210</v>
      </c>
    </row>
    <row r="230" s="14" customFormat="1">
      <c r="A230" s="14"/>
      <c r="B230" s="270"/>
      <c r="C230" s="271"/>
      <c r="D230" s="260" t="s">
        <v>256</v>
      </c>
      <c r="E230" s="272" t="s">
        <v>1</v>
      </c>
      <c r="F230" s="273" t="s">
        <v>268</v>
      </c>
      <c r="G230" s="271"/>
      <c r="H230" s="274">
        <v>19.359999999999999</v>
      </c>
      <c r="I230" s="275"/>
      <c r="J230" s="271"/>
      <c r="K230" s="271"/>
      <c r="L230" s="276"/>
      <c r="M230" s="277"/>
      <c r="N230" s="278"/>
      <c r="O230" s="278"/>
      <c r="P230" s="278"/>
      <c r="Q230" s="278"/>
      <c r="R230" s="278"/>
      <c r="S230" s="278"/>
      <c r="T230" s="279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80" t="s">
        <v>256</v>
      </c>
      <c r="AU230" s="280" t="s">
        <v>92</v>
      </c>
      <c r="AV230" s="14" t="s">
        <v>227</v>
      </c>
      <c r="AW230" s="14" t="s">
        <v>32</v>
      </c>
      <c r="AX230" s="14" t="s">
        <v>84</v>
      </c>
      <c r="AY230" s="280" t="s">
        <v>210</v>
      </c>
    </row>
    <row r="231" s="2" customFormat="1" ht="16.30189" customHeight="1">
      <c r="A231" s="39"/>
      <c r="B231" s="40"/>
      <c r="C231" s="281" t="s">
        <v>449</v>
      </c>
      <c r="D231" s="281" t="s">
        <v>330</v>
      </c>
      <c r="E231" s="282" t="s">
        <v>1213</v>
      </c>
      <c r="F231" s="283" t="s">
        <v>1214</v>
      </c>
      <c r="G231" s="284" t="s">
        <v>333</v>
      </c>
      <c r="H231" s="285">
        <v>0.0070000000000000001</v>
      </c>
      <c r="I231" s="286"/>
      <c r="J231" s="287">
        <f>ROUND(I231*H231,2)</f>
        <v>0</v>
      </c>
      <c r="K231" s="288"/>
      <c r="L231" s="289"/>
      <c r="M231" s="290" t="s">
        <v>1</v>
      </c>
      <c r="N231" s="291" t="s">
        <v>42</v>
      </c>
      <c r="O231" s="98"/>
      <c r="P231" s="249">
        <f>O231*H231</f>
        <v>0</v>
      </c>
      <c r="Q231" s="249">
        <v>1</v>
      </c>
      <c r="R231" s="249">
        <f>Q231*H231</f>
        <v>0.0070000000000000001</v>
      </c>
      <c r="S231" s="249">
        <v>0</v>
      </c>
      <c r="T231" s="250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51" t="s">
        <v>418</v>
      </c>
      <c r="AT231" s="251" t="s">
        <v>330</v>
      </c>
      <c r="AU231" s="251" t="s">
        <v>92</v>
      </c>
      <c r="AY231" s="18" t="s">
        <v>210</v>
      </c>
      <c r="BE231" s="252">
        <f>IF(N231="základná",J231,0)</f>
        <v>0</v>
      </c>
      <c r="BF231" s="252">
        <f>IF(N231="znížená",J231,0)</f>
        <v>0</v>
      </c>
      <c r="BG231" s="252">
        <f>IF(N231="zákl. prenesená",J231,0)</f>
        <v>0</v>
      </c>
      <c r="BH231" s="252">
        <f>IF(N231="zníž. prenesená",J231,0)</f>
        <v>0</v>
      </c>
      <c r="BI231" s="252">
        <f>IF(N231="nulová",J231,0)</f>
        <v>0</v>
      </c>
      <c r="BJ231" s="18" t="s">
        <v>92</v>
      </c>
      <c r="BK231" s="252">
        <f>ROUND(I231*H231,2)</f>
        <v>0</v>
      </c>
      <c r="BL231" s="18" t="s">
        <v>336</v>
      </c>
      <c r="BM231" s="251" t="s">
        <v>1215</v>
      </c>
    </row>
    <row r="232" s="13" customFormat="1">
      <c r="A232" s="13"/>
      <c r="B232" s="258"/>
      <c r="C232" s="259"/>
      <c r="D232" s="260" t="s">
        <v>256</v>
      </c>
      <c r="E232" s="259"/>
      <c r="F232" s="262" t="s">
        <v>1604</v>
      </c>
      <c r="G232" s="259"/>
      <c r="H232" s="263">
        <v>0.0070000000000000001</v>
      </c>
      <c r="I232" s="264"/>
      <c r="J232" s="259"/>
      <c r="K232" s="259"/>
      <c r="L232" s="265"/>
      <c r="M232" s="266"/>
      <c r="N232" s="267"/>
      <c r="O232" s="267"/>
      <c r="P232" s="267"/>
      <c r="Q232" s="267"/>
      <c r="R232" s="267"/>
      <c r="S232" s="267"/>
      <c r="T232" s="268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69" t="s">
        <v>256</v>
      </c>
      <c r="AU232" s="269" t="s">
        <v>92</v>
      </c>
      <c r="AV232" s="13" t="s">
        <v>92</v>
      </c>
      <c r="AW232" s="13" t="s">
        <v>4</v>
      </c>
      <c r="AX232" s="13" t="s">
        <v>84</v>
      </c>
      <c r="AY232" s="269" t="s">
        <v>210</v>
      </c>
    </row>
    <row r="233" s="2" customFormat="1" ht="23.4566" customHeight="1">
      <c r="A233" s="39"/>
      <c r="B233" s="40"/>
      <c r="C233" s="239" t="s">
        <v>455</v>
      </c>
      <c r="D233" s="239" t="s">
        <v>213</v>
      </c>
      <c r="E233" s="240" t="s">
        <v>1217</v>
      </c>
      <c r="F233" s="241" t="s">
        <v>1218</v>
      </c>
      <c r="G233" s="242" t="s">
        <v>254</v>
      </c>
      <c r="H233" s="243">
        <v>38.719999999999999</v>
      </c>
      <c r="I233" s="244"/>
      <c r="J233" s="245">
        <f>ROUND(I233*H233,2)</f>
        <v>0</v>
      </c>
      <c r="K233" s="246"/>
      <c r="L233" s="45"/>
      <c r="M233" s="247" t="s">
        <v>1</v>
      </c>
      <c r="N233" s="248" t="s">
        <v>42</v>
      </c>
      <c r="O233" s="98"/>
      <c r="P233" s="249">
        <f>O233*H233</f>
        <v>0</v>
      </c>
      <c r="Q233" s="249">
        <v>0.00023000000000000001</v>
      </c>
      <c r="R233" s="249">
        <f>Q233*H233</f>
        <v>0.0089055999999999996</v>
      </c>
      <c r="S233" s="249">
        <v>0</v>
      </c>
      <c r="T233" s="250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51" t="s">
        <v>336</v>
      </c>
      <c r="AT233" s="251" t="s">
        <v>213</v>
      </c>
      <c r="AU233" s="251" t="s">
        <v>92</v>
      </c>
      <c r="AY233" s="18" t="s">
        <v>210</v>
      </c>
      <c r="BE233" s="252">
        <f>IF(N233="základná",J233,0)</f>
        <v>0</v>
      </c>
      <c r="BF233" s="252">
        <f>IF(N233="znížená",J233,0)</f>
        <v>0</v>
      </c>
      <c r="BG233" s="252">
        <f>IF(N233="zákl. prenesená",J233,0)</f>
        <v>0</v>
      </c>
      <c r="BH233" s="252">
        <f>IF(N233="zníž. prenesená",J233,0)</f>
        <v>0</v>
      </c>
      <c r="BI233" s="252">
        <f>IF(N233="nulová",J233,0)</f>
        <v>0</v>
      </c>
      <c r="BJ233" s="18" t="s">
        <v>92</v>
      </c>
      <c r="BK233" s="252">
        <f>ROUND(I233*H233,2)</f>
        <v>0</v>
      </c>
      <c r="BL233" s="18" t="s">
        <v>336</v>
      </c>
      <c r="BM233" s="251" t="s">
        <v>1219</v>
      </c>
    </row>
    <row r="234" s="13" customFormat="1">
      <c r="A234" s="13"/>
      <c r="B234" s="258"/>
      <c r="C234" s="259"/>
      <c r="D234" s="260" t="s">
        <v>256</v>
      </c>
      <c r="E234" s="261" t="s">
        <v>1</v>
      </c>
      <c r="F234" s="262" t="s">
        <v>1605</v>
      </c>
      <c r="G234" s="259"/>
      <c r="H234" s="263">
        <v>38.719999999999999</v>
      </c>
      <c r="I234" s="264"/>
      <c r="J234" s="259"/>
      <c r="K234" s="259"/>
      <c r="L234" s="265"/>
      <c r="M234" s="266"/>
      <c r="N234" s="267"/>
      <c r="O234" s="267"/>
      <c r="P234" s="267"/>
      <c r="Q234" s="267"/>
      <c r="R234" s="267"/>
      <c r="S234" s="267"/>
      <c r="T234" s="268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69" t="s">
        <v>256</v>
      </c>
      <c r="AU234" s="269" t="s">
        <v>92</v>
      </c>
      <c r="AV234" s="13" t="s">
        <v>92</v>
      </c>
      <c r="AW234" s="13" t="s">
        <v>32</v>
      </c>
      <c r="AX234" s="13" t="s">
        <v>84</v>
      </c>
      <c r="AY234" s="269" t="s">
        <v>210</v>
      </c>
    </row>
    <row r="235" s="2" customFormat="1" ht="16.30189" customHeight="1">
      <c r="A235" s="39"/>
      <c r="B235" s="40"/>
      <c r="C235" s="281" t="s">
        <v>460</v>
      </c>
      <c r="D235" s="281" t="s">
        <v>330</v>
      </c>
      <c r="E235" s="282" t="s">
        <v>1221</v>
      </c>
      <c r="F235" s="283" t="s">
        <v>1222</v>
      </c>
      <c r="G235" s="284" t="s">
        <v>333</v>
      </c>
      <c r="H235" s="285">
        <v>0.073999999999999996</v>
      </c>
      <c r="I235" s="286"/>
      <c r="J235" s="287">
        <f>ROUND(I235*H235,2)</f>
        <v>0</v>
      </c>
      <c r="K235" s="288"/>
      <c r="L235" s="289"/>
      <c r="M235" s="290" t="s">
        <v>1</v>
      </c>
      <c r="N235" s="291" t="s">
        <v>42</v>
      </c>
      <c r="O235" s="98"/>
      <c r="P235" s="249">
        <f>O235*H235</f>
        <v>0</v>
      </c>
      <c r="Q235" s="249">
        <v>1</v>
      </c>
      <c r="R235" s="249">
        <f>Q235*H235</f>
        <v>0.073999999999999996</v>
      </c>
      <c r="S235" s="249">
        <v>0</v>
      </c>
      <c r="T235" s="250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51" t="s">
        <v>418</v>
      </c>
      <c r="AT235" s="251" t="s">
        <v>330</v>
      </c>
      <c r="AU235" s="251" t="s">
        <v>92</v>
      </c>
      <c r="AY235" s="18" t="s">
        <v>210</v>
      </c>
      <c r="BE235" s="252">
        <f>IF(N235="základná",J235,0)</f>
        <v>0</v>
      </c>
      <c r="BF235" s="252">
        <f>IF(N235="znížená",J235,0)</f>
        <v>0</v>
      </c>
      <c r="BG235" s="252">
        <f>IF(N235="zákl. prenesená",J235,0)</f>
        <v>0</v>
      </c>
      <c r="BH235" s="252">
        <f>IF(N235="zníž. prenesená",J235,0)</f>
        <v>0</v>
      </c>
      <c r="BI235" s="252">
        <f>IF(N235="nulová",J235,0)</f>
        <v>0</v>
      </c>
      <c r="BJ235" s="18" t="s">
        <v>92</v>
      </c>
      <c r="BK235" s="252">
        <f>ROUND(I235*H235,2)</f>
        <v>0</v>
      </c>
      <c r="BL235" s="18" t="s">
        <v>336</v>
      </c>
      <c r="BM235" s="251" t="s">
        <v>1223</v>
      </c>
    </row>
    <row r="236" s="13" customFormat="1">
      <c r="A236" s="13"/>
      <c r="B236" s="258"/>
      <c r="C236" s="259"/>
      <c r="D236" s="260" t="s">
        <v>256</v>
      </c>
      <c r="E236" s="259"/>
      <c r="F236" s="262" t="s">
        <v>1606</v>
      </c>
      <c r="G236" s="259"/>
      <c r="H236" s="263">
        <v>0.073999999999999996</v>
      </c>
      <c r="I236" s="264"/>
      <c r="J236" s="259"/>
      <c r="K236" s="259"/>
      <c r="L236" s="265"/>
      <c r="M236" s="266"/>
      <c r="N236" s="267"/>
      <c r="O236" s="267"/>
      <c r="P236" s="267"/>
      <c r="Q236" s="267"/>
      <c r="R236" s="267"/>
      <c r="S236" s="267"/>
      <c r="T236" s="268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69" t="s">
        <v>256</v>
      </c>
      <c r="AU236" s="269" t="s">
        <v>92</v>
      </c>
      <c r="AV236" s="13" t="s">
        <v>92</v>
      </c>
      <c r="AW236" s="13" t="s">
        <v>4</v>
      </c>
      <c r="AX236" s="13" t="s">
        <v>84</v>
      </c>
      <c r="AY236" s="269" t="s">
        <v>210</v>
      </c>
    </row>
    <row r="237" s="2" customFormat="1" ht="23.4566" customHeight="1">
      <c r="A237" s="39"/>
      <c r="B237" s="40"/>
      <c r="C237" s="239" t="s">
        <v>465</v>
      </c>
      <c r="D237" s="239" t="s">
        <v>213</v>
      </c>
      <c r="E237" s="240" t="s">
        <v>1225</v>
      </c>
      <c r="F237" s="241" t="s">
        <v>837</v>
      </c>
      <c r="G237" s="242" t="s">
        <v>333</v>
      </c>
      <c r="H237" s="243">
        <v>0.089999999999999997</v>
      </c>
      <c r="I237" s="244"/>
      <c r="J237" s="245">
        <f>ROUND(I237*H237,2)</f>
        <v>0</v>
      </c>
      <c r="K237" s="246"/>
      <c r="L237" s="45"/>
      <c r="M237" s="253" t="s">
        <v>1</v>
      </c>
      <c r="N237" s="254" t="s">
        <v>42</v>
      </c>
      <c r="O237" s="255"/>
      <c r="P237" s="256">
        <f>O237*H237</f>
        <v>0</v>
      </c>
      <c r="Q237" s="256">
        <v>0</v>
      </c>
      <c r="R237" s="256">
        <f>Q237*H237</f>
        <v>0</v>
      </c>
      <c r="S237" s="256">
        <v>0</v>
      </c>
      <c r="T237" s="257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51" t="s">
        <v>336</v>
      </c>
      <c r="AT237" s="251" t="s">
        <v>213</v>
      </c>
      <c r="AU237" s="251" t="s">
        <v>92</v>
      </c>
      <c r="AY237" s="18" t="s">
        <v>210</v>
      </c>
      <c r="BE237" s="252">
        <f>IF(N237="základná",J237,0)</f>
        <v>0</v>
      </c>
      <c r="BF237" s="252">
        <f>IF(N237="znížená",J237,0)</f>
        <v>0</v>
      </c>
      <c r="BG237" s="252">
        <f>IF(N237="zákl. prenesená",J237,0)</f>
        <v>0</v>
      </c>
      <c r="BH237" s="252">
        <f>IF(N237="zníž. prenesená",J237,0)</f>
        <v>0</v>
      </c>
      <c r="BI237" s="252">
        <f>IF(N237="nulová",J237,0)</f>
        <v>0</v>
      </c>
      <c r="BJ237" s="18" t="s">
        <v>92</v>
      </c>
      <c r="BK237" s="252">
        <f>ROUND(I237*H237,2)</f>
        <v>0</v>
      </c>
      <c r="BL237" s="18" t="s">
        <v>336</v>
      </c>
      <c r="BM237" s="251" t="s">
        <v>1226</v>
      </c>
    </row>
    <row r="238" s="2" customFormat="1" ht="6.96" customHeight="1">
      <c r="A238" s="39"/>
      <c r="B238" s="73"/>
      <c r="C238" s="74"/>
      <c r="D238" s="74"/>
      <c r="E238" s="74"/>
      <c r="F238" s="74"/>
      <c r="G238" s="74"/>
      <c r="H238" s="74"/>
      <c r="I238" s="74"/>
      <c r="J238" s="74"/>
      <c r="K238" s="74"/>
      <c r="L238" s="45"/>
      <c r="M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</row>
  </sheetData>
  <sheetProtection sheet="1" autoFilter="0" formatColumns="0" formatRows="0" objects="1" scenarios="1" spinCount="100000" saltValue="s3mmJFUvLsnIsZ6ORBn4JTCXj+l/Azte2Hd9DsBz2tT40RvD7MVn1MDNW6AEQ+4KOdNbLJYnYa1M9PWKw3wCFw==" hashValue="ETONT5Qfe2QNUgiaTpqlIXqyVlMDkRN2ibFUk7A9cssflCE2N4h0cwVasS3wPAySxgfUaJmAwaEmVeWJSGvrZQ==" algorithmName="SHA-512" password="CC35"/>
  <autoFilter ref="C133:K237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20:H120"/>
    <mergeCell ref="E124:H124"/>
    <mergeCell ref="E122:H122"/>
    <mergeCell ref="E126:H126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7.863281" style="1" customWidth="1"/>
    <col min="2" max="2" width="1.007813" style="1" customWidth="1"/>
    <col min="3" max="3" width="4.011719" style="1" customWidth="1"/>
    <col min="4" max="4" width="4.152344" style="1" customWidth="1"/>
    <col min="5" max="5" width="16.15234" style="1" customWidth="1"/>
    <col min="6" max="6" width="48.15234" style="1" customWidth="1"/>
    <col min="7" max="7" width="7.011719" style="1" customWidth="1"/>
    <col min="8" max="8" width="13.29297" style="1" customWidth="1"/>
    <col min="9" max="9" width="15.01172" style="1" customWidth="1"/>
    <col min="10" max="10" width="21.15234" style="1" customWidth="1"/>
    <col min="11" max="11" width="21.15234" style="1" hidden="1" customWidth="1"/>
    <col min="12" max="12" width="8.863281" style="1" customWidth="1"/>
    <col min="13" max="13" width="10.29297" style="1" hidden="1" customWidth="1"/>
    <col min="14" max="14" width="9.140625" style="1" hidden="1"/>
    <col min="15" max="15" width="13.43359" style="1" hidden="1" customWidth="1"/>
    <col min="16" max="16" width="13.43359" style="1" hidden="1" customWidth="1"/>
    <col min="17" max="17" width="13.43359" style="1" hidden="1" customWidth="1"/>
    <col min="18" max="18" width="13.43359" style="1" hidden="1" customWidth="1"/>
    <col min="19" max="19" width="13.43359" style="1" hidden="1" customWidth="1"/>
    <col min="20" max="20" width="13.43359" style="1" hidden="1" customWidth="1"/>
    <col min="21" max="21" width="15.43359" style="1" hidden="1" customWidth="1"/>
    <col min="22" max="22" width="11.72266" style="1" customWidth="1"/>
    <col min="23" max="23" width="15.43359" style="1" customWidth="1"/>
    <col min="24" max="24" width="11.72266" style="1" customWidth="1"/>
    <col min="25" max="25" width="14.15234" style="1" customWidth="1"/>
    <col min="26" max="26" width="10.43359" style="1" customWidth="1"/>
    <col min="27" max="27" width="14.15234" style="1" customWidth="1"/>
    <col min="28" max="28" width="15.43359" style="1" customWidth="1"/>
    <col min="29" max="29" width="10.43359" style="1" customWidth="1"/>
    <col min="30" max="30" width="14.15234" style="1" customWidth="1"/>
    <col min="31" max="31" width="15.43359" style="1" customWidth="1"/>
    <col min="44" max="44" width="9.140625" style="1" hidden="1"/>
    <col min="45" max="45" width="9.140625" style="1" hidden="1"/>
    <col min="46" max="46" width="9.140625" style="1" hidden="1"/>
    <col min="47" max="47" width="9.140625" style="1" hidden="1"/>
    <col min="48" max="48" width="9.140625" style="1" hidden="1"/>
    <col min="49" max="49" width="9.140625" style="1" hidden="1"/>
    <col min="50" max="50" width="9.140625" style="1" hidden="1"/>
    <col min="51" max="51" width="9.140625" style="1" hidden="1"/>
    <col min="52" max="52" width="9.140625" style="1" hidden="1"/>
    <col min="53" max="53" width="9.140625" style="1" hidden="1"/>
    <col min="54" max="54" width="9.140625" style="1" hidden="1"/>
    <col min="55" max="55" width="9.140625" style="1" hidden="1"/>
    <col min="56" max="56" width="9.140625" style="1" hidden="1"/>
    <col min="57" max="57" width="9.140625" style="1" hidden="1"/>
    <col min="58" max="58" width="9.140625" style="1" hidden="1"/>
    <col min="59" max="59" width="9.140625" style="1" hidden="1"/>
    <col min="60" max="60" width="9.140625" style="1" hidden="1"/>
    <col min="61" max="61" width="9.140625" style="1" hidden="1"/>
    <col min="62" max="62" width="9.140625" style="1" hidden="1"/>
    <col min="63" max="63" width="9.140625" style="1" hidden="1"/>
    <col min="64" max="64" width="9.140625" style="1" hidden="1"/>
    <col min="65" max="65" width="9.140625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131</v>
      </c>
    </row>
    <row r="3" s="1" customFormat="1" ht="6.96" customHeight="1">
      <c r="B3" s="154"/>
      <c r="C3" s="155"/>
      <c r="D3" s="155"/>
      <c r="E3" s="155"/>
      <c r="F3" s="155"/>
      <c r="G3" s="155"/>
      <c r="H3" s="155"/>
      <c r="I3" s="155"/>
      <c r="J3" s="155"/>
      <c r="K3" s="155"/>
      <c r="L3" s="21"/>
      <c r="AT3" s="18" t="s">
        <v>76</v>
      </c>
    </row>
    <row r="4" s="1" customFormat="1" ht="24.96" customHeight="1">
      <c r="B4" s="21"/>
      <c r="D4" s="156" t="s">
        <v>184</v>
      </c>
      <c r="L4" s="21"/>
      <c r="M4" s="157" t="s">
        <v>9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58" t="s">
        <v>15</v>
      </c>
      <c r="L6" s="21"/>
    </row>
    <row r="7" s="1" customFormat="1" ht="27.84906" customHeight="1">
      <c r="B7" s="21"/>
      <c r="E7" s="159" t="str">
        <f>'Rekapitulácia stavby'!K6</f>
        <v>Rekonštrukcia cesty a mostov II/512 hr. Trenčianskeho kraja - Veľké Pole - križ. II/428 Žarnovica , I. etapa</v>
      </c>
      <c r="F7" s="158"/>
      <c r="G7" s="158"/>
      <c r="H7" s="158"/>
      <c r="L7" s="21"/>
    </row>
    <row r="8">
      <c r="B8" s="21"/>
      <c r="D8" s="158" t="s">
        <v>185</v>
      </c>
      <c r="L8" s="21"/>
    </row>
    <row r="9" s="1" customFormat="1" ht="16.30189" customHeight="1">
      <c r="B9" s="21"/>
      <c r="E9" s="159" t="s">
        <v>1292</v>
      </c>
      <c r="F9" s="1"/>
      <c r="G9" s="1"/>
      <c r="H9" s="1"/>
      <c r="L9" s="21"/>
    </row>
    <row r="10" s="1" customFormat="1" ht="12" customHeight="1">
      <c r="B10" s="21"/>
      <c r="D10" s="158" t="s">
        <v>235</v>
      </c>
      <c r="L10" s="21"/>
    </row>
    <row r="11" s="2" customFormat="1" ht="16.30189" customHeight="1">
      <c r="A11" s="39"/>
      <c r="B11" s="45"/>
      <c r="C11" s="39"/>
      <c r="D11" s="39"/>
      <c r="E11" s="170" t="s">
        <v>1424</v>
      </c>
      <c r="F11" s="39"/>
      <c r="G11" s="39"/>
      <c r="H11" s="39"/>
      <c r="I11" s="39"/>
      <c r="J11" s="39"/>
      <c r="K11" s="39"/>
      <c r="L11" s="70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58" t="s">
        <v>996</v>
      </c>
      <c r="E12" s="39"/>
      <c r="F12" s="39"/>
      <c r="G12" s="39"/>
      <c r="H12" s="39"/>
      <c r="I12" s="39"/>
      <c r="J12" s="39"/>
      <c r="K12" s="39"/>
      <c r="L12" s="70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6.30189" customHeight="1">
      <c r="A13" s="39"/>
      <c r="B13" s="45"/>
      <c r="C13" s="39"/>
      <c r="D13" s="39"/>
      <c r="E13" s="160" t="s">
        <v>1607</v>
      </c>
      <c r="F13" s="39"/>
      <c r="G13" s="39"/>
      <c r="H13" s="39"/>
      <c r="I13" s="39"/>
      <c r="J13" s="39"/>
      <c r="K13" s="39"/>
      <c r="L13" s="70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>
      <c r="A14" s="39"/>
      <c r="B14" s="45"/>
      <c r="C14" s="39"/>
      <c r="D14" s="39"/>
      <c r="E14" s="39"/>
      <c r="F14" s="39"/>
      <c r="G14" s="39"/>
      <c r="H14" s="39"/>
      <c r="I14" s="39"/>
      <c r="J14" s="39"/>
      <c r="K14" s="39"/>
      <c r="L14" s="70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2" customHeight="1">
      <c r="A15" s="39"/>
      <c r="B15" s="45"/>
      <c r="C15" s="39"/>
      <c r="D15" s="158" t="s">
        <v>17</v>
      </c>
      <c r="E15" s="39"/>
      <c r="F15" s="148" t="s">
        <v>1</v>
      </c>
      <c r="G15" s="39"/>
      <c r="H15" s="39"/>
      <c r="I15" s="158" t="s">
        <v>18</v>
      </c>
      <c r="J15" s="148" t="s">
        <v>1</v>
      </c>
      <c r="K15" s="39"/>
      <c r="L15" s="70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12" customHeight="1">
      <c r="A16" s="39"/>
      <c r="B16" s="45"/>
      <c r="C16" s="39"/>
      <c r="D16" s="158" t="s">
        <v>19</v>
      </c>
      <c r="E16" s="39"/>
      <c r="F16" s="148" t="s">
        <v>20</v>
      </c>
      <c r="G16" s="39"/>
      <c r="H16" s="39"/>
      <c r="I16" s="158" t="s">
        <v>21</v>
      </c>
      <c r="J16" s="161" t="str">
        <f>'Rekapitulácia stavby'!AN8</f>
        <v>14. 12. 2020</v>
      </c>
      <c r="K16" s="39"/>
      <c r="L16" s="70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0.8" customHeight="1">
      <c r="A17" s="39"/>
      <c r="B17" s="45"/>
      <c r="C17" s="39"/>
      <c r="D17" s="39"/>
      <c r="E17" s="39"/>
      <c r="F17" s="39"/>
      <c r="G17" s="39"/>
      <c r="H17" s="39"/>
      <c r="I17" s="39"/>
      <c r="J17" s="39"/>
      <c r="K17" s="39"/>
      <c r="L17" s="70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2" customHeight="1">
      <c r="A18" s="39"/>
      <c r="B18" s="45"/>
      <c r="C18" s="39"/>
      <c r="D18" s="158" t="s">
        <v>23</v>
      </c>
      <c r="E18" s="39"/>
      <c r="F18" s="39"/>
      <c r="G18" s="39"/>
      <c r="H18" s="39"/>
      <c r="I18" s="158" t="s">
        <v>24</v>
      </c>
      <c r="J18" s="148" t="s">
        <v>1</v>
      </c>
      <c r="K18" s="39"/>
      <c r="L18" s="70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18" customHeight="1">
      <c r="A19" s="39"/>
      <c r="B19" s="45"/>
      <c r="C19" s="39"/>
      <c r="D19" s="39"/>
      <c r="E19" s="148" t="s">
        <v>25</v>
      </c>
      <c r="F19" s="39"/>
      <c r="G19" s="39"/>
      <c r="H19" s="39"/>
      <c r="I19" s="158" t="s">
        <v>26</v>
      </c>
      <c r="J19" s="148" t="s">
        <v>1</v>
      </c>
      <c r="K19" s="39"/>
      <c r="L19" s="70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6.96" customHeight="1">
      <c r="A20" s="39"/>
      <c r="B20" s="45"/>
      <c r="C20" s="39"/>
      <c r="D20" s="39"/>
      <c r="E20" s="39"/>
      <c r="F20" s="39"/>
      <c r="G20" s="39"/>
      <c r="H20" s="39"/>
      <c r="I20" s="39"/>
      <c r="J20" s="39"/>
      <c r="K20" s="39"/>
      <c r="L20" s="70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2" customHeight="1">
      <c r="A21" s="39"/>
      <c r="B21" s="45"/>
      <c r="C21" s="39"/>
      <c r="D21" s="158" t="s">
        <v>27</v>
      </c>
      <c r="E21" s="39"/>
      <c r="F21" s="39"/>
      <c r="G21" s="39"/>
      <c r="H21" s="39"/>
      <c r="I21" s="158" t="s">
        <v>24</v>
      </c>
      <c r="J21" s="34" t="str">
        <f>'Rekapitulácia stavby'!AN13</f>
        <v>Vyplň údaj</v>
      </c>
      <c r="K21" s="39"/>
      <c r="L21" s="70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18" customHeight="1">
      <c r="A22" s="39"/>
      <c r="B22" s="45"/>
      <c r="C22" s="39"/>
      <c r="D22" s="39"/>
      <c r="E22" s="34" t="str">
        <f>'Rekapitulácia stavby'!E14</f>
        <v>Vyplň údaj</v>
      </c>
      <c r="F22" s="148"/>
      <c r="G22" s="148"/>
      <c r="H22" s="148"/>
      <c r="I22" s="158" t="s">
        <v>26</v>
      </c>
      <c r="J22" s="34" t="str">
        <f>'Rekapitulácia stavby'!AN14</f>
        <v>Vyplň údaj</v>
      </c>
      <c r="K22" s="39"/>
      <c r="L22" s="70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6.96" customHeight="1">
      <c r="A23" s="39"/>
      <c r="B23" s="45"/>
      <c r="C23" s="39"/>
      <c r="D23" s="39"/>
      <c r="E23" s="39"/>
      <c r="F23" s="39"/>
      <c r="G23" s="39"/>
      <c r="H23" s="39"/>
      <c r="I23" s="39"/>
      <c r="J23" s="39"/>
      <c r="K23" s="39"/>
      <c r="L23" s="70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2" customHeight="1">
      <c r="A24" s="39"/>
      <c r="B24" s="45"/>
      <c r="C24" s="39"/>
      <c r="D24" s="158" t="s">
        <v>29</v>
      </c>
      <c r="E24" s="39"/>
      <c r="F24" s="39"/>
      <c r="G24" s="39"/>
      <c r="H24" s="39"/>
      <c r="I24" s="158" t="s">
        <v>24</v>
      </c>
      <c r="J24" s="148" t="s">
        <v>30</v>
      </c>
      <c r="K24" s="39"/>
      <c r="L24" s="70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18" customHeight="1">
      <c r="A25" s="39"/>
      <c r="B25" s="45"/>
      <c r="C25" s="39"/>
      <c r="D25" s="39"/>
      <c r="E25" s="148" t="s">
        <v>31</v>
      </c>
      <c r="F25" s="39"/>
      <c r="G25" s="39"/>
      <c r="H25" s="39"/>
      <c r="I25" s="158" t="s">
        <v>26</v>
      </c>
      <c r="J25" s="148" t="s">
        <v>1</v>
      </c>
      <c r="K25" s="39"/>
      <c r="L25" s="70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6.96" customHeight="1">
      <c r="A26" s="39"/>
      <c r="B26" s="45"/>
      <c r="C26" s="39"/>
      <c r="D26" s="39"/>
      <c r="E26" s="39"/>
      <c r="F26" s="39"/>
      <c r="G26" s="39"/>
      <c r="H26" s="39"/>
      <c r="I26" s="39"/>
      <c r="J26" s="39"/>
      <c r="K26" s="39"/>
      <c r="L26" s="70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2" customFormat="1" ht="12" customHeight="1">
      <c r="A27" s="39"/>
      <c r="B27" s="45"/>
      <c r="C27" s="39"/>
      <c r="D27" s="158" t="s">
        <v>33</v>
      </c>
      <c r="E27" s="39"/>
      <c r="F27" s="39"/>
      <c r="G27" s="39"/>
      <c r="H27" s="39"/>
      <c r="I27" s="158" t="s">
        <v>24</v>
      </c>
      <c r="J27" s="148" t="s">
        <v>1</v>
      </c>
      <c r="K27" s="39"/>
      <c r="L27" s="70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="2" customFormat="1" ht="18" customHeight="1">
      <c r="A28" s="39"/>
      <c r="B28" s="45"/>
      <c r="C28" s="39"/>
      <c r="D28" s="39"/>
      <c r="E28" s="148" t="s">
        <v>237</v>
      </c>
      <c r="F28" s="39"/>
      <c r="G28" s="39"/>
      <c r="H28" s="39"/>
      <c r="I28" s="158" t="s">
        <v>26</v>
      </c>
      <c r="J28" s="148" t="s">
        <v>1</v>
      </c>
      <c r="K28" s="39"/>
      <c r="L28" s="70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39"/>
      <c r="E29" s="39"/>
      <c r="F29" s="39"/>
      <c r="G29" s="39"/>
      <c r="H29" s="39"/>
      <c r="I29" s="39"/>
      <c r="J29" s="39"/>
      <c r="K29" s="39"/>
      <c r="L29" s="70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12" customHeight="1">
      <c r="A30" s="39"/>
      <c r="B30" s="45"/>
      <c r="C30" s="39"/>
      <c r="D30" s="158" t="s">
        <v>35</v>
      </c>
      <c r="E30" s="39"/>
      <c r="F30" s="39"/>
      <c r="G30" s="39"/>
      <c r="H30" s="39"/>
      <c r="I30" s="39"/>
      <c r="J30" s="39"/>
      <c r="K30" s="39"/>
      <c r="L30" s="70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8" customFormat="1" ht="16.30189" customHeight="1">
      <c r="A31" s="162"/>
      <c r="B31" s="163"/>
      <c r="C31" s="162"/>
      <c r="D31" s="162"/>
      <c r="E31" s="164" t="s">
        <v>1</v>
      </c>
      <c r="F31" s="164"/>
      <c r="G31" s="164"/>
      <c r="H31" s="164"/>
      <c r="I31" s="162"/>
      <c r="J31" s="162"/>
      <c r="K31" s="162"/>
      <c r="L31" s="165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</row>
    <row r="32" s="2" customFormat="1" ht="6.96" customHeight="1">
      <c r="A32" s="39"/>
      <c r="B32" s="45"/>
      <c r="C32" s="39"/>
      <c r="D32" s="39"/>
      <c r="E32" s="39"/>
      <c r="F32" s="39"/>
      <c r="G32" s="39"/>
      <c r="H32" s="39"/>
      <c r="I32" s="39"/>
      <c r="J32" s="39"/>
      <c r="K32" s="39"/>
      <c r="L32" s="70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6.96" customHeight="1">
      <c r="A33" s="39"/>
      <c r="B33" s="45"/>
      <c r="C33" s="39"/>
      <c r="D33" s="166"/>
      <c r="E33" s="166"/>
      <c r="F33" s="166"/>
      <c r="G33" s="166"/>
      <c r="H33" s="166"/>
      <c r="I33" s="166"/>
      <c r="J33" s="166"/>
      <c r="K33" s="166"/>
      <c r="L33" s="70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25.44" customHeight="1">
      <c r="A34" s="39"/>
      <c r="B34" s="45"/>
      <c r="C34" s="39"/>
      <c r="D34" s="167" t="s">
        <v>36</v>
      </c>
      <c r="E34" s="39"/>
      <c r="F34" s="39"/>
      <c r="G34" s="39"/>
      <c r="H34" s="39"/>
      <c r="I34" s="39"/>
      <c r="J34" s="168">
        <f>ROUND(J134, 2)</f>
        <v>0</v>
      </c>
      <c r="K34" s="39"/>
      <c r="L34" s="70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="2" customFormat="1" ht="6.96" customHeight="1">
      <c r="A35" s="39"/>
      <c r="B35" s="45"/>
      <c r="C35" s="39"/>
      <c r="D35" s="166"/>
      <c r="E35" s="166"/>
      <c r="F35" s="166"/>
      <c r="G35" s="166"/>
      <c r="H35" s="166"/>
      <c r="I35" s="166"/>
      <c r="J35" s="166"/>
      <c r="K35" s="166"/>
      <c r="L35" s="70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="2" customFormat="1" ht="14.4" customHeight="1">
      <c r="A36" s="39"/>
      <c r="B36" s="45"/>
      <c r="C36" s="39"/>
      <c r="D36" s="39"/>
      <c r="E36" s="39"/>
      <c r="F36" s="169" t="s">
        <v>38</v>
      </c>
      <c r="G36" s="39"/>
      <c r="H36" s="39"/>
      <c r="I36" s="169" t="s">
        <v>37</v>
      </c>
      <c r="J36" s="169" t="s">
        <v>39</v>
      </c>
      <c r="K36" s="39"/>
      <c r="L36" s="70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="2" customFormat="1" ht="14.4" customHeight="1">
      <c r="A37" s="39"/>
      <c r="B37" s="45"/>
      <c r="C37" s="39"/>
      <c r="D37" s="170" t="s">
        <v>40</v>
      </c>
      <c r="E37" s="171" t="s">
        <v>41</v>
      </c>
      <c r="F37" s="172">
        <f>ROUND((SUM(BE134:BE233)),  2)</f>
        <v>0</v>
      </c>
      <c r="G37" s="173"/>
      <c r="H37" s="173"/>
      <c r="I37" s="174">
        <v>0.20000000000000001</v>
      </c>
      <c r="J37" s="172">
        <f>ROUND(((SUM(BE134:BE233))*I37),  2)</f>
        <v>0</v>
      </c>
      <c r="K37" s="39"/>
      <c r="L37" s="70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14.4" customHeight="1">
      <c r="A38" s="39"/>
      <c r="B38" s="45"/>
      <c r="C38" s="39"/>
      <c r="D38" s="39"/>
      <c r="E38" s="171" t="s">
        <v>42</v>
      </c>
      <c r="F38" s="172">
        <f>ROUND((SUM(BF134:BF233)),  2)</f>
        <v>0</v>
      </c>
      <c r="G38" s="173"/>
      <c r="H38" s="173"/>
      <c r="I38" s="174">
        <v>0.20000000000000001</v>
      </c>
      <c r="J38" s="172">
        <f>ROUND(((SUM(BF134:BF233))*I38),  2)</f>
        <v>0</v>
      </c>
      <c r="K38" s="39"/>
      <c r="L38" s="70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hidden="1" s="2" customFormat="1" ht="14.4" customHeight="1">
      <c r="A39" s="39"/>
      <c r="B39" s="45"/>
      <c r="C39" s="39"/>
      <c r="D39" s="39"/>
      <c r="E39" s="158" t="s">
        <v>43</v>
      </c>
      <c r="F39" s="175">
        <f>ROUND((SUM(BG134:BG233)),  2)</f>
        <v>0</v>
      </c>
      <c r="G39" s="39"/>
      <c r="H39" s="39"/>
      <c r="I39" s="176">
        <v>0.20000000000000001</v>
      </c>
      <c r="J39" s="175">
        <f>0</f>
        <v>0</v>
      </c>
      <c r="K39" s="39"/>
      <c r="L39" s="70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hidden="1" s="2" customFormat="1" ht="14.4" customHeight="1">
      <c r="A40" s="39"/>
      <c r="B40" s="45"/>
      <c r="C40" s="39"/>
      <c r="D40" s="39"/>
      <c r="E40" s="158" t="s">
        <v>44</v>
      </c>
      <c r="F40" s="175">
        <f>ROUND((SUM(BH134:BH233)),  2)</f>
        <v>0</v>
      </c>
      <c r="G40" s="39"/>
      <c r="H40" s="39"/>
      <c r="I40" s="176">
        <v>0.20000000000000001</v>
      </c>
      <c r="J40" s="175">
        <f>0</f>
        <v>0</v>
      </c>
      <c r="K40" s="39"/>
      <c r="L40" s="70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hidden="1" s="2" customFormat="1" ht="14.4" customHeight="1">
      <c r="A41" s="39"/>
      <c r="B41" s="45"/>
      <c r="C41" s="39"/>
      <c r="D41" s="39"/>
      <c r="E41" s="171" t="s">
        <v>45</v>
      </c>
      <c r="F41" s="172">
        <f>ROUND((SUM(BI134:BI233)),  2)</f>
        <v>0</v>
      </c>
      <c r="G41" s="173"/>
      <c r="H41" s="173"/>
      <c r="I41" s="174">
        <v>0</v>
      </c>
      <c r="J41" s="172">
        <f>0</f>
        <v>0</v>
      </c>
      <c r="K41" s="39"/>
      <c r="L41" s="70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="2" customFormat="1" ht="6.96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70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="2" customFormat="1" ht="25.44" customHeight="1">
      <c r="A43" s="39"/>
      <c r="B43" s="45"/>
      <c r="C43" s="177"/>
      <c r="D43" s="178" t="s">
        <v>46</v>
      </c>
      <c r="E43" s="179"/>
      <c r="F43" s="179"/>
      <c r="G43" s="180" t="s">
        <v>47</v>
      </c>
      <c r="H43" s="181" t="s">
        <v>48</v>
      </c>
      <c r="I43" s="179"/>
      <c r="J43" s="182">
        <f>SUM(J34:J41)</f>
        <v>0</v>
      </c>
      <c r="K43" s="183"/>
      <c r="L43" s="70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</row>
    <row r="44" s="2" customFormat="1" ht="14.4" customHeight="1">
      <c r="A44" s="39"/>
      <c r="B44" s="45"/>
      <c r="C44" s="39"/>
      <c r="D44" s="39"/>
      <c r="E44" s="39"/>
      <c r="F44" s="39"/>
      <c r="G44" s="39"/>
      <c r="H44" s="39"/>
      <c r="I44" s="39"/>
      <c r="J44" s="39"/>
      <c r="K44" s="39"/>
      <c r="L44" s="70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70"/>
      <c r="D50" s="184" t="s">
        <v>49</v>
      </c>
      <c r="E50" s="185"/>
      <c r="F50" s="185"/>
      <c r="G50" s="184" t="s">
        <v>50</v>
      </c>
      <c r="H50" s="185"/>
      <c r="I50" s="185"/>
      <c r="J50" s="185"/>
      <c r="K50" s="185"/>
      <c r="L50" s="70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86" t="s">
        <v>51</v>
      </c>
      <c r="E61" s="187"/>
      <c r="F61" s="188" t="s">
        <v>52</v>
      </c>
      <c r="G61" s="186" t="s">
        <v>51</v>
      </c>
      <c r="H61" s="187"/>
      <c r="I61" s="187"/>
      <c r="J61" s="189" t="s">
        <v>52</v>
      </c>
      <c r="K61" s="187"/>
      <c r="L61" s="70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84" t="s">
        <v>53</v>
      </c>
      <c r="E65" s="190"/>
      <c r="F65" s="190"/>
      <c r="G65" s="184" t="s">
        <v>54</v>
      </c>
      <c r="H65" s="190"/>
      <c r="I65" s="190"/>
      <c r="J65" s="190"/>
      <c r="K65" s="190"/>
      <c r="L65" s="70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86" t="s">
        <v>51</v>
      </c>
      <c r="E76" s="187"/>
      <c r="F76" s="188" t="s">
        <v>52</v>
      </c>
      <c r="G76" s="186" t="s">
        <v>51</v>
      </c>
      <c r="H76" s="187"/>
      <c r="I76" s="187"/>
      <c r="J76" s="189" t="s">
        <v>52</v>
      </c>
      <c r="K76" s="187"/>
      <c r="L76" s="70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91"/>
      <c r="C77" s="192"/>
      <c r="D77" s="192"/>
      <c r="E77" s="192"/>
      <c r="F77" s="192"/>
      <c r="G77" s="192"/>
      <c r="H77" s="192"/>
      <c r="I77" s="192"/>
      <c r="J77" s="192"/>
      <c r="K77" s="192"/>
      <c r="L77" s="70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hidden="1" s="2" customFormat="1" ht="6.96" customHeight="1">
      <c r="A81" s="39"/>
      <c r="B81" s="193"/>
      <c r="C81" s="194"/>
      <c r="D81" s="194"/>
      <c r="E81" s="194"/>
      <c r="F81" s="194"/>
      <c r="G81" s="194"/>
      <c r="H81" s="194"/>
      <c r="I81" s="194"/>
      <c r="J81" s="194"/>
      <c r="K81" s="194"/>
      <c r="L81" s="70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hidden="1" s="2" customFormat="1" ht="24.96" customHeight="1">
      <c r="A82" s="39"/>
      <c r="B82" s="40"/>
      <c r="C82" s="24" t="s">
        <v>187</v>
      </c>
      <c r="D82" s="41"/>
      <c r="E82" s="41"/>
      <c r="F82" s="41"/>
      <c r="G82" s="41"/>
      <c r="H82" s="41"/>
      <c r="I82" s="41"/>
      <c r="J82" s="41"/>
      <c r="K82" s="41"/>
      <c r="L82" s="70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hidden="1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70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hidden="1" s="2" customFormat="1" ht="12" customHeight="1">
      <c r="A84" s="39"/>
      <c r="B84" s="40"/>
      <c r="C84" s="33" t="s">
        <v>15</v>
      </c>
      <c r="D84" s="41"/>
      <c r="E84" s="41"/>
      <c r="F84" s="41"/>
      <c r="G84" s="41"/>
      <c r="H84" s="41"/>
      <c r="I84" s="41"/>
      <c r="J84" s="41"/>
      <c r="K84" s="41"/>
      <c r="L84" s="70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hidden="1" s="2" customFormat="1" ht="27.84906" customHeight="1">
      <c r="A85" s="39"/>
      <c r="B85" s="40"/>
      <c r="C85" s="41"/>
      <c r="D85" s="41"/>
      <c r="E85" s="195" t="str">
        <f>E7</f>
        <v>Rekonštrukcia cesty a mostov II/512 hr. Trenčianskeho kraja - Veľké Pole - križ. II/428 Žarnovica , I. etapa</v>
      </c>
      <c r="F85" s="33"/>
      <c r="G85" s="33"/>
      <c r="H85" s="33"/>
      <c r="I85" s="41"/>
      <c r="J85" s="41"/>
      <c r="K85" s="41"/>
      <c r="L85" s="70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hidden="1" s="1" customFormat="1" ht="12" customHeight="1">
      <c r="B86" s="22"/>
      <c r="C86" s="33" t="s">
        <v>185</v>
      </c>
      <c r="D86" s="23"/>
      <c r="E86" s="23"/>
      <c r="F86" s="23"/>
      <c r="G86" s="23"/>
      <c r="H86" s="23"/>
      <c r="I86" s="23"/>
      <c r="J86" s="23"/>
      <c r="K86" s="23"/>
      <c r="L86" s="21"/>
    </row>
    <row r="87" hidden="1" s="1" customFormat="1" ht="16.30189" customHeight="1">
      <c r="B87" s="22"/>
      <c r="C87" s="23"/>
      <c r="D87" s="23"/>
      <c r="E87" s="195" t="s">
        <v>1292</v>
      </c>
      <c r="F87" s="23"/>
      <c r="G87" s="23"/>
      <c r="H87" s="23"/>
      <c r="I87" s="23"/>
      <c r="J87" s="23"/>
      <c r="K87" s="23"/>
      <c r="L87" s="21"/>
    </row>
    <row r="88" hidden="1" s="1" customFormat="1" ht="12" customHeight="1">
      <c r="B88" s="22"/>
      <c r="C88" s="33" t="s">
        <v>235</v>
      </c>
      <c r="D88" s="23"/>
      <c r="E88" s="23"/>
      <c r="F88" s="23"/>
      <c r="G88" s="23"/>
      <c r="H88" s="23"/>
      <c r="I88" s="23"/>
      <c r="J88" s="23"/>
      <c r="K88" s="23"/>
      <c r="L88" s="21"/>
    </row>
    <row r="89" hidden="1" s="2" customFormat="1" ht="16.30189" customHeight="1">
      <c r="A89" s="39"/>
      <c r="B89" s="40"/>
      <c r="C89" s="41"/>
      <c r="D89" s="41"/>
      <c r="E89" s="306" t="s">
        <v>1424</v>
      </c>
      <c r="F89" s="41"/>
      <c r="G89" s="41"/>
      <c r="H89" s="41"/>
      <c r="I89" s="41"/>
      <c r="J89" s="41"/>
      <c r="K89" s="41"/>
      <c r="L89" s="70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hidden="1" s="2" customFormat="1" ht="12" customHeight="1">
      <c r="A90" s="39"/>
      <c r="B90" s="40"/>
      <c r="C90" s="33" t="s">
        <v>996</v>
      </c>
      <c r="D90" s="41"/>
      <c r="E90" s="41"/>
      <c r="F90" s="41"/>
      <c r="G90" s="41"/>
      <c r="H90" s="41"/>
      <c r="I90" s="41"/>
      <c r="J90" s="41"/>
      <c r="K90" s="41"/>
      <c r="L90" s="70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hidden="1" s="2" customFormat="1" ht="16.30189" customHeight="1">
      <c r="A91" s="39"/>
      <c r="B91" s="40"/>
      <c r="C91" s="41"/>
      <c r="D91" s="41"/>
      <c r="E91" s="83" t="str">
        <f>E13</f>
        <v>01026 - Priepust v km 17,961 - P22559</v>
      </c>
      <c r="F91" s="41"/>
      <c r="G91" s="41"/>
      <c r="H91" s="41"/>
      <c r="I91" s="41"/>
      <c r="J91" s="41"/>
      <c r="K91" s="41"/>
      <c r="L91" s="70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hidden="1" s="2" customFormat="1" ht="6.96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70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hidden="1" s="2" customFormat="1" ht="12" customHeight="1">
      <c r="A93" s="39"/>
      <c r="B93" s="40"/>
      <c r="C93" s="33" t="s">
        <v>19</v>
      </c>
      <c r="D93" s="41"/>
      <c r="E93" s="41"/>
      <c r="F93" s="28" t="str">
        <f>F16</f>
        <v>Okres Žarnovica , k. ú. Veľké Pole</v>
      </c>
      <c r="G93" s="41"/>
      <c r="H93" s="41"/>
      <c r="I93" s="33" t="s">
        <v>21</v>
      </c>
      <c r="J93" s="86" t="str">
        <f>IF(J16="","",J16)</f>
        <v>14. 12. 2020</v>
      </c>
      <c r="K93" s="41"/>
      <c r="L93" s="70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hidden="1" s="2" customFormat="1" ht="6.96" customHeight="1">
      <c r="A94" s="39"/>
      <c r="B94" s="40"/>
      <c r="C94" s="41"/>
      <c r="D94" s="41"/>
      <c r="E94" s="41"/>
      <c r="F94" s="41"/>
      <c r="G94" s="41"/>
      <c r="H94" s="41"/>
      <c r="I94" s="41"/>
      <c r="J94" s="41"/>
      <c r="K94" s="41"/>
      <c r="L94" s="70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hidden="1" s="2" customFormat="1" ht="24.81509" customHeight="1">
      <c r="A95" s="39"/>
      <c r="B95" s="40"/>
      <c r="C95" s="33" t="s">
        <v>23</v>
      </c>
      <c r="D95" s="41"/>
      <c r="E95" s="41"/>
      <c r="F95" s="28" t="str">
        <f>E19</f>
        <v xml:space="preserve">BANSKOBYSTRICKÝ SAMOSPRÁVNY KRAJ </v>
      </c>
      <c r="G95" s="41"/>
      <c r="H95" s="41"/>
      <c r="I95" s="33" t="s">
        <v>29</v>
      </c>
      <c r="J95" s="37" t="str">
        <f>E25</f>
        <v>ISPO spol.s r.o. , Prešov</v>
      </c>
      <c r="K95" s="41"/>
      <c r="L95" s="70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hidden="1" s="2" customFormat="1" ht="15.30566" customHeight="1">
      <c r="A96" s="39"/>
      <c r="B96" s="40"/>
      <c r="C96" s="33" t="s">
        <v>27</v>
      </c>
      <c r="D96" s="41"/>
      <c r="E96" s="41"/>
      <c r="F96" s="28" t="str">
        <f>IF(E22="","",E22)</f>
        <v>Vyplň údaj</v>
      </c>
      <c r="G96" s="41"/>
      <c r="H96" s="41"/>
      <c r="I96" s="33" t="s">
        <v>33</v>
      </c>
      <c r="J96" s="37" t="str">
        <f>E28</f>
        <v>Macura M.</v>
      </c>
      <c r="K96" s="41"/>
      <c r="L96" s="70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hidden="1" s="2" customFormat="1" ht="10.32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70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hidden="1" s="2" customFormat="1" ht="29.28" customHeight="1">
      <c r="A98" s="39"/>
      <c r="B98" s="40"/>
      <c r="C98" s="196" t="s">
        <v>188</v>
      </c>
      <c r="D98" s="197"/>
      <c r="E98" s="197"/>
      <c r="F98" s="197"/>
      <c r="G98" s="197"/>
      <c r="H98" s="197"/>
      <c r="I98" s="197"/>
      <c r="J98" s="198" t="s">
        <v>189</v>
      </c>
      <c r="K98" s="197"/>
      <c r="L98" s="70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hidden="1" s="2" customFormat="1" ht="10.32" customHeight="1">
      <c r="A99" s="39"/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70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hidden="1" s="2" customFormat="1" ht="22.8" customHeight="1">
      <c r="A100" s="39"/>
      <c r="B100" s="40"/>
      <c r="C100" s="199" t="s">
        <v>190</v>
      </c>
      <c r="D100" s="41"/>
      <c r="E100" s="41"/>
      <c r="F100" s="41"/>
      <c r="G100" s="41"/>
      <c r="H100" s="41"/>
      <c r="I100" s="41"/>
      <c r="J100" s="117">
        <f>J134</f>
        <v>0</v>
      </c>
      <c r="K100" s="41"/>
      <c r="L100" s="70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U100" s="18" t="s">
        <v>191</v>
      </c>
    </row>
    <row r="101" hidden="1" s="9" customFormat="1" ht="24.96" customHeight="1">
      <c r="A101" s="9"/>
      <c r="B101" s="200"/>
      <c r="C101" s="201"/>
      <c r="D101" s="202" t="s">
        <v>238</v>
      </c>
      <c r="E101" s="203"/>
      <c r="F101" s="203"/>
      <c r="G101" s="203"/>
      <c r="H101" s="203"/>
      <c r="I101" s="203"/>
      <c r="J101" s="204">
        <f>J135</f>
        <v>0</v>
      </c>
      <c r="K101" s="201"/>
      <c r="L101" s="205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hidden="1" s="10" customFormat="1" ht="19.92" customHeight="1">
      <c r="A102" s="10"/>
      <c r="B102" s="206"/>
      <c r="C102" s="140"/>
      <c r="D102" s="207" t="s">
        <v>239</v>
      </c>
      <c r="E102" s="208"/>
      <c r="F102" s="208"/>
      <c r="G102" s="208"/>
      <c r="H102" s="208"/>
      <c r="I102" s="208"/>
      <c r="J102" s="209">
        <f>J136</f>
        <v>0</v>
      </c>
      <c r="K102" s="140"/>
      <c r="L102" s="2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hidden="1" s="10" customFormat="1" ht="19.92" customHeight="1">
      <c r="A103" s="10"/>
      <c r="B103" s="206"/>
      <c r="C103" s="140"/>
      <c r="D103" s="207" t="s">
        <v>1426</v>
      </c>
      <c r="E103" s="208"/>
      <c r="F103" s="208"/>
      <c r="G103" s="208"/>
      <c r="H103" s="208"/>
      <c r="I103" s="208"/>
      <c r="J103" s="209">
        <f>J161</f>
        <v>0</v>
      </c>
      <c r="K103" s="140"/>
      <c r="L103" s="2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hidden="1" s="10" customFormat="1" ht="19.92" customHeight="1">
      <c r="A104" s="10"/>
      <c r="B104" s="206"/>
      <c r="C104" s="140"/>
      <c r="D104" s="207" t="s">
        <v>242</v>
      </c>
      <c r="E104" s="208"/>
      <c r="F104" s="208"/>
      <c r="G104" s="208"/>
      <c r="H104" s="208"/>
      <c r="I104" s="208"/>
      <c r="J104" s="209">
        <f>J169</f>
        <v>0</v>
      </c>
      <c r="K104" s="140"/>
      <c r="L104" s="2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hidden="1" s="10" customFormat="1" ht="19.92" customHeight="1">
      <c r="A105" s="10"/>
      <c r="B105" s="206"/>
      <c r="C105" s="140"/>
      <c r="D105" s="207" t="s">
        <v>841</v>
      </c>
      <c r="E105" s="208"/>
      <c r="F105" s="208"/>
      <c r="G105" s="208"/>
      <c r="H105" s="208"/>
      <c r="I105" s="208"/>
      <c r="J105" s="209">
        <f>J187</f>
        <v>0</v>
      </c>
      <c r="K105" s="140"/>
      <c r="L105" s="2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hidden="1" s="10" customFormat="1" ht="19.92" customHeight="1">
      <c r="A106" s="10"/>
      <c r="B106" s="206"/>
      <c r="C106" s="140"/>
      <c r="D106" s="207" t="s">
        <v>244</v>
      </c>
      <c r="E106" s="208"/>
      <c r="F106" s="208"/>
      <c r="G106" s="208"/>
      <c r="H106" s="208"/>
      <c r="I106" s="208"/>
      <c r="J106" s="209">
        <f>J197</f>
        <v>0</v>
      </c>
      <c r="K106" s="140"/>
      <c r="L106" s="2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hidden="1" s="10" customFormat="1" ht="19.92" customHeight="1">
      <c r="A107" s="10"/>
      <c r="B107" s="206"/>
      <c r="C107" s="140"/>
      <c r="D107" s="207" t="s">
        <v>245</v>
      </c>
      <c r="E107" s="208"/>
      <c r="F107" s="208"/>
      <c r="G107" s="208"/>
      <c r="H107" s="208"/>
      <c r="I107" s="208"/>
      <c r="J107" s="209">
        <f>J200</f>
        <v>0</v>
      </c>
      <c r="K107" s="140"/>
      <c r="L107" s="2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hidden="1" s="10" customFormat="1" ht="19.92" customHeight="1">
      <c r="A108" s="10"/>
      <c r="B108" s="206"/>
      <c r="C108" s="140"/>
      <c r="D108" s="207" t="s">
        <v>246</v>
      </c>
      <c r="E108" s="208"/>
      <c r="F108" s="208"/>
      <c r="G108" s="208"/>
      <c r="H108" s="208"/>
      <c r="I108" s="208"/>
      <c r="J108" s="209">
        <f>J220</f>
        <v>0</v>
      </c>
      <c r="K108" s="140"/>
      <c r="L108" s="2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hidden="1" s="9" customFormat="1" ht="24.96" customHeight="1">
      <c r="A109" s="9"/>
      <c r="B109" s="200"/>
      <c r="C109" s="201"/>
      <c r="D109" s="202" t="s">
        <v>247</v>
      </c>
      <c r="E109" s="203"/>
      <c r="F109" s="203"/>
      <c r="G109" s="203"/>
      <c r="H109" s="203"/>
      <c r="I109" s="203"/>
      <c r="J109" s="204">
        <f>J222</f>
        <v>0</v>
      </c>
      <c r="K109" s="201"/>
      <c r="L109" s="205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hidden="1" s="10" customFormat="1" ht="19.92" customHeight="1">
      <c r="A110" s="10"/>
      <c r="B110" s="206"/>
      <c r="C110" s="140"/>
      <c r="D110" s="207" t="s">
        <v>248</v>
      </c>
      <c r="E110" s="208"/>
      <c r="F110" s="208"/>
      <c r="G110" s="208"/>
      <c r="H110" s="208"/>
      <c r="I110" s="208"/>
      <c r="J110" s="209">
        <f>J223</f>
        <v>0</v>
      </c>
      <c r="K110" s="140"/>
      <c r="L110" s="2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hidden="1" s="2" customFormat="1" ht="21.84" customHeight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70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hidden="1" s="2" customFormat="1" ht="6.96" customHeight="1">
      <c r="A112" s="39"/>
      <c r="B112" s="73"/>
      <c r="C112" s="74"/>
      <c r="D112" s="74"/>
      <c r="E112" s="74"/>
      <c r="F112" s="74"/>
      <c r="G112" s="74"/>
      <c r="H112" s="74"/>
      <c r="I112" s="74"/>
      <c r="J112" s="74"/>
      <c r="K112" s="74"/>
      <c r="L112" s="70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hidden="1"/>
    <row r="114" hidden="1"/>
    <row r="115" hidden="1"/>
    <row r="116" s="2" customFormat="1" ht="6.96" customHeight="1">
      <c r="A116" s="39"/>
      <c r="B116" s="75"/>
      <c r="C116" s="76"/>
      <c r="D116" s="76"/>
      <c r="E116" s="76"/>
      <c r="F116" s="76"/>
      <c r="G116" s="76"/>
      <c r="H116" s="76"/>
      <c r="I116" s="76"/>
      <c r="J116" s="76"/>
      <c r="K116" s="76"/>
      <c r="L116" s="70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2" customFormat="1" ht="24.96" customHeight="1">
      <c r="A117" s="39"/>
      <c r="B117" s="40"/>
      <c r="C117" s="24" t="s">
        <v>195</v>
      </c>
      <c r="D117" s="41"/>
      <c r="E117" s="41"/>
      <c r="F117" s="41"/>
      <c r="G117" s="41"/>
      <c r="H117" s="41"/>
      <c r="I117" s="41"/>
      <c r="J117" s="41"/>
      <c r="K117" s="41"/>
      <c r="L117" s="70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2" customFormat="1" ht="6.96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70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="2" customFormat="1" ht="12" customHeight="1">
      <c r="A119" s="39"/>
      <c r="B119" s="40"/>
      <c r="C119" s="33" t="s">
        <v>15</v>
      </c>
      <c r="D119" s="41"/>
      <c r="E119" s="41"/>
      <c r="F119" s="41"/>
      <c r="G119" s="41"/>
      <c r="H119" s="41"/>
      <c r="I119" s="41"/>
      <c r="J119" s="41"/>
      <c r="K119" s="41"/>
      <c r="L119" s="70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="2" customFormat="1" ht="27.84906" customHeight="1">
      <c r="A120" s="39"/>
      <c r="B120" s="40"/>
      <c r="C120" s="41"/>
      <c r="D120" s="41"/>
      <c r="E120" s="195" t="str">
        <f>E7</f>
        <v>Rekonštrukcia cesty a mostov II/512 hr. Trenčianskeho kraja - Veľké Pole - križ. II/428 Žarnovica , I. etapa</v>
      </c>
      <c r="F120" s="33"/>
      <c r="G120" s="33"/>
      <c r="H120" s="33"/>
      <c r="I120" s="41"/>
      <c r="J120" s="41"/>
      <c r="K120" s="41"/>
      <c r="L120" s="70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="1" customFormat="1" ht="12" customHeight="1">
      <c r="B121" s="22"/>
      <c r="C121" s="33" t="s">
        <v>185</v>
      </c>
      <c r="D121" s="23"/>
      <c r="E121" s="23"/>
      <c r="F121" s="23"/>
      <c r="G121" s="23"/>
      <c r="H121" s="23"/>
      <c r="I121" s="23"/>
      <c r="J121" s="23"/>
      <c r="K121" s="23"/>
      <c r="L121" s="21"/>
    </row>
    <row r="122" s="1" customFormat="1" ht="16.30189" customHeight="1">
      <c r="B122" s="22"/>
      <c r="C122" s="23"/>
      <c r="D122" s="23"/>
      <c r="E122" s="195" t="s">
        <v>1292</v>
      </c>
      <c r="F122" s="23"/>
      <c r="G122" s="23"/>
      <c r="H122" s="23"/>
      <c r="I122" s="23"/>
      <c r="J122" s="23"/>
      <c r="K122" s="23"/>
      <c r="L122" s="21"/>
    </row>
    <row r="123" s="1" customFormat="1" ht="12" customHeight="1">
      <c r="B123" s="22"/>
      <c r="C123" s="33" t="s">
        <v>235</v>
      </c>
      <c r="D123" s="23"/>
      <c r="E123" s="23"/>
      <c r="F123" s="23"/>
      <c r="G123" s="23"/>
      <c r="H123" s="23"/>
      <c r="I123" s="23"/>
      <c r="J123" s="23"/>
      <c r="K123" s="23"/>
      <c r="L123" s="21"/>
    </row>
    <row r="124" s="2" customFormat="1" ht="16.30189" customHeight="1">
      <c r="A124" s="39"/>
      <c r="B124" s="40"/>
      <c r="C124" s="41"/>
      <c r="D124" s="41"/>
      <c r="E124" s="306" t="s">
        <v>1424</v>
      </c>
      <c r="F124" s="41"/>
      <c r="G124" s="41"/>
      <c r="H124" s="41"/>
      <c r="I124" s="41"/>
      <c r="J124" s="41"/>
      <c r="K124" s="41"/>
      <c r="L124" s="70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="2" customFormat="1" ht="12" customHeight="1">
      <c r="A125" s="39"/>
      <c r="B125" s="40"/>
      <c r="C125" s="33" t="s">
        <v>996</v>
      </c>
      <c r="D125" s="41"/>
      <c r="E125" s="41"/>
      <c r="F125" s="41"/>
      <c r="G125" s="41"/>
      <c r="H125" s="41"/>
      <c r="I125" s="41"/>
      <c r="J125" s="41"/>
      <c r="K125" s="41"/>
      <c r="L125" s="70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="2" customFormat="1" ht="16.30189" customHeight="1">
      <c r="A126" s="39"/>
      <c r="B126" s="40"/>
      <c r="C126" s="41"/>
      <c r="D126" s="41"/>
      <c r="E126" s="83" t="str">
        <f>E13</f>
        <v>01026 - Priepust v km 17,961 - P22559</v>
      </c>
      <c r="F126" s="41"/>
      <c r="G126" s="41"/>
      <c r="H126" s="41"/>
      <c r="I126" s="41"/>
      <c r="J126" s="41"/>
      <c r="K126" s="41"/>
      <c r="L126" s="70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="2" customFormat="1" ht="6.96" customHeight="1">
      <c r="A127" s="39"/>
      <c r="B127" s="40"/>
      <c r="C127" s="41"/>
      <c r="D127" s="41"/>
      <c r="E127" s="41"/>
      <c r="F127" s="41"/>
      <c r="G127" s="41"/>
      <c r="H127" s="41"/>
      <c r="I127" s="41"/>
      <c r="J127" s="41"/>
      <c r="K127" s="41"/>
      <c r="L127" s="70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="2" customFormat="1" ht="12" customHeight="1">
      <c r="A128" s="39"/>
      <c r="B128" s="40"/>
      <c r="C128" s="33" t="s">
        <v>19</v>
      </c>
      <c r="D128" s="41"/>
      <c r="E128" s="41"/>
      <c r="F128" s="28" t="str">
        <f>F16</f>
        <v>Okres Žarnovica , k. ú. Veľké Pole</v>
      </c>
      <c r="G128" s="41"/>
      <c r="H128" s="41"/>
      <c r="I128" s="33" t="s">
        <v>21</v>
      </c>
      <c r="J128" s="86" t="str">
        <f>IF(J16="","",J16)</f>
        <v>14. 12. 2020</v>
      </c>
      <c r="K128" s="41"/>
      <c r="L128" s="70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="2" customFormat="1" ht="6.96" customHeight="1">
      <c r="A129" s="39"/>
      <c r="B129" s="40"/>
      <c r="C129" s="41"/>
      <c r="D129" s="41"/>
      <c r="E129" s="41"/>
      <c r="F129" s="41"/>
      <c r="G129" s="41"/>
      <c r="H129" s="41"/>
      <c r="I129" s="41"/>
      <c r="J129" s="41"/>
      <c r="K129" s="41"/>
      <c r="L129" s="70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="2" customFormat="1" ht="24.81509" customHeight="1">
      <c r="A130" s="39"/>
      <c r="B130" s="40"/>
      <c r="C130" s="33" t="s">
        <v>23</v>
      </c>
      <c r="D130" s="41"/>
      <c r="E130" s="41"/>
      <c r="F130" s="28" t="str">
        <f>E19</f>
        <v xml:space="preserve">BANSKOBYSTRICKÝ SAMOSPRÁVNY KRAJ </v>
      </c>
      <c r="G130" s="41"/>
      <c r="H130" s="41"/>
      <c r="I130" s="33" t="s">
        <v>29</v>
      </c>
      <c r="J130" s="37" t="str">
        <f>E25</f>
        <v>ISPO spol.s r.o. , Prešov</v>
      </c>
      <c r="K130" s="41"/>
      <c r="L130" s="70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="2" customFormat="1" ht="15.30566" customHeight="1">
      <c r="A131" s="39"/>
      <c r="B131" s="40"/>
      <c r="C131" s="33" t="s">
        <v>27</v>
      </c>
      <c r="D131" s="41"/>
      <c r="E131" s="41"/>
      <c r="F131" s="28" t="str">
        <f>IF(E22="","",E22)</f>
        <v>Vyplň údaj</v>
      </c>
      <c r="G131" s="41"/>
      <c r="H131" s="41"/>
      <c r="I131" s="33" t="s">
        <v>33</v>
      </c>
      <c r="J131" s="37" t="str">
        <f>E28</f>
        <v>Macura M.</v>
      </c>
      <c r="K131" s="41"/>
      <c r="L131" s="70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="2" customFormat="1" ht="10.32" customHeight="1">
      <c r="A132" s="39"/>
      <c r="B132" s="40"/>
      <c r="C132" s="41"/>
      <c r="D132" s="41"/>
      <c r="E132" s="41"/>
      <c r="F132" s="41"/>
      <c r="G132" s="41"/>
      <c r="H132" s="41"/>
      <c r="I132" s="41"/>
      <c r="J132" s="41"/>
      <c r="K132" s="41"/>
      <c r="L132" s="70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  <row r="133" s="11" customFormat="1" ht="29.28" customHeight="1">
      <c r="A133" s="211"/>
      <c r="B133" s="212"/>
      <c r="C133" s="213" t="s">
        <v>196</v>
      </c>
      <c r="D133" s="214" t="s">
        <v>61</v>
      </c>
      <c r="E133" s="214" t="s">
        <v>57</v>
      </c>
      <c r="F133" s="214" t="s">
        <v>58</v>
      </c>
      <c r="G133" s="214" t="s">
        <v>197</v>
      </c>
      <c r="H133" s="214" t="s">
        <v>198</v>
      </c>
      <c r="I133" s="214" t="s">
        <v>199</v>
      </c>
      <c r="J133" s="215" t="s">
        <v>189</v>
      </c>
      <c r="K133" s="216" t="s">
        <v>200</v>
      </c>
      <c r="L133" s="217"/>
      <c r="M133" s="107" t="s">
        <v>1</v>
      </c>
      <c r="N133" s="108" t="s">
        <v>40</v>
      </c>
      <c r="O133" s="108" t="s">
        <v>201</v>
      </c>
      <c r="P133" s="108" t="s">
        <v>202</v>
      </c>
      <c r="Q133" s="108" t="s">
        <v>203</v>
      </c>
      <c r="R133" s="108" t="s">
        <v>204</v>
      </c>
      <c r="S133" s="108" t="s">
        <v>205</v>
      </c>
      <c r="T133" s="109" t="s">
        <v>206</v>
      </c>
      <c r="U133" s="211"/>
      <c r="V133" s="211"/>
      <c r="W133" s="211"/>
      <c r="X133" s="211"/>
      <c r="Y133" s="211"/>
      <c r="Z133" s="211"/>
      <c r="AA133" s="211"/>
      <c r="AB133" s="211"/>
      <c r="AC133" s="211"/>
      <c r="AD133" s="211"/>
      <c r="AE133" s="211"/>
    </row>
    <row r="134" s="2" customFormat="1" ht="22.8" customHeight="1">
      <c r="A134" s="39"/>
      <c r="B134" s="40"/>
      <c r="C134" s="114" t="s">
        <v>190</v>
      </c>
      <c r="D134" s="41"/>
      <c r="E134" s="41"/>
      <c r="F134" s="41"/>
      <c r="G134" s="41"/>
      <c r="H134" s="41"/>
      <c r="I134" s="41"/>
      <c r="J134" s="218">
        <f>BK134</f>
        <v>0</v>
      </c>
      <c r="K134" s="41"/>
      <c r="L134" s="45"/>
      <c r="M134" s="110"/>
      <c r="N134" s="219"/>
      <c r="O134" s="111"/>
      <c r="P134" s="220">
        <f>P135+P222</f>
        <v>0</v>
      </c>
      <c r="Q134" s="111"/>
      <c r="R134" s="220">
        <f>R135+R222</f>
        <v>21.878286840000001</v>
      </c>
      <c r="S134" s="111"/>
      <c r="T134" s="221">
        <f>T135+T222</f>
        <v>1.9950239999999999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75</v>
      </c>
      <c r="AU134" s="18" t="s">
        <v>191</v>
      </c>
      <c r="BK134" s="222">
        <f>BK135+BK222</f>
        <v>0</v>
      </c>
    </row>
    <row r="135" s="12" customFormat="1" ht="25.92" customHeight="1">
      <c r="A135" s="12"/>
      <c r="B135" s="223"/>
      <c r="C135" s="224"/>
      <c r="D135" s="225" t="s">
        <v>75</v>
      </c>
      <c r="E135" s="226" t="s">
        <v>249</v>
      </c>
      <c r="F135" s="226" t="s">
        <v>250</v>
      </c>
      <c r="G135" s="224"/>
      <c r="H135" s="224"/>
      <c r="I135" s="227"/>
      <c r="J135" s="228">
        <f>BK135</f>
        <v>0</v>
      </c>
      <c r="K135" s="224"/>
      <c r="L135" s="229"/>
      <c r="M135" s="230"/>
      <c r="N135" s="231"/>
      <c r="O135" s="231"/>
      <c r="P135" s="232">
        <f>P136+P161+P169+P187+P197+P200+P220</f>
        <v>0</v>
      </c>
      <c r="Q135" s="231"/>
      <c r="R135" s="232">
        <f>R136+R161+R169+R187+R197+R200+R220</f>
        <v>21.78838124</v>
      </c>
      <c r="S135" s="231"/>
      <c r="T135" s="233">
        <f>T136+T161+T169+T187+T197+T200+T220</f>
        <v>1.9950239999999999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34" t="s">
        <v>84</v>
      </c>
      <c r="AT135" s="235" t="s">
        <v>75</v>
      </c>
      <c r="AU135" s="235" t="s">
        <v>76</v>
      </c>
      <c r="AY135" s="234" t="s">
        <v>210</v>
      </c>
      <c r="BK135" s="236">
        <f>BK136+BK161+BK169+BK187+BK197+BK200+BK220</f>
        <v>0</v>
      </c>
    </row>
    <row r="136" s="12" customFormat="1" ht="22.8" customHeight="1">
      <c r="A136" s="12"/>
      <c r="B136" s="223"/>
      <c r="C136" s="224"/>
      <c r="D136" s="225" t="s">
        <v>75</v>
      </c>
      <c r="E136" s="237" t="s">
        <v>84</v>
      </c>
      <c r="F136" s="237" t="s">
        <v>251</v>
      </c>
      <c r="G136" s="224"/>
      <c r="H136" s="224"/>
      <c r="I136" s="227"/>
      <c r="J136" s="238">
        <f>BK136</f>
        <v>0</v>
      </c>
      <c r="K136" s="224"/>
      <c r="L136" s="229"/>
      <c r="M136" s="230"/>
      <c r="N136" s="231"/>
      <c r="O136" s="231"/>
      <c r="P136" s="232">
        <f>SUM(P137:P160)</f>
        <v>0</v>
      </c>
      <c r="Q136" s="231"/>
      <c r="R136" s="232">
        <f>SUM(R137:R160)</f>
        <v>0</v>
      </c>
      <c r="S136" s="231"/>
      <c r="T136" s="233">
        <f>SUM(T137:T160)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34" t="s">
        <v>84</v>
      </c>
      <c r="AT136" s="235" t="s">
        <v>75</v>
      </c>
      <c r="AU136" s="235" t="s">
        <v>84</v>
      </c>
      <c r="AY136" s="234" t="s">
        <v>210</v>
      </c>
      <c r="BK136" s="236">
        <f>SUM(BK137:BK160)</f>
        <v>0</v>
      </c>
    </row>
    <row r="137" s="2" customFormat="1" ht="36.72453" customHeight="1">
      <c r="A137" s="39"/>
      <c r="B137" s="40"/>
      <c r="C137" s="239" t="s">
        <v>84</v>
      </c>
      <c r="D137" s="239" t="s">
        <v>213</v>
      </c>
      <c r="E137" s="240" t="s">
        <v>1427</v>
      </c>
      <c r="F137" s="241" t="s">
        <v>1428</v>
      </c>
      <c r="G137" s="242" t="s">
        <v>254</v>
      </c>
      <c r="H137" s="243">
        <v>80</v>
      </c>
      <c r="I137" s="244"/>
      <c r="J137" s="245">
        <f>ROUND(I137*H137,2)</f>
        <v>0</v>
      </c>
      <c r="K137" s="246"/>
      <c r="L137" s="45"/>
      <c r="M137" s="247" t="s">
        <v>1</v>
      </c>
      <c r="N137" s="248" t="s">
        <v>42</v>
      </c>
      <c r="O137" s="98"/>
      <c r="P137" s="249">
        <f>O137*H137</f>
        <v>0</v>
      </c>
      <c r="Q137" s="249">
        <v>0</v>
      </c>
      <c r="R137" s="249">
        <f>Q137*H137</f>
        <v>0</v>
      </c>
      <c r="S137" s="249">
        <v>0</v>
      </c>
      <c r="T137" s="250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51" t="s">
        <v>227</v>
      </c>
      <c r="AT137" s="251" t="s">
        <v>213</v>
      </c>
      <c r="AU137" s="251" t="s">
        <v>92</v>
      </c>
      <c r="AY137" s="18" t="s">
        <v>210</v>
      </c>
      <c r="BE137" s="252">
        <f>IF(N137="základná",J137,0)</f>
        <v>0</v>
      </c>
      <c r="BF137" s="252">
        <f>IF(N137="znížená",J137,0)</f>
        <v>0</v>
      </c>
      <c r="BG137" s="252">
        <f>IF(N137="zákl. prenesená",J137,0)</f>
        <v>0</v>
      </c>
      <c r="BH137" s="252">
        <f>IF(N137="zníž. prenesená",J137,0)</f>
        <v>0</v>
      </c>
      <c r="BI137" s="252">
        <f>IF(N137="nulová",J137,0)</f>
        <v>0</v>
      </c>
      <c r="BJ137" s="18" t="s">
        <v>92</v>
      </c>
      <c r="BK137" s="252">
        <f>ROUND(I137*H137,2)</f>
        <v>0</v>
      </c>
      <c r="BL137" s="18" t="s">
        <v>227</v>
      </c>
      <c r="BM137" s="251" t="s">
        <v>1514</v>
      </c>
    </row>
    <row r="138" s="13" customFormat="1">
      <c r="A138" s="13"/>
      <c r="B138" s="258"/>
      <c r="C138" s="259"/>
      <c r="D138" s="260" t="s">
        <v>256</v>
      </c>
      <c r="E138" s="261" t="s">
        <v>1</v>
      </c>
      <c r="F138" s="262" t="s">
        <v>1608</v>
      </c>
      <c r="G138" s="259"/>
      <c r="H138" s="263">
        <v>80</v>
      </c>
      <c r="I138" s="264"/>
      <c r="J138" s="259"/>
      <c r="K138" s="259"/>
      <c r="L138" s="265"/>
      <c r="M138" s="266"/>
      <c r="N138" s="267"/>
      <c r="O138" s="267"/>
      <c r="P138" s="267"/>
      <c r="Q138" s="267"/>
      <c r="R138" s="267"/>
      <c r="S138" s="267"/>
      <c r="T138" s="268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69" t="s">
        <v>256</v>
      </c>
      <c r="AU138" s="269" t="s">
        <v>92</v>
      </c>
      <c r="AV138" s="13" t="s">
        <v>92</v>
      </c>
      <c r="AW138" s="13" t="s">
        <v>32</v>
      </c>
      <c r="AX138" s="13" t="s">
        <v>84</v>
      </c>
      <c r="AY138" s="269" t="s">
        <v>210</v>
      </c>
    </row>
    <row r="139" s="2" customFormat="1" ht="21.0566" customHeight="1">
      <c r="A139" s="39"/>
      <c r="B139" s="40"/>
      <c r="C139" s="239" t="s">
        <v>92</v>
      </c>
      <c r="D139" s="239" t="s">
        <v>213</v>
      </c>
      <c r="E139" s="240" t="s">
        <v>283</v>
      </c>
      <c r="F139" s="241" t="s">
        <v>284</v>
      </c>
      <c r="G139" s="242" t="s">
        <v>264</v>
      </c>
      <c r="H139" s="243">
        <v>0.16800000000000001</v>
      </c>
      <c r="I139" s="244"/>
      <c r="J139" s="245">
        <f>ROUND(I139*H139,2)</f>
        <v>0</v>
      </c>
      <c r="K139" s="246"/>
      <c r="L139" s="45"/>
      <c r="M139" s="247" t="s">
        <v>1</v>
      </c>
      <c r="N139" s="248" t="s">
        <v>42</v>
      </c>
      <c r="O139" s="98"/>
      <c r="P139" s="249">
        <f>O139*H139</f>
        <v>0</v>
      </c>
      <c r="Q139" s="249">
        <v>0</v>
      </c>
      <c r="R139" s="249">
        <f>Q139*H139</f>
        <v>0</v>
      </c>
      <c r="S139" s="249">
        <v>0</v>
      </c>
      <c r="T139" s="250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51" t="s">
        <v>227</v>
      </c>
      <c r="AT139" s="251" t="s">
        <v>213</v>
      </c>
      <c r="AU139" s="251" t="s">
        <v>92</v>
      </c>
      <c r="AY139" s="18" t="s">
        <v>210</v>
      </c>
      <c r="BE139" s="252">
        <f>IF(N139="základná",J139,0)</f>
        <v>0</v>
      </c>
      <c r="BF139" s="252">
        <f>IF(N139="znížená",J139,0)</f>
        <v>0</v>
      </c>
      <c r="BG139" s="252">
        <f>IF(N139="zákl. prenesená",J139,0)</f>
        <v>0</v>
      </c>
      <c r="BH139" s="252">
        <f>IF(N139="zníž. prenesená",J139,0)</f>
        <v>0</v>
      </c>
      <c r="BI139" s="252">
        <f>IF(N139="nulová",J139,0)</f>
        <v>0</v>
      </c>
      <c r="BJ139" s="18" t="s">
        <v>92</v>
      </c>
      <c r="BK139" s="252">
        <f>ROUND(I139*H139,2)</f>
        <v>0</v>
      </c>
      <c r="BL139" s="18" t="s">
        <v>227</v>
      </c>
      <c r="BM139" s="251" t="s">
        <v>1515</v>
      </c>
    </row>
    <row r="140" s="13" customFormat="1">
      <c r="A140" s="13"/>
      <c r="B140" s="258"/>
      <c r="C140" s="259"/>
      <c r="D140" s="260" t="s">
        <v>256</v>
      </c>
      <c r="E140" s="261" t="s">
        <v>1</v>
      </c>
      <c r="F140" s="262" t="s">
        <v>1582</v>
      </c>
      <c r="G140" s="259"/>
      <c r="H140" s="263">
        <v>0.16800000000000001</v>
      </c>
      <c r="I140" s="264"/>
      <c r="J140" s="259"/>
      <c r="K140" s="259"/>
      <c r="L140" s="265"/>
      <c r="M140" s="266"/>
      <c r="N140" s="267"/>
      <c r="O140" s="267"/>
      <c r="P140" s="267"/>
      <c r="Q140" s="267"/>
      <c r="R140" s="267"/>
      <c r="S140" s="267"/>
      <c r="T140" s="268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9" t="s">
        <v>256</v>
      </c>
      <c r="AU140" s="269" t="s">
        <v>92</v>
      </c>
      <c r="AV140" s="13" t="s">
        <v>92</v>
      </c>
      <c r="AW140" s="13" t="s">
        <v>32</v>
      </c>
      <c r="AX140" s="13" t="s">
        <v>84</v>
      </c>
      <c r="AY140" s="269" t="s">
        <v>210</v>
      </c>
    </row>
    <row r="141" s="2" customFormat="1" ht="36.72453" customHeight="1">
      <c r="A141" s="39"/>
      <c r="B141" s="40"/>
      <c r="C141" s="239" t="s">
        <v>102</v>
      </c>
      <c r="D141" s="239" t="s">
        <v>213</v>
      </c>
      <c r="E141" s="240" t="s">
        <v>288</v>
      </c>
      <c r="F141" s="241" t="s">
        <v>289</v>
      </c>
      <c r="G141" s="242" t="s">
        <v>264</v>
      </c>
      <c r="H141" s="243">
        <v>0.050000000000000003</v>
      </c>
      <c r="I141" s="244"/>
      <c r="J141" s="245">
        <f>ROUND(I141*H141,2)</f>
        <v>0</v>
      </c>
      <c r="K141" s="246"/>
      <c r="L141" s="45"/>
      <c r="M141" s="247" t="s">
        <v>1</v>
      </c>
      <c r="N141" s="248" t="s">
        <v>42</v>
      </c>
      <c r="O141" s="98"/>
      <c r="P141" s="249">
        <f>O141*H141</f>
        <v>0</v>
      </c>
      <c r="Q141" s="249">
        <v>0</v>
      </c>
      <c r="R141" s="249">
        <f>Q141*H141</f>
        <v>0</v>
      </c>
      <c r="S141" s="249">
        <v>0</v>
      </c>
      <c r="T141" s="250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51" t="s">
        <v>227</v>
      </c>
      <c r="AT141" s="251" t="s">
        <v>213</v>
      </c>
      <c r="AU141" s="251" t="s">
        <v>92</v>
      </c>
      <c r="AY141" s="18" t="s">
        <v>210</v>
      </c>
      <c r="BE141" s="252">
        <f>IF(N141="základná",J141,0)</f>
        <v>0</v>
      </c>
      <c r="BF141" s="252">
        <f>IF(N141="znížená",J141,0)</f>
        <v>0</v>
      </c>
      <c r="BG141" s="252">
        <f>IF(N141="zákl. prenesená",J141,0)</f>
        <v>0</v>
      </c>
      <c r="BH141" s="252">
        <f>IF(N141="zníž. prenesená",J141,0)</f>
        <v>0</v>
      </c>
      <c r="BI141" s="252">
        <f>IF(N141="nulová",J141,0)</f>
        <v>0</v>
      </c>
      <c r="BJ141" s="18" t="s">
        <v>92</v>
      </c>
      <c r="BK141" s="252">
        <f>ROUND(I141*H141,2)</f>
        <v>0</v>
      </c>
      <c r="BL141" s="18" t="s">
        <v>227</v>
      </c>
      <c r="BM141" s="251" t="s">
        <v>1516</v>
      </c>
    </row>
    <row r="142" s="13" customFormat="1">
      <c r="A142" s="13"/>
      <c r="B142" s="258"/>
      <c r="C142" s="259"/>
      <c r="D142" s="260" t="s">
        <v>256</v>
      </c>
      <c r="E142" s="261" t="s">
        <v>1</v>
      </c>
      <c r="F142" s="262" t="s">
        <v>1583</v>
      </c>
      <c r="G142" s="259"/>
      <c r="H142" s="263">
        <v>0.16800000000000001</v>
      </c>
      <c r="I142" s="264"/>
      <c r="J142" s="259"/>
      <c r="K142" s="259"/>
      <c r="L142" s="265"/>
      <c r="M142" s="266"/>
      <c r="N142" s="267"/>
      <c r="O142" s="267"/>
      <c r="P142" s="267"/>
      <c r="Q142" s="267"/>
      <c r="R142" s="267"/>
      <c r="S142" s="267"/>
      <c r="T142" s="268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69" t="s">
        <v>256</v>
      </c>
      <c r="AU142" s="269" t="s">
        <v>92</v>
      </c>
      <c r="AV142" s="13" t="s">
        <v>92</v>
      </c>
      <c r="AW142" s="13" t="s">
        <v>32</v>
      </c>
      <c r="AX142" s="13" t="s">
        <v>84</v>
      </c>
      <c r="AY142" s="269" t="s">
        <v>210</v>
      </c>
    </row>
    <row r="143" s="13" customFormat="1">
      <c r="A143" s="13"/>
      <c r="B143" s="258"/>
      <c r="C143" s="259"/>
      <c r="D143" s="260" t="s">
        <v>256</v>
      </c>
      <c r="E143" s="259"/>
      <c r="F143" s="262" t="s">
        <v>1584</v>
      </c>
      <c r="G143" s="259"/>
      <c r="H143" s="263">
        <v>0.050000000000000003</v>
      </c>
      <c r="I143" s="264"/>
      <c r="J143" s="259"/>
      <c r="K143" s="259"/>
      <c r="L143" s="265"/>
      <c r="M143" s="266"/>
      <c r="N143" s="267"/>
      <c r="O143" s="267"/>
      <c r="P143" s="267"/>
      <c r="Q143" s="267"/>
      <c r="R143" s="267"/>
      <c r="S143" s="267"/>
      <c r="T143" s="268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69" t="s">
        <v>256</v>
      </c>
      <c r="AU143" s="269" t="s">
        <v>92</v>
      </c>
      <c r="AV143" s="13" t="s">
        <v>92</v>
      </c>
      <c r="AW143" s="13" t="s">
        <v>4</v>
      </c>
      <c r="AX143" s="13" t="s">
        <v>84</v>
      </c>
      <c r="AY143" s="269" t="s">
        <v>210</v>
      </c>
    </row>
    <row r="144" s="2" customFormat="1" ht="16.30189" customHeight="1">
      <c r="A144" s="39"/>
      <c r="B144" s="40"/>
      <c r="C144" s="239" t="s">
        <v>227</v>
      </c>
      <c r="D144" s="239" t="s">
        <v>213</v>
      </c>
      <c r="E144" s="240" t="s">
        <v>1007</v>
      </c>
      <c r="F144" s="241" t="s">
        <v>1008</v>
      </c>
      <c r="G144" s="242" t="s">
        <v>264</v>
      </c>
      <c r="H144" s="243">
        <v>30.600000000000001</v>
      </c>
      <c r="I144" s="244"/>
      <c r="J144" s="245">
        <f>ROUND(I144*H144,2)</f>
        <v>0</v>
      </c>
      <c r="K144" s="246"/>
      <c r="L144" s="45"/>
      <c r="M144" s="247" t="s">
        <v>1</v>
      </c>
      <c r="N144" s="248" t="s">
        <v>42</v>
      </c>
      <c r="O144" s="98"/>
      <c r="P144" s="249">
        <f>O144*H144</f>
        <v>0</v>
      </c>
      <c r="Q144" s="249">
        <v>0</v>
      </c>
      <c r="R144" s="249">
        <f>Q144*H144</f>
        <v>0</v>
      </c>
      <c r="S144" s="249">
        <v>0</v>
      </c>
      <c r="T144" s="250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51" t="s">
        <v>227</v>
      </c>
      <c r="AT144" s="251" t="s">
        <v>213</v>
      </c>
      <c r="AU144" s="251" t="s">
        <v>92</v>
      </c>
      <c r="AY144" s="18" t="s">
        <v>210</v>
      </c>
      <c r="BE144" s="252">
        <f>IF(N144="základná",J144,0)</f>
        <v>0</v>
      </c>
      <c r="BF144" s="252">
        <f>IF(N144="znížená",J144,0)</f>
        <v>0</v>
      </c>
      <c r="BG144" s="252">
        <f>IF(N144="zákl. prenesená",J144,0)</f>
        <v>0</v>
      </c>
      <c r="BH144" s="252">
        <f>IF(N144="zníž. prenesená",J144,0)</f>
        <v>0</v>
      </c>
      <c r="BI144" s="252">
        <f>IF(N144="nulová",J144,0)</f>
        <v>0</v>
      </c>
      <c r="BJ144" s="18" t="s">
        <v>92</v>
      </c>
      <c r="BK144" s="252">
        <f>ROUND(I144*H144,2)</f>
        <v>0</v>
      </c>
      <c r="BL144" s="18" t="s">
        <v>227</v>
      </c>
      <c r="BM144" s="251" t="s">
        <v>1435</v>
      </c>
    </row>
    <row r="145" s="13" customFormat="1">
      <c r="A145" s="13"/>
      <c r="B145" s="258"/>
      <c r="C145" s="259"/>
      <c r="D145" s="260" t="s">
        <v>256</v>
      </c>
      <c r="E145" s="261" t="s">
        <v>1</v>
      </c>
      <c r="F145" s="262" t="s">
        <v>1609</v>
      </c>
      <c r="G145" s="259"/>
      <c r="H145" s="263">
        <v>29.100000000000001</v>
      </c>
      <c r="I145" s="264"/>
      <c r="J145" s="259"/>
      <c r="K145" s="259"/>
      <c r="L145" s="265"/>
      <c r="M145" s="266"/>
      <c r="N145" s="267"/>
      <c r="O145" s="267"/>
      <c r="P145" s="267"/>
      <c r="Q145" s="267"/>
      <c r="R145" s="267"/>
      <c r="S145" s="267"/>
      <c r="T145" s="268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9" t="s">
        <v>256</v>
      </c>
      <c r="AU145" s="269" t="s">
        <v>92</v>
      </c>
      <c r="AV145" s="13" t="s">
        <v>92</v>
      </c>
      <c r="AW145" s="13" t="s">
        <v>32</v>
      </c>
      <c r="AX145" s="13" t="s">
        <v>76</v>
      </c>
      <c r="AY145" s="269" t="s">
        <v>210</v>
      </c>
    </row>
    <row r="146" s="13" customFormat="1">
      <c r="A146" s="13"/>
      <c r="B146" s="258"/>
      <c r="C146" s="259"/>
      <c r="D146" s="260" t="s">
        <v>256</v>
      </c>
      <c r="E146" s="261" t="s">
        <v>1</v>
      </c>
      <c r="F146" s="262" t="s">
        <v>1610</v>
      </c>
      <c r="G146" s="259"/>
      <c r="H146" s="263">
        <v>1.5</v>
      </c>
      <c r="I146" s="264"/>
      <c r="J146" s="259"/>
      <c r="K146" s="259"/>
      <c r="L146" s="265"/>
      <c r="M146" s="266"/>
      <c r="N146" s="267"/>
      <c r="O146" s="267"/>
      <c r="P146" s="267"/>
      <c r="Q146" s="267"/>
      <c r="R146" s="267"/>
      <c r="S146" s="267"/>
      <c r="T146" s="268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69" t="s">
        <v>256</v>
      </c>
      <c r="AU146" s="269" t="s">
        <v>92</v>
      </c>
      <c r="AV146" s="13" t="s">
        <v>92</v>
      </c>
      <c r="AW146" s="13" t="s">
        <v>32</v>
      </c>
      <c r="AX146" s="13" t="s">
        <v>76</v>
      </c>
      <c r="AY146" s="269" t="s">
        <v>210</v>
      </c>
    </row>
    <row r="147" s="14" customFormat="1">
      <c r="A147" s="14"/>
      <c r="B147" s="270"/>
      <c r="C147" s="271"/>
      <c r="D147" s="260" t="s">
        <v>256</v>
      </c>
      <c r="E147" s="272" t="s">
        <v>1</v>
      </c>
      <c r="F147" s="273" t="s">
        <v>268</v>
      </c>
      <c r="G147" s="271"/>
      <c r="H147" s="274">
        <v>30.600000000000001</v>
      </c>
      <c r="I147" s="275"/>
      <c r="J147" s="271"/>
      <c r="K147" s="271"/>
      <c r="L147" s="276"/>
      <c r="M147" s="277"/>
      <c r="N147" s="278"/>
      <c r="O147" s="278"/>
      <c r="P147" s="278"/>
      <c r="Q147" s="278"/>
      <c r="R147" s="278"/>
      <c r="S147" s="278"/>
      <c r="T147" s="279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80" t="s">
        <v>256</v>
      </c>
      <c r="AU147" s="280" t="s">
        <v>92</v>
      </c>
      <c r="AV147" s="14" t="s">
        <v>227</v>
      </c>
      <c r="AW147" s="14" t="s">
        <v>32</v>
      </c>
      <c r="AX147" s="14" t="s">
        <v>84</v>
      </c>
      <c r="AY147" s="280" t="s">
        <v>210</v>
      </c>
    </row>
    <row r="148" s="2" customFormat="1" ht="36.72453" customHeight="1">
      <c r="A148" s="39"/>
      <c r="B148" s="40"/>
      <c r="C148" s="239" t="s">
        <v>209</v>
      </c>
      <c r="D148" s="239" t="s">
        <v>213</v>
      </c>
      <c r="E148" s="240" t="s">
        <v>302</v>
      </c>
      <c r="F148" s="241" t="s">
        <v>303</v>
      </c>
      <c r="G148" s="242" t="s">
        <v>264</v>
      </c>
      <c r="H148" s="243">
        <v>9.1799999999999997</v>
      </c>
      <c r="I148" s="244"/>
      <c r="J148" s="245">
        <f>ROUND(I148*H148,2)</f>
        <v>0</v>
      </c>
      <c r="K148" s="246"/>
      <c r="L148" s="45"/>
      <c r="M148" s="247" t="s">
        <v>1</v>
      </c>
      <c r="N148" s="248" t="s">
        <v>42</v>
      </c>
      <c r="O148" s="98"/>
      <c r="P148" s="249">
        <f>O148*H148</f>
        <v>0</v>
      </c>
      <c r="Q148" s="249">
        <v>0</v>
      </c>
      <c r="R148" s="249">
        <f>Q148*H148</f>
        <v>0</v>
      </c>
      <c r="S148" s="249">
        <v>0</v>
      </c>
      <c r="T148" s="250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51" t="s">
        <v>227</v>
      </c>
      <c r="AT148" s="251" t="s">
        <v>213</v>
      </c>
      <c r="AU148" s="251" t="s">
        <v>92</v>
      </c>
      <c r="AY148" s="18" t="s">
        <v>210</v>
      </c>
      <c r="BE148" s="252">
        <f>IF(N148="základná",J148,0)</f>
        <v>0</v>
      </c>
      <c r="BF148" s="252">
        <f>IF(N148="znížená",J148,0)</f>
        <v>0</v>
      </c>
      <c r="BG148" s="252">
        <f>IF(N148="zákl. prenesená",J148,0)</f>
        <v>0</v>
      </c>
      <c r="BH148" s="252">
        <f>IF(N148="zníž. prenesená",J148,0)</f>
        <v>0</v>
      </c>
      <c r="BI148" s="252">
        <f>IF(N148="nulová",J148,0)</f>
        <v>0</v>
      </c>
      <c r="BJ148" s="18" t="s">
        <v>92</v>
      </c>
      <c r="BK148" s="252">
        <f>ROUND(I148*H148,2)</f>
        <v>0</v>
      </c>
      <c r="BL148" s="18" t="s">
        <v>227</v>
      </c>
      <c r="BM148" s="251" t="s">
        <v>1012</v>
      </c>
    </row>
    <row r="149" s="13" customFormat="1">
      <c r="A149" s="13"/>
      <c r="B149" s="258"/>
      <c r="C149" s="259"/>
      <c r="D149" s="260" t="s">
        <v>256</v>
      </c>
      <c r="E149" s="261" t="s">
        <v>1</v>
      </c>
      <c r="F149" s="262" t="s">
        <v>1611</v>
      </c>
      <c r="G149" s="259"/>
      <c r="H149" s="263">
        <v>30.600000000000001</v>
      </c>
      <c r="I149" s="264"/>
      <c r="J149" s="259"/>
      <c r="K149" s="259"/>
      <c r="L149" s="265"/>
      <c r="M149" s="266"/>
      <c r="N149" s="267"/>
      <c r="O149" s="267"/>
      <c r="P149" s="267"/>
      <c r="Q149" s="267"/>
      <c r="R149" s="267"/>
      <c r="S149" s="267"/>
      <c r="T149" s="268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69" t="s">
        <v>256</v>
      </c>
      <c r="AU149" s="269" t="s">
        <v>92</v>
      </c>
      <c r="AV149" s="13" t="s">
        <v>92</v>
      </c>
      <c r="AW149" s="13" t="s">
        <v>32</v>
      </c>
      <c r="AX149" s="13" t="s">
        <v>84</v>
      </c>
      <c r="AY149" s="269" t="s">
        <v>210</v>
      </c>
    </row>
    <row r="150" s="13" customFormat="1">
      <c r="A150" s="13"/>
      <c r="B150" s="258"/>
      <c r="C150" s="259"/>
      <c r="D150" s="260" t="s">
        <v>256</v>
      </c>
      <c r="E150" s="259"/>
      <c r="F150" s="262" t="s">
        <v>1612</v>
      </c>
      <c r="G150" s="259"/>
      <c r="H150" s="263">
        <v>9.1799999999999997</v>
      </c>
      <c r="I150" s="264"/>
      <c r="J150" s="259"/>
      <c r="K150" s="259"/>
      <c r="L150" s="265"/>
      <c r="M150" s="266"/>
      <c r="N150" s="267"/>
      <c r="O150" s="267"/>
      <c r="P150" s="267"/>
      <c r="Q150" s="267"/>
      <c r="R150" s="267"/>
      <c r="S150" s="267"/>
      <c r="T150" s="268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69" t="s">
        <v>256</v>
      </c>
      <c r="AU150" s="269" t="s">
        <v>92</v>
      </c>
      <c r="AV150" s="13" t="s">
        <v>92</v>
      </c>
      <c r="AW150" s="13" t="s">
        <v>4</v>
      </c>
      <c r="AX150" s="13" t="s">
        <v>84</v>
      </c>
      <c r="AY150" s="269" t="s">
        <v>210</v>
      </c>
    </row>
    <row r="151" s="2" customFormat="1" ht="31.92453" customHeight="1">
      <c r="A151" s="39"/>
      <c r="B151" s="40"/>
      <c r="C151" s="239" t="s">
        <v>277</v>
      </c>
      <c r="D151" s="239" t="s">
        <v>213</v>
      </c>
      <c r="E151" s="240" t="s">
        <v>1015</v>
      </c>
      <c r="F151" s="241" t="s">
        <v>1016</v>
      </c>
      <c r="G151" s="242" t="s">
        <v>264</v>
      </c>
      <c r="H151" s="243">
        <v>30.768000000000001</v>
      </c>
      <c r="I151" s="244"/>
      <c r="J151" s="245">
        <f>ROUND(I151*H151,2)</f>
        <v>0</v>
      </c>
      <c r="K151" s="246"/>
      <c r="L151" s="45"/>
      <c r="M151" s="247" t="s">
        <v>1</v>
      </c>
      <c r="N151" s="248" t="s">
        <v>42</v>
      </c>
      <c r="O151" s="98"/>
      <c r="P151" s="249">
        <f>O151*H151</f>
        <v>0</v>
      </c>
      <c r="Q151" s="249">
        <v>0</v>
      </c>
      <c r="R151" s="249">
        <f>Q151*H151</f>
        <v>0</v>
      </c>
      <c r="S151" s="249">
        <v>0</v>
      </c>
      <c r="T151" s="250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51" t="s">
        <v>227</v>
      </c>
      <c r="AT151" s="251" t="s">
        <v>213</v>
      </c>
      <c r="AU151" s="251" t="s">
        <v>92</v>
      </c>
      <c r="AY151" s="18" t="s">
        <v>210</v>
      </c>
      <c r="BE151" s="252">
        <f>IF(N151="základná",J151,0)</f>
        <v>0</v>
      </c>
      <c r="BF151" s="252">
        <f>IF(N151="znížená",J151,0)</f>
        <v>0</v>
      </c>
      <c r="BG151" s="252">
        <f>IF(N151="zákl. prenesená",J151,0)</f>
        <v>0</v>
      </c>
      <c r="BH151" s="252">
        <f>IF(N151="zníž. prenesená",J151,0)</f>
        <v>0</v>
      </c>
      <c r="BI151" s="252">
        <f>IF(N151="nulová",J151,0)</f>
        <v>0</v>
      </c>
      <c r="BJ151" s="18" t="s">
        <v>92</v>
      </c>
      <c r="BK151" s="252">
        <f>ROUND(I151*H151,2)</f>
        <v>0</v>
      </c>
      <c r="BL151" s="18" t="s">
        <v>227</v>
      </c>
      <c r="BM151" s="251" t="s">
        <v>1017</v>
      </c>
    </row>
    <row r="152" s="13" customFormat="1">
      <c r="A152" s="13"/>
      <c r="B152" s="258"/>
      <c r="C152" s="259"/>
      <c r="D152" s="260" t="s">
        <v>256</v>
      </c>
      <c r="E152" s="261" t="s">
        <v>1</v>
      </c>
      <c r="F152" s="262" t="s">
        <v>1613</v>
      </c>
      <c r="G152" s="259"/>
      <c r="H152" s="263">
        <v>30.768000000000001</v>
      </c>
      <c r="I152" s="264"/>
      <c r="J152" s="259"/>
      <c r="K152" s="259"/>
      <c r="L152" s="265"/>
      <c r="M152" s="266"/>
      <c r="N152" s="267"/>
      <c r="O152" s="267"/>
      <c r="P152" s="267"/>
      <c r="Q152" s="267"/>
      <c r="R152" s="267"/>
      <c r="S152" s="267"/>
      <c r="T152" s="268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69" t="s">
        <v>256</v>
      </c>
      <c r="AU152" s="269" t="s">
        <v>92</v>
      </c>
      <c r="AV152" s="13" t="s">
        <v>92</v>
      </c>
      <c r="AW152" s="13" t="s">
        <v>32</v>
      </c>
      <c r="AX152" s="13" t="s">
        <v>84</v>
      </c>
      <c r="AY152" s="269" t="s">
        <v>210</v>
      </c>
    </row>
    <row r="153" s="2" customFormat="1" ht="36.72453" customHeight="1">
      <c r="A153" s="39"/>
      <c r="B153" s="40"/>
      <c r="C153" s="239" t="s">
        <v>282</v>
      </c>
      <c r="D153" s="239" t="s">
        <v>213</v>
      </c>
      <c r="E153" s="240" t="s">
        <v>1019</v>
      </c>
      <c r="F153" s="241" t="s">
        <v>1020</v>
      </c>
      <c r="G153" s="242" t="s">
        <v>264</v>
      </c>
      <c r="H153" s="243">
        <v>215.37600000000001</v>
      </c>
      <c r="I153" s="244"/>
      <c r="J153" s="245">
        <f>ROUND(I153*H153,2)</f>
        <v>0</v>
      </c>
      <c r="K153" s="246"/>
      <c r="L153" s="45"/>
      <c r="M153" s="247" t="s">
        <v>1</v>
      </c>
      <c r="N153" s="248" t="s">
        <v>42</v>
      </c>
      <c r="O153" s="98"/>
      <c r="P153" s="249">
        <f>O153*H153</f>
        <v>0</v>
      </c>
      <c r="Q153" s="249">
        <v>0</v>
      </c>
      <c r="R153" s="249">
        <f>Q153*H153</f>
        <v>0</v>
      </c>
      <c r="S153" s="249">
        <v>0</v>
      </c>
      <c r="T153" s="250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51" t="s">
        <v>227</v>
      </c>
      <c r="AT153" s="251" t="s">
        <v>213</v>
      </c>
      <c r="AU153" s="251" t="s">
        <v>92</v>
      </c>
      <c r="AY153" s="18" t="s">
        <v>210</v>
      </c>
      <c r="BE153" s="252">
        <f>IF(N153="základná",J153,0)</f>
        <v>0</v>
      </c>
      <c r="BF153" s="252">
        <f>IF(N153="znížená",J153,0)</f>
        <v>0</v>
      </c>
      <c r="BG153" s="252">
        <f>IF(N153="zákl. prenesená",J153,0)</f>
        <v>0</v>
      </c>
      <c r="BH153" s="252">
        <f>IF(N153="zníž. prenesená",J153,0)</f>
        <v>0</v>
      </c>
      <c r="BI153" s="252">
        <f>IF(N153="nulová",J153,0)</f>
        <v>0</v>
      </c>
      <c r="BJ153" s="18" t="s">
        <v>92</v>
      </c>
      <c r="BK153" s="252">
        <f>ROUND(I153*H153,2)</f>
        <v>0</v>
      </c>
      <c r="BL153" s="18" t="s">
        <v>227</v>
      </c>
      <c r="BM153" s="251" t="s">
        <v>1021</v>
      </c>
    </row>
    <row r="154" s="13" customFormat="1">
      <c r="A154" s="13"/>
      <c r="B154" s="258"/>
      <c r="C154" s="259"/>
      <c r="D154" s="260" t="s">
        <v>256</v>
      </c>
      <c r="E154" s="261" t="s">
        <v>1</v>
      </c>
      <c r="F154" s="262" t="s">
        <v>1614</v>
      </c>
      <c r="G154" s="259"/>
      <c r="H154" s="263">
        <v>215.37600000000001</v>
      </c>
      <c r="I154" s="264"/>
      <c r="J154" s="259"/>
      <c r="K154" s="259"/>
      <c r="L154" s="265"/>
      <c r="M154" s="266"/>
      <c r="N154" s="267"/>
      <c r="O154" s="267"/>
      <c r="P154" s="267"/>
      <c r="Q154" s="267"/>
      <c r="R154" s="267"/>
      <c r="S154" s="267"/>
      <c r="T154" s="268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69" t="s">
        <v>256</v>
      </c>
      <c r="AU154" s="269" t="s">
        <v>92</v>
      </c>
      <c r="AV154" s="13" t="s">
        <v>92</v>
      </c>
      <c r="AW154" s="13" t="s">
        <v>32</v>
      </c>
      <c r="AX154" s="13" t="s">
        <v>84</v>
      </c>
      <c r="AY154" s="269" t="s">
        <v>210</v>
      </c>
    </row>
    <row r="155" s="2" customFormat="1" ht="16.30189" customHeight="1">
      <c r="A155" s="39"/>
      <c r="B155" s="40"/>
      <c r="C155" s="239" t="s">
        <v>287</v>
      </c>
      <c r="D155" s="239" t="s">
        <v>213</v>
      </c>
      <c r="E155" s="240" t="s">
        <v>1023</v>
      </c>
      <c r="F155" s="241" t="s">
        <v>1024</v>
      </c>
      <c r="G155" s="242" t="s">
        <v>264</v>
      </c>
      <c r="H155" s="243">
        <v>30.768000000000001</v>
      </c>
      <c r="I155" s="244"/>
      <c r="J155" s="245">
        <f>ROUND(I155*H155,2)</f>
        <v>0</v>
      </c>
      <c r="K155" s="246"/>
      <c r="L155" s="45"/>
      <c r="M155" s="247" t="s">
        <v>1</v>
      </c>
      <c r="N155" s="248" t="s">
        <v>42</v>
      </c>
      <c r="O155" s="98"/>
      <c r="P155" s="249">
        <f>O155*H155</f>
        <v>0</v>
      </c>
      <c r="Q155" s="249">
        <v>0</v>
      </c>
      <c r="R155" s="249">
        <f>Q155*H155</f>
        <v>0</v>
      </c>
      <c r="S155" s="249">
        <v>0</v>
      </c>
      <c r="T155" s="250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51" t="s">
        <v>227</v>
      </c>
      <c r="AT155" s="251" t="s">
        <v>213</v>
      </c>
      <c r="AU155" s="251" t="s">
        <v>92</v>
      </c>
      <c r="AY155" s="18" t="s">
        <v>210</v>
      </c>
      <c r="BE155" s="252">
        <f>IF(N155="základná",J155,0)</f>
        <v>0</v>
      </c>
      <c r="BF155" s="252">
        <f>IF(N155="znížená",J155,0)</f>
        <v>0</v>
      </c>
      <c r="BG155" s="252">
        <f>IF(N155="zákl. prenesená",J155,0)</f>
        <v>0</v>
      </c>
      <c r="BH155" s="252">
        <f>IF(N155="zníž. prenesená",J155,0)</f>
        <v>0</v>
      </c>
      <c r="BI155" s="252">
        <f>IF(N155="nulová",J155,0)</f>
        <v>0</v>
      </c>
      <c r="BJ155" s="18" t="s">
        <v>92</v>
      </c>
      <c r="BK155" s="252">
        <f>ROUND(I155*H155,2)</f>
        <v>0</v>
      </c>
      <c r="BL155" s="18" t="s">
        <v>227</v>
      </c>
      <c r="BM155" s="251" t="s">
        <v>1025</v>
      </c>
    </row>
    <row r="156" s="2" customFormat="1" ht="23.4566" customHeight="1">
      <c r="A156" s="39"/>
      <c r="B156" s="40"/>
      <c r="C156" s="239" t="s">
        <v>293</v>
      </c>
      <c r="D156" s="239" t="s">
        <v>213</v>
      </c>
      <c r="E156" s="240" t="s">
        <v>1026</v>
      </c>
      <c r="F156" s="241" t="s">
        <v>342</v>
      </c>
      <c r="G156" s="242" t="s">
        <v>333</v>
      </c>
      <c r="H156" s="243">
        <v>47.616999999999997</v>
      </c>
      <c r="I156" s="244"/>
      <c r="J156" s="245">
        <f>ROUND(I156*H156,2)</f>
        <v>0</v>
      </c>
      <c r="K156" s="246"/>
      <c r="L156" s="45"/>
      <c r="M156" s="247" t="s">
        <v>1</v>
      </c>
      <c r="N156" s="248" t="s">
        <v>42</v>
      </c>
      <c r="O156" s="98"/>
      <c r="P156" s="249">
        <f>O156*H156</f>
        <v>0</v>
      </c>
      <c r="Q156" s="249">
        <v>0</v>
      </c>
      <c r="R156" s="249">
        <f>Q156*H156</f>
        <v>0</v>
      </c>
      <c r="S156" s="249">
        <v>0</v>
      </c>
      <c r="T156" s="250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51" t="s">
        <v>227</v>
      </c>
      <c r="AT156" s="251" t="s">
        <v>213</v>
      </c>
      <c r="AU156" s="251" t="s">
        <v>92</v>
      </c>
      <c r="AY156" s="18" t="s">
        <v>210</v>
      </c>
      <c r="BE156" s="252">
        <f>IF(N156="základná",J156,0)</f>
        <v>0</v>
      </c>
      <c r="BF156" s="252">
        <f>IF(N156="znížená",J156,0)</f>
        <v>0</v>
      </c>
      <c r="BG156" s="252">
        <f>IF(N156="zákl. prenesená",J156,0)</f>
        <v>0</v>
      </c>
      <c r="BH156" s="252">
        <f>IF(N156="zníž. prenesená",J156,0)</f>
        <v>0</v>
      </c>
      <c r="BI156" s="252">
        <f>IF(N156="nulová",J156,0)</f>
        <v>0</v>
      </c>
      <c r="BJ156" s="18" t="s">
        <v>92</v>
      </c>
      <c r="BK156" s="252">
        <f>ROUND(I156*H156,2)</f>
        <v>0</v>
      </c>
      <c r="BL156" s="18" t="s">
        <v>227</v>
      </c>
      <c r="BM156" s="251" t="s">
        <v>1027</v>
      </c>
    </row>
    <row r="157" s="13" customFormat="1">
      <c r="A157" s="13"/>
      <c r="B157" s="258"/>
      <c r="C157" s="259"/>
      <c r="D157" s="260" t="s">
        <v>256</v>
      </c>
      <c r="E157" s="261" t="s">
        <v>1</v>
      </c>
      <c r="F157" s="262" t="s">
        <v>1615</v>
      </c>
      <c r="G157" s="259"/>
      <c r="H157" s="263">
        <v>46.152000000000001</v>
      </c>
      <c r="I157" s="264"/>
      <c r="J157" s="259"/>
      <c r="K157" s="259"/>
      <c r="L157" s="265"/>
      <c r="M157" s="266"/>
      <c r="N157" s="267"/>
      <c r="O157" s="267"/>
      <c r="P157" s="267"/>
      <c r="Q157" s="267"/>
      <c r="R157" s="267"/>
      <c r="S157" s="267"/>
      <c r="T157" s="268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69" t="s">
        <v>256</v>
      </c>
      <c r="AU157" s="269" t="s">
        <v>92</v>
      </c>
      <c r="AV157" s="13" t="s">
        <v>92</v>
      </c>
      <c r="AW157" s="13" t="s">
        <v>32</v>
      </c>
      <c r="AX157" s="13" t="s">
        <v>76</v>
      </c>
      <c r="AY157" s="269" t="s">
        <v>210</v>
      </c>
    </row>
    <row r="158" s="13" customFormat="1">
      <c r="A158" s="13"/>
      <c r="B158" s="258"/>
      <c r="C158" s="259"/>
      <c r="D158" s="260" t="s">
        <v>256</v>
      </c>
      <c r="E158" s="261" t="s">
        <v>1</v>
      </c>
      <c r="F158" s="262" t="s">
        <v>1616</v>
      </c>
      <c r="G158" s="259"/>
      <c r="H158" s="263">
        <v>0.48999999999999999</v>
      </c>
      <c r="I158" s="264"/>
      <c r="J158" s="259"/>
      <c r="K158" s="259"/>
      <c r="L158" s="265"/>
      <c r="M158" s="266"/>
      <c r="N158" s="267"/>
      <c r="O158" s="267"/>
      <c r="P158" s="267"/>
      <c r="Q158" s="267"/>
      <c r="R158" s="267"/>
      <c r="S158" s="267"/>
      <c r="T158" s="268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69" t="s">
        <v>256</v>
      </c>
      <c r="AU158" s="269" t="s">
        <v>92</v>
      </c>
      <c r="AV158" s="13" t="s">
        <v>92</v>
      </c>
      <c r="AW158" s="13" t="s">
        <v>32</v>
      </c>
      <c r="AX158" s="13" t="s">
        <v>76</v>
      </c>
      <c r="AY158" s="269" t="s">
        <v>210</v>
      </c>
    </row>
    <row r="159" s="13" customFormat="1">
      <c r="A159" s="13"/>
      <c r="B159" s="258"/>
      <c r="C159" s="259"/>
      <c r="D159" s="260" t="s">
        <v>256</v>
      </c>
      <c r="E159" s="261" t="s">
        <v>1</v>
      </c>
      <c r="F159" s="262" t="s">
        <v>1617</v>
      </c>
      <c r="G159" s="259"/>
      <c r="H159" s="263">
        <v>0.97499999999999998</v>
      </c>
      <c r="I159" s="264"/>
      <c r="J159" s="259"/>
      <c r="K159" s="259"/>
      <c r="L159" s="265"/>
      <c r="M159" s="266"/>
      <c r="N159" s="267"/>
      <c r="O159" s="267"/>
      <c r="P159" s="267"/>
      <c r="Q159" s="267"/>
      <c r="R159" s="267"/>
      <c r="S159" s="267"/>
      <c r="T159" s="268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69" t="s">
        <v>256</v>
      </c>
      <c r="AU159" s="269" t="s">
        <v>92</v>
      </c>
      <c r="AV159" s="13" t="s">
        <v>92</v>
      </c>
      <c r="AW159" s="13" t="s">
        <v>32</v>
      </c>
      <c r="AX159" s="13" t="s">
        <v>76</v>
      </c>
      <c r="AY159" s="269" t="s">
        <v>210</v>
      </c>
    </row>
    <row r="160" s="14" customFormat="1">
      <c r="A160" s="14"/>
      <c r="B160" s="270"/>
      <c r="C160" s="271"/>
      <c r="D160" s="260" t="s">
        <v>256</v>
      </c>
      <c r="E160" s="272" t="s">
        <v>1</v>
      </c>
      <c r="F160" s="273" t="s">
        <v>268</v>
      </c>
      <c r="G160" s="271"/>
      <c r="H160" s="274">
        <v>47.616999999999997</v>
      </c>
      <c r="I160" s="275"/>
      <c r="J160" s="271"/>
      <c r="K160" s="271"/>
      <c r="L160" s="276"/>
      <c r="M160" s="277"/>
      <c r="N160" s="278"/>
      <c r="O160" s="278"/>
      <c r="P160" s="278"/>
      <c r="Q160" s="278"/>
      <c r="R160" s="278"/>
      <c r="S160" s="278"/>
      <c r="T160" s="279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80" t="s">
        <v>256</v>
      </c>
      <c r="AU160" s="280" t="s">
        <v>92</v>
      </c>
      <c r="AV160" s="14" t="s">
        <v>227</v>
      </c>
      <c r="AW160" s="14" t="s">
        <v>32</v>
      </c>
      <c r="AX160" s="14" t="s">
        <v>84</v>
      </c>
      <c r="AY160" s="280" t="s">
        <v>210</v>
      </c>
    </row>
    <row r="161" s="12" customFormat="1" ht="22.8" customHeight="1">
      <c r="A161" s="12"/>
      <c r="B161" s="223"/>
      <c r="C161" s="224"/>
      <c r="D161" s="225" t="s">
        <v>75</v>
      </c>
      <c r="E161" s="237" t="s">
        <v>102</v>
      </c>
      <c r="F161" s="237" t="s">
        <v>1445</v>
      </c>
      <c r="G161" s="224"/>
      <c r="H161" s="224"/>
      <c r="I161" s="227"/>
      <c r="J161" s="238">
        <f>BK161</f>
        <v>0</v>
      </c>
      <c r="K161" s="224"/>
      <c r="L161" s="229"/>
      <c r="M161" s="230"/>
      <c r="N161" s="231"/>
      <c r="O161" s="231"/>
      <c r="P161" s="232">
        <f>SUM(P162:P168)</f>
        <v>0</v>
      </c>
      <c r="Q161" s="231"/>
      <c r="R161" s="232">
        <f>SUM(R162:R168)</f>
        <v>0.21801999999999999</v>
      </c>
      <c r="S161" s="231"/>
      <c r="T161" s="233">
        <f>SUM(T162:T168)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34" t="s">
        <v>84</v>
      </c>
      <c r="AT161" s="235" t="s">
        <v>75</v>
      </c>
      <c r="AU161" s="235" t="s">
        <v>84</v>
      </c>
      <c r="AY161" s="234" t="s">
        <v>210</v>
      </c>
      <c r="BK161" s="236">
        <f>SUM(BK162:BK168)</f>
        <v>0</v>
      </c>
    </row>
    <row r="162" s="2" customFormat="1" ht="23.4566" customHeight="1">
      <c r="A162" s="39"/>
      <c r="B162" s="40"/>
      <c r="C162" s="239" t="s">
        <v>301</v>
      </c>
      <c r="D162" s="239" t="s">
        <v>213</v>
      </c>
      <c r="E162" s="240" t="s">
        <v>1068</v>
      </c>
      <c r="F162" s="241" t="s">
        <v>1069</v>
      </c>
      <c r="G162" s="242" t="s">
        <v>310</v>
      </c>
      <c r="H162" s="243">
        <v>11</v>
      </c>
      <c r="I162" s="244"/>
      <c r="J162" s="245">
        <f>ROUND(I162*H162,2)</f>
        <v>0</v>
      </c>
      <c r="K162" s="246"/>
      <c r="L162" s="45"/>
      <c r="M162" s="247" t="s">
        <v>1</v>
      </c>
      <c r="N162" s="248" t="s">
        <v>42</v>
      </c>
      <c r="O162" s="98"/>
      <c r="P162" s="249">
        <f>O162*H162</f>
        <v>0</v>
      </c>
      <c r="Q162" s="249">
        <v>0.00282</v>
      </c>
      <c r="R162" s="249">
        <f>Q162*H162</f>
        <v>0.031019999999999999</v>
      </c>
      <c r="S162" s="249">
        <v>0</v>
      </c>
      <c r="T162" s="250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51" t="s">
        <v>227</v>
      </c>
      <c r="AT162" s="251" t="s">
        <v>213</v>
      </c>
      <c r="AU162" s="251" t="s">
        <v>92</v>
      </c>
      <c r="AY162" s="18" t="s">
        <v>210</v>
      </c>
      <c r="BE162" s="252">
        <f>IF(N162="základná",J162,0)</f>
        <v>0</v>
      </c>
      <c r="BF162" s="252">
        <f>IF(N162="znížená",J162,0)</f>
        <v>0</v>
      </c>
      <c r="BG162" s="252">
        <f>IF(N162="zákl. prenesená",J162,0)</f>
        <v>0</v>
      </c>
      <c r="BH162" s="252">
        <f>IF(N162="zníž. prenesená",J162,0)</f>
        <v>0</v>
      </c>
      <c r="BI162" s="252">
        <f>IF(N162="nulová",J162,0)</f>
        <v>0</v>
      </c>
      <c r="BJ162" s="18" t="s">
        <v>92</v>
      </c>
      <c r="BK162" s="252">
        <f>ROUND(I162*H162,2)</f>
        <v>0</v>
      </c>
      <c r="BL162" s="18" t="s">
        <v>227</v>
      </c>
      <c r="BM162" s="251" t="s">
        <v>1524</v>
      </c>
    </row>
    <row r="163" s="13" customFormat="1">
      <c r="A163" s="13"/>
      <c r="B163" s="258"/>
      <c r="C163" s="259"/>
      <c r="D163" s="260" t="s">
        <v>256</v>
      </c>
      <c r="E163" s="261" t="s">
        <v>1</v>
      </c>
      <c r="F163" s="262" t="s">
        <v>1071</v>
      </c>
      <c r="G163" s="259"/>
      <c r="H163" s="263">
        <v>8</v>
      </c>
      <c r="I163" s="264"/>
      <c r="J163" s="259"/>
      <c r="K163" s="259"/>
      <c r="L163" s="265"/>
      <c r="M163" s="266"/>
      <c r="N163" s="267"/>
      <c r="O163" s="267"/>
      <c r="P163" s="267"/>
      <c r="Q163" s="267"/>
      <c r="R163" s="267"/>
      <c r="S163" s="267"/>
      <c r="T163" s="268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69" t="s">
        <v>256</v>
      </c>
      <c r="AU163" s="269" t="s">
        <v>92</v>
      </c>
      <c r="AV163" s="13" t="s">
        <v>92</v>
      </c>
      <c r="AW163" s="13" t="s">
        <v>32</v>
      </c>
      <c r="AX163" s="13" t="s">
        <v>76</v>
      </c>
      <c r="AY163" s="269" t="s">
        <v>210</v>
      </c>
    </row>
    <row r="164" s="13" customFormat="1">
      <c r="A164" s="13"/>
      <c r="B164" s="258"/>
      <c r="C164" s="259"/>
      <c r="D164" s="260" t="s">
        <v>256</v>
      </c>
      <c r="E164" s="261" t="s">
        <v>1</v>
      </c>
      <c r="F164" s="262" t="s">
        <v>1072</v>
      </c>
      <c r="G164" s="259"/>
      <c r="H164" s="263">
        <v>3</v>
      </c>
      <c r="I164" s="264"/>
      <c r="J164" s="259"/>
      <c r="K164" s="259"/>
      <c r="L164" s="265"/>
      <c r="M164" s="266"/>
      <c r="N164" s="267"/>
      <c r="O164" s="267"/>
      <c r="P164" s="267"/>
      <c r="Q164" s="267"/>
      <c r="R164" s="267"/>
      <c r="S164" s="267"/>
      <c r="T164" s="268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69" t="s">
        <v>256</v>
      </c>
      <c r="AU164" s="269" t="s">
        <v>92</v>
      </c>
      <c r="AV164" s="13" t="s">
        <v>92</v>
      </c>
      <c r="AW164" s="13" t="s">
        <v>32</v>
      </c>
      <c r="AX164" s="13" t="s">
        <v>76</v>
      </c>
      <c r="AY164" s="269" t="s">
        <v>210</v>
      </c>
    </row>
    <row r="165" s="14" customFormat="1">
      <c r="A165" s="14"/>
      <c r="B165" s="270"/>
      <c r="C165" s="271"/>
      <c r="D165" s="260" t="s">
        <v>256</v>
      </c>
      <c r="E165" s="272" t="s">
        <v>1</v>
      </c>
      <c r="F165" s="273" t="s">
        <v>268</v>
      </c>
      <c r="G165" s="271"/>
      <c r="H165" s="274">
        <v>11</v>
      </c>
      <c r="I165" s="275"/>
      <c r="J165" s="271"/>
      <c r="K165" s="271"/>
      <c r="L165" s="276"/>
      <c r="M165" s="277"/>
      <c r="N165" s="278"/>
      <c r="O165" s="278"/>
      <c r="P165" s="278"/>
      <c r="Q165" s="278"/>
      <c r="R165" s="278"/>
      <c r="S165" s="278"/>
      <c r="T165" s="279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80" t="s">
        <v>256</v>
      </c>
      <c r="AU165" s="280" t="s">
        <v>92</v>
      </c>
      <c r="AV165" s="14" t="s">
        <v>227</v>
      </c>
      <c r="AW165" s="14" t="s">
        <v>4</v>
      </c>
      <c r="AX165" s="14" t="s">
        <v>84</v>
      </c>
      <c r="AY165" s="280" t="s">
        <v>210</v>
      </c>
    </row>
    <row r="166" s="2" customFormat="1" ht="16.30189" customHeight="1">
      <c r="A166" s="39"/>
      <c r="B166" s="40"/>
      <c r="C166" s="281" t="s">
        <v>307</v>
      </c>
      <c r="D166" s="281" t="s">
        <v>330</v>
      </c>
      <c r="E166" s="282" t="s">
        <v>1073</v>
      </c>
      <c r="F166" s="283" t="s">
        <v>1074</v>
      </c>
      <c r="G166" s="284" t="s">
        <v>310</v>
      </c>
      <c r="H166" s="285">
        <v>11</v>
      </c>
      <c r="I166" s="286"/>
      <c r="J166" s="287">
        <f>ROUND(I166*H166,2)</f>
        <v>0</v>
      </c>
      <c r="K166" s="288"/>
      <c r="L166" s="289"/>
      <c r="M166" s="290" t="s">
        <v>1</v>
      </c>
      <c r="N166" s="291" t="s">
        <v>42</v>
      </c>
      <c r="O166" s="98"/>
      <c r="P166" s="249">
        <f>O166*H166</f>
        <v>0</v>
      </c>
      <c r="Q166" s="249">
        <v>0.017000000000000001</v>
      </c>
      <c r="R166" s="249">
        <f>Q166*H166</f>
        <v>0.187</v>
      </c>
      <c r="S166" s="249">
        <v>0</v>
      </c>
      <c r="T166" s="250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51" t="s">
        <v>287</v>
      </c>
      <c r="AT166" s="251" t="s">
        <v>330</v>
      </c>
      <c r="AU166" s="251" t="s">
        <v>92</v>
      </c>
      <c r="AY166" s="18" t="s">
        <v>210</v>
      </c>
      <c r="BE166" s="252">
        <f>IF(N166="základná",J166,0)</f>
        <v>0</v>
      </c>
      <c r="BF166" s="252">
        <f>IF(N166="znížená",J166,0)</f>
        <v>0</v>
      </c>
      <c r="BG166" s="252">
        <f>IF(N166="zákl. prenesená",J166,0)</f>
        <v>0</v>
      </c>
      <c r="BH166" s="252">
        <f>IF(N166="zníž. prenesená",J166,0)</f>
        <v>0</v>
      </c>
      <c r="BI166" s="252">
        <f>IF(N166="nulová",J166,0)</f>
        <v>0</v>
      </c>
      <c r="BJ166" s="18" t="s">
        <v>92</v>
      </c>
      <c r="BK166" s="252">
        <f>ROUND(I166*H166,2)</f>
        <v>0</v>
      </c>
      <c r="BL166" s="18" t="s">
        <v>227</v>
      </c>
      <c r="BM166" s="251" t="s">
        <v>1526</v>
      </c>
    </row>
    <row r="167" s="2" customFormat="1" ht="16.30189" customHeight="1">
      <c r="A167" s="39"/>
      <c r="B167" s="40"/>
      <c r="C167" s="281" t="s">
        <v>313</v>
      </c>
      <c r="D167" s="281" t="s">
        <v>330</v>
      </c>
      <c r="E167" s="282" t="s">
        <v>1076</v>
      </c>
      <c r="F167" s="283" t="s">
        <v>1077</v>
      </c>
      <c r="G167" s="284" t="s">
        <v>1050</v>
      </c>
      <c r="H167" s="285">
        <v>18.84</v>
      </c>
      <c r="I167" s="286"/>
      <c r="J167" s="287">
        <f>ROUND(I167*H167,2)</f>
        <v>0</v>
      </c>
      <c r="K167" s="288"/>
      <c r="L167" s="289"/>
      <c r="M167" s="290" t="s">
        <v>1</v>
      </c>
      <c r="N167" s="291" t="s">
        <v>42</v>
      </c>
      <c r="O167" s="98"/>
      <c r="P167" s="249">
        <f>O167*H167</f>
        <v>0</v>
      </c>
      <c r="Q167" s="249">
        <v>0</v>
      </c>
      <c r="R167" s="249">
        <f>Q167*H167</f>
        <v>0</v>
      </c>
      <c r="S167" s="249">
        <v>0</v>
      </c>
      <c r="T167" s="250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51" t="s">
        <v>287</v>
      </c>
      <c r="AT167" s="251" t="s">
        <v>330</v>
      </c>
      <c r="AU167" s="251" t="s">
        <v>92</v>
      </c>
      <c r="AY167" s="18" t="s">
        <v>210</v>
      </c>
      <c r="BE167" s="252">
        <f>IF(N167="základná",J167,0)</f>
        <v>0</v>
      </c>
      <c r="BF167" s="252">
        <f>IF(N167="znížená",J167,0)</f>
        <v>0</v>
      </c>
      <c r="BG167" s="252">
        <f>IF(N167="zákl. prenesená",J167,0)</f>
        <v>0</v>
      </c>
      <c r="BH167" s="252">
        <f>IF(N167="zníž. prenesená",J167,0)</f>
        <v>0</v>
      </c>
      <c r="BI167" s="252">
        <f>IF(N167="nulová",J167,0)</f>
        <v>0</v>
      </c>
      <c r="BJ167" s="18" t="s">
        <v>92</v>
      </c>
      <c r="BK167" s="252">
        <f>ROUND(I167*H167,2)</f>
        <v>0</v>
      </c>
      <c r="BL167" s="18" t="s">
        <v>227</v>
      </c>
      <c r="BM167" s="251" t="s">
        <v>1527</v>
      </c>
    </row>
    <row r="168" s="13" customFormat="1">
      <c r="A168" s="13"/>
      <c r="B168" s="258"/>
      <c r="C168" s="259"/>
      <c r="D168" s="260" t="s">
        <v>256</v>
      </c>
      <c r="E168" s="261" t="s">
        <v>1</v>
      </c>
      <c r="F168" s="262" t="s">
        <v>1450</v>
      </c>
      <c r="G168" s="259"/>
      <c r="H168" s="263">
        <v>18.84</v>
      </c>
      <c r="I168" s="264"/>
      <c r="J168" s="259"/>
      <c r="K168" s="259"/>
      <c r="L168" s="265"/>
      <c r="M168" s="266"/>
      <c r="N168" s="267"/>
      <c r="O168" s="267"/>
      <c r="P168" s="267"/>
      <c r="Q168" s="267"/>
      <c r="R168" s="267"/>
      <c r="S168" s="267"/>
      <c r="T168" s="268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69" t="s">
        <v>256</v>
      </c>
      <c r="AU168" s="269" t="s">
        <v>92</v>
      </c>
      <c r="AV168" s="13" t="s">
        <v>92</v>
      </c>
      <c r="AW168" s="13" t="s">
        <v>32</v>
      </c>
      <c r="AX168" s="13" t="s">
        <v>84</v>
      </c>
      <c r="AY168" s="269" t="s">
        <v>210</v>
      </c>
    </row>
    <row r="169" s="12" customFormat="1" ht="22.8" customHeight="1">
      <c r="A169" s="12"/>
      <c r="B169" s="223"/>
      <c r="C169" s="224"/>
      <c r="D169" s="225" t="s">
        <v>75</v>
      </c>
      <c r="E169" s="237" t="s">
        <v>227</v>
      </c>
      <c r="F169" s="237" t="s">
        <v>454</v>
      </c>
      <c r="G169" s="224"/>
      <c r="H169" s="224"/>
      <c r="I169" s="227"/>
      <c r="J169" s="238">
        <f>BK169</f>
        <v>0</v>
      </c>
      <c r="K169" s="224"/>
      <c r="L169" s="229"/>
      <c r="M169" s="230"/>
      <c r="N169" s="231"/>
      <c r="O169" s="231"/>
      <c r="P169" s="232">
        <f>SUM(P170:P186)</f>
        <v>0</v>
      </c>
      <c r="Q169" s="231"/>
      <c r="R169" s="232">
        <f>SUM(R170:R186)</f>
        <v>11.498082179999999</v>
      </c>
      <c r="S169" s="231"/>
      <c r="T169" s="233">
        <f>SUM(T170:T186)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34" t="s">
        <v>84</v>
      </c>
      <c r="AT169" s="235" t="s">
        <v>75</v>
      </c>
      <c r="AU169" s="235" t="s">
        <v>84</v>
      </c>
      <c r="AY169" s="234" t="s">
        <v>210</v>
      </c>
      <c r="BK169" s="236">
        <f>SUM(BK170:BK186)</f>
        <v>0</v>
      </c>
    </row>
    <row r="170" s="2" customFormat="1" ht="31.92453" customHeight="1">
      <c r="A170" s="39"/>
      <c r="B170" s="40"/>
      <c r="C170" s="239" t="s">
        <v>318</v>
      </c>
      <c r="D170" s="239" t="s">
        <v>213</v>
      </c>
      <c r="E170" s="240" t="s">
        <v>456</v>
      </c>
      <c r="F170" s="241" t="s">
        <v>457</v>
      </c>
      <c r="G170" s="242" t="s">
        <v>254</v>
      </c>
      <c r="H170" s="243">
        <v>8.0099999999999998</v>
      </c>
      <c r="I170" s="244"/>
      <c r="J170" s="245">
        <f>ROUND(I170*H170,2)</f>
        <v>0</v>
      </c>
      <c r="K170" s="246"/>
      <c r="L170" s="45"/>
      <c r="M170" s="247" t="s">
        <v>1</v>
      </c>
      <c r="N170" s="248" t="s">
        <v>42</v>
      </c>
      <c r="O170" s="98"/>
      <c r="P170" s="249">
        <f>O170*H170</f>
        <v>0</v>
      </c>
      <c r="Q170" s="249">
        <v>0.23366999999999999</v>
      </c>
      <c r="R170" s="249">
        <f>Q170*H170</f>
        <v>1.8716966999999998</v>
      </c>
      <c r="S170" s="249">
        <v>0</v>
      </c>
      <c r="T170" s="250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51" t="s">
        <v>227</v>
      </c>
      <c r="AT170" s="251" t="s">
        <v>213</v>
      </c>
      <c r="AU170" s="251" t="s">
        <v>92</v>
      </c>
      <c r="AY170" s="18" t="s">
        <v>210</v>
      </c>
      <c r="BE170" s="252">
        <f>IF(N170="základná",J170,0)</f>
        <v>0</v>
      </c>
      <c r="BF170" s="252">
        <f>IF(N170="znížená",J170,0)</f>
        <v>0</v>
      </c>
      <c r="BG170" s="252">
        <f>IF(N170="zákl. prenesená",J170,0)</f>
        <v>0</v>
      </c>
      <c r="BH170" s="252">
        <f>IF(N170="zníž. prenesená",J170,0)</f>
        <v>0</v>
      </c>
      <c r="BI170" s="252">
        <f>IF(N170="nulová",J170,0)</f>
        <v>0</v>
      </c>
      <c r="BJ170" s="18" t="s">
        <v>92</v>
      </c>
      <c r="BK170" s="252">
        <f>ROUND(I170*H170,2)</f>
        <v>0</v>
      </c>
      <c r="BL170" s="18" t="s">
        <v>227</v>
      </c>
      <c r="BM170" s="251" t="s">
        <v>1096</v>
      </c>
    </row>
    <row r="171" s="13" customFormat="1">
      <c r="A171" s="13"/>
      <c r="B171" s="258"/>
      <c r="C171" s="259"/>
      <c r="D171" s="260" t="s">
        <v>256</v>
      </c>
      <c r="E171" s="261" t="s">
        <v>1</v>
      </c>
      <c r="F171" s="262" t="s">
        <v>1097</v>
      </c>
      <c r="G171" s="259"/>
      <c r="H171" s="263">
        <v>1.8</v>
      </c>
      <c r="I171" s="264"/>
      <c r="J171" s="259"/>
      <c r="K171" s="259"/>
      <c r="L171" s="265"/>
      <c r="M171" s="266"/>
      <c r="N171" s="267"/>
      <c r="O171" s="267"/>
      <c r="P171" s="267"/>
      <c r="Q171" s="267"/>
      <c r="R171" s="267"/>
      <c r="S171" s="267"/>
      <c r="T171" s="268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69" t="s">
        <v>256</v>
      </c>
      <c r="AU171" s="269" t="s">
        <v>92</v>
      </c>
      <c r="AV171" s="13" t="s">
        <v>92</v>
      </c>
      <c r="AW171" s="13" t="s">
        <v>32</v>
      </c>
      <c r="AX171" s="13" t="s">
        <v>76</v>
      </c>
      <c r="AY171" s="269" t="s">
        <v>210</v>
      </c>
    </row>
    <row r="172" s="13" customFormat="1">
      <c r="A172" s="13"/>
      <c r="B172" s="258"/>
      <c r="C172" s="259"/>
      <c r="D172" s="260" t="s">
        <v>256</v>
      </c>
      <c r="E172" s="261" t="s">
        <v>1</v>
      </c>
      <c r="F172" s="262" t="s">
        <v>1099</v>
      </c>
      <c r="G172" s="259"/>
      <c r="H172" s="263">
        <v>6.21</v>
      </c>
      <c r="I172" s="264"/>
      <c r="J172" s="259"/>
      <c r="K172" s="259"/>
      <c r="L172" s="265"/>
      <c r="M172" s="266"/>
      <c r="N172" s="267"/>
      <c r="O172" s="267"/>
      <c r="P172" s="267"/>
      <c r="Q172" s="267"/>
      <c r="R172" s="267"/>
      <c r="S172" s="267"/>
      <c r="T172" s="268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69" t="s">
        <v>256</v>
      </c>
      <c r="AU172" s="269" t="s">
        <v>92</v>
      </c>
      <c r="AV172" s="13" t="s">
        <v>92</v>
      </c>
      <c r="AW172" s="13" t="s">
        <v>32</v>
      </c>
      <c r="AX172" s="13" t="s">
        <v>76</v>
      </c>
      <c r="AY172" s="269" t="s">
        <v>210</v>
      </c>
    </row>
    <row r="173" s="2" customFormat="1" ht="23.4566" customHeight="1">
      <c r="A173" s="39"/>
      <c r="B173" s="40"/>
      <c r="C173" s="239" t="s">
        <v>324</v>
      </c>
      <c r="D173" s="239" t="s">
        <v>213</v>
      </c>
      <c r="E173" s="240" t="s">
        <v>1260</v>
      </c>
      <c r="F173" s="241" t="s">
        <v>1261</v>
      </c>
      <c r="G173" s="242" t="s">
        <v>264</v>
      </c>
      <c r="H173" s="243">
        <v>0.035999999999999997</v>
      </c>
      <c r="I173" s="244"/>
      <c r="J173" s="245">
        <f>ROUND(I173*H173,2)</f>
        <v>0</v>
      </c>
      <c r="K173" s="246"/>
      <c r="L173" s="45"/>
      <c r="M173" s="247" t="s">
        <v>1</v>
      </c>
      <c r="N173" s="248" t="s">
        <v>42</v>
      </c>
      <c r="O173" s="98"/>
      <c r="P173" s="249">
        <f>O173*H173</f>
        <v>0</v>
      </c>
      <c r="Q173" s="249">
        <v>1.7034</v>
      </c>
      <c r="R173" s="249">
        <f>Q173*H173</f>
        <v>0.061322399999999999</v>
      </c>
      <c r="S173" s="249">
        <v>0</v>
      </c>
      <c r="T173" s="250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51" t="s">
        <v>227</v>
      </c>
      <c r="AT173" s="251" t="s">
        <v>213</v>
      </c>
      <c r="AU173" s="251" t="s">
        <v>92</v>
      </c>
      <c r="AY173" s="18" t="s">
        <v>210</v>
      </c>
      <c r="BE173" s="252">
        <f>IF(N173="základná",J173,0)</f>
        <v>0</v>
      </c>
      <c r="BF173" s="252">
        <f>IF(N173="znížená",J173,0)</f>
        <v>0</v>
      </c>
      <c r="BG173" s="252">
        <f>IF(N173="zákl. prenesená",J173,0)</f>
        <v>0</v>
      </c>
      <c r="BH173" s="252">
        <f>IF(N173="zníž. prenesená",J173,0)</f>
        <v>0</v>
      </c>
      <c r="BI173" s="252">
        <f>IF(N173="nulová",J173,0)</f>
        <v>0</v>
      </c>
      <c r="BJ173" s="18" t="s">
        <v>92</v>
      </c>
      <c r="BK173" s="252">
        <f>ROUND(I173*H173,2)</f>
        <v>0</v>
      </c>
      <c r="BL173" s="18" t="s">
        <v>227</v>
      </c>
      <c r="BM173" s="251" t="s">
        <v>1529</v>
      </c>
    </row>
    <row r="174" s="13" customFormat="1">
      <c r="A174" s="13"/>
      <c r="B174" s="258"/>
      <c r="C174" s="259"/>
      <c r="D174" s="260" t="s">
        <v>256</v>
      </c>
      <c r="E174" s="261" t="s">
        <v>1</v>
      </c>
      <c r="F174" s="262" t="s">
        <v>1594</v>
      </c>
      <c r="G174" s="259"/>
      <c r="H174" s="263">
        <v>0.035999999999999997</v>
      </c>
      <c r="I174" s="264"/>
      <c r="J174" s="259"/>
      <c r="K174" s="259"/>
      <c r="L174" s="265"/>
      <c r="M174" s="266"/>
      <c r="N174" s="267"/>
      <c r="O174" s="267"/>
      <c r="P174" s="267"/>
      <c r="Q174" s="267"/>
      <c r="R174" s="267"/>
      <c r="S174" s="267"/>
      <c r="T174" s="268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69" t="s">
        <v>256</v>
      </c>
      <c r="AU174" s="269" t="s">
        <v>92</v>
      </c>
      <c r="AV174" s="13" t="s">
        <v>92</v>
      </c>
      <c r="AW174" s="13" t="s">
        <v>32</v>
      </c>
      <c r="AX174" s="13" t="s">
        <v>76</v>
      </c>
      <c r="AY174" s="269" t="s">
        <v>210</v>
      </c>
    </row>
    <row r="175" s="2" customFormat="1" ht="23.4566" customHeight="1">
      <c r="A175" s="39"/>
      <c r="B175" s="40"/>
      <c r="C175" s="239" t="s">
        <v>329</v>
      </c>
      <c r="D175" s="239" t="s">
        <v>213</v>
      </c>
      <c r="E175" s="240" t="s">
        <v>1100</v>
      </c>
      <c r="F175" s="241" t="s">
        <v>1101</v>
      </c>
      <c r="G175" s="242" t="s">
        <v>254</v>
      </c>
      <c r="H175" s="243">
        <v>6.21</v>
      </c>
      <c r="I175" s="244"/>
      <c r="J175" s="245">
        <f>ROUND(I175*H175,2)</f>
        <v>0</v>
      </c>
      <c r="K175" s="246"/>
      <c r="L175" s="45"/>
      <c r="M175" s="247" t="s">
        <v>1</v>
      </c>
      <c r="N175" s="248" t="s">
        <v>42</v>
      </c>
      <c r="O175" s="98"/>
      <c r="P175" s="249">
        <f>O175*H175</f>
        <v>0</v>
      </c>
      <c r="Q175" s="249">
        <v>0.30059999999999998</v>
      </c>
      <c r="R175" s="249">
        <f>Q175*H175</f>
        <v>1.8667259999999999</v>
      </c>
      <c r="S175" s="249">
        <v>0</v>
      </c>
      <c r="T175" s="250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51" t="s">
        <v>227</v>
      </c>
      <c r="AT175" s="251" t="s">
        <v>213</v>
      </c>
      <c r="AU175" s="251" t="s">
        <v>92</v>
      </c>
      <c r="AY175" s="18" t="s">
        <v>210</v>
      </c>
      <c r="BE175" s="252">
        <f>IF(N175="základná",J175,0)</f>
        <v>0</v>
      </c>
      <c r="BF175" s="252">
        <f>IF(N175="znížená",J175,0)</f>
        <v>0</v>
      </c>
      <c r="BG175" s="252">
        <f>IF(N175="zákl. prenesená",J175,0)</f>
        <v>0</v>
      </c>
      <c r="BH175" s="252">
        <f>IF(N175="zníž. prenesená",J175,0)</f>
        <v>0</v>
      </c>
      <c r="BI175" s="252">
        <f>IF(N175="nulová",J175,0)</f>
        <v>0</v>
      </c>
      <c r="BJ175" s="18" t="s">
        <v>92</v>
      </c>
      <c r="BK175" s="252">
        <f>ROUND(I175*H175,2)</f>
        <v>0</v>
      </c>
      <c r="BL175" s="18" t="s">
        <v>227</v>
      </c>
      <c r="BM175" s="251" t="s">
        <v>1618</v>
      </c>
    </row>
    <row r="176" s="13" customFormat="1">
      <c r="A176" s="13"/>
      <c r="B176" s="258"/>
      <c r="C176" s="259"/>
      <c r="D176" s="260" t="s">
        <v>256</v>
      </c>
      <c r="E176" s="261" t="s">
        <v>1</v>
      </c>
      <c r="F176" s="262" t="s">
        <v>1099</v>
      </c>
      <c r="G176" s="259"/>
      <c r="H176" s="263">
        <v>6.21</v>
      </c>
      <c r="I176" s="264"/>
      <c r="J176" s="259"/>
      <c r="K176" s="259"/>
      <c r="L176" s="265"/>
      <c r="M176" s="266"/>
      <c r="N176" s="267"/>
      <c r="O176" s="267"/>
      <c r="P176" s="267"/>
      <c r="Q176" s="267"/>
      <c r="R176" s="267"/>
      <c r="S176" s="267"/>
      <c r="T176" s="268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69" t="s">
        <v>256</v>
      </c>
      <c r="AU176" s="269" t="s">
        <v>92</v>
      </c>
      <c r="AV176" s="13" t="s">
        <v>92</v>
      </c>
      <c r="AW176" s="13" t="s">
        <v>32</v>
      </c>
      <c r="AX176" s="13" t="s">
        <v>76</v>
      </c>
      <c r="AY176" s="269" t="s">
        <v>210</v>
      </c>
    </row>
    <row r="177" s="14" customFormat="1">
      <c r="A177" s="14"/>
      <c r="B177" s="270"/>
      <c r="C177" s="271"/>
      <c r="D177" s="260" t="s">
        <v>256</v>
      </c>
      <c r="E177" s="272" t="s">
        <v>1</v>
      </c>
      <c r="F177" s="273" t="s">
        <v>268</v>
      </c>
      <c r="G177" s="271"/>
      <c r="H177" s="274">
        <v>6.21</v>
      </c>
      <c r="I177" s="275"/>
      <c r="J177" s="271"/>
      <c r="K177" s="271"/>
      <c r="L177" s="276"/>
      <c r="M177" s="277"/>
      <c r="N177" s="278"/>
      <c r="O177" s="278"/>
      <c r="P177" s="278"/>
      <c r="Q177" s="278"/>
      <c r="R177" s="278"/>
      <c r="S177" s="278"/>
      <c r="T177" s="279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80" t="s">
        <v>256</v>
      </c>
      <c r="AU177" s="280" t="s">
        <v>92</v>
      </c>
      <c r="AV177" s="14" t="s">
        <v>227</v>
      </c>
      <c r="AW177" s="14" t="s">
        <v>32</v>
      </c>
      <c r="AX177" s="14" t="s">
        <v>84</v>
      </c>
      <c r="AY177" s="280" t="s">
        <v>210</v>
      </c>
    </row>
    <row r="178" s="2" customFormat="1" ht="23.4566" customHeight="1">
      <c r="A178" s="39"/>
      <c r="B178" s="40"/>
      <c r="C178" s="239" t="s">
        <v>336</v>
      </c>
      <c r="D178" s="239" t="s">
        <v>213</v>
      </c>
      <c r="E178" s="240" t="s">
        <v>471</v>
      </c>
      <c r="F178" s="241" t="s">
        <v>472</v>
      </c>
      <c r="G178" s="242" t="s">
        <v>264</v>
      </c>
      <c r="H178" s="243">
        <v>0.624</v>
      </c>
      <c r="I178" s="244"/>
      <c r="J178" s="245">
        <f>ROUND(I178*H178,2)</f>
        <v>0</v>
      </c>
      <c r="K178" s="246"/>
      <c r="L178" s="45"/>
      <c r="M178" s="247" t="s">
        <v>1</v>
      </c>
      <c r="N178" s="248" t="s">
        <v>42</v>
      </c>
      <c r="O178" s="98"/>
      <c r="P178" s="249">
        <f>O178*H178</f>
        <v>0</v>
      </c>
      <c r="Q178" s="249">
        <v>2.1922799999999998</v>
      </c>
      <c r="R178" s="249">
        <f>Q178*H178</f>
        <v>1.3679827199999999</v>
      </c>
      <c r="S178" s="249">
        <v>0</v>
      </c>
      <c r="T178" s="250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51" t="s">
        <v>227</v>
      </c>
      <c r="AT178" s="251" t="s">
        <v>213</v>
      </c>
      <c r="AU178" s="251" t="s">
        <v>92</v>
      </c>
      <c r="AY178" s="18" t="s">
        <v>210</v>
      </c>
      <c r="BE178" s="252">
        <f>IF(N178="základná",J178,0)</f>
        <v>0</v>
      </c>
      <c r="BF178" s="252">
        <f>IF(N178="znížená",J178,0)</f>
        <v>0</v>
      </c>
      <c r="BG178" s="252">
        <f>IF(N178="zákl. prenesená",J178,0)</f>
        <v>0</v>
      </c>
      <c r="BH178" s="252">
        <f>IF(N178="zníž. prenesená",J178,0)</f>
        <v>0</v>
      </c>
      <c r="BI178" s="252">
        <f>IF(N178="nulová",J178,0)</f>
        <v>0</v>
      </c>
      <c r="BJ178" s="18" t="s">
        <v>92</v>
      </c>
      <c r="BK178" s="252">
        <f>ROUND(I178*H178,2)</f>
        <v>0</v>
      </c>
      <c r="BL178" s="18" t="s">
        <v>227</v>
      </c>
      <c r="BM178" s="251" t="s">
        <v>1619</v>
      </c>
    </row>
    <row r="179" s="13" customFormat="1">
      <c r="A179" s="13"/>
      <c r="B179" s="258"/>
      <c r="C179" s="259"/>
      <c r="D179" s="260" t="s">
        <v>256</v>
      </c>
      <c r="E179" s="261" t="s">
        <v>1</v>
      </c>
      <c r="F179" s="262" t="s">
        <v>1104</v>
      </c>
      <c r="G179" s="259"/>
      <c r="H179" s="263">
        <v>0.624</v>
      </c>
      <c r="I179" s="264"/>
      <c r="J179" s="259"/>
      <c r="K179" s="259"/>
      <c r="L179" s="265"/>
      <c r="M179" s="266"/>
      <c r="N179" s="267"/>
      <c r="O179" s="267"/>
      <c r="P179" s="267"/>
      <c r="Q179" s="267"/>
      <c r="R179" s="267"/>
      <c r="S179" s="267"/>
      <c r="T179" s="268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69" t="s">
        <v>256</v>
      </c>
      <c r="AU179" s="269" t="s">
        <v>92</v>
      </c>
      <c r="AV179" s="13" t="s">
        <v>92</v>
      </c>
      <c r="AW179" s="13" t="s">
        <v>32</v>
      </c>
      <c r="AX179" s="13" t="s">
        <v>84</v>
      </c>
      <c r="AY179" s="269" t="s">
        <v>210</v>
      </c>
    </row>
    <row r="180" s="2" customFormat="1" ht="31.92453" customHeight="1">
      <c r="A180" s="39"/>
      <c r="B180" s="40"/>
      <c r="C180" s="239" t="s">
        <v>340</v>
      </c>
      <c r="D180" s="239" t="s">
        <v>213</v>
      </c>
      <c r="E180" s="240" t="s">
        <v>476</v>
      </c>
      <c r="F180" s="241" t="s">
        <v>477</v>
      </c>
      <c r="G180" s="242" t="s">
        <v>264</v>
      </c>
      <c r="H180" s="243">
        <v>0.14399999999999999</v>
      </c>
      <c r="I180" s="244"/>
      <c r="J180" s="245">
        <f>ROUND(I180*H180,2)</f>
        <v>0</v>
      </c>
      <c r="K180" s="246"/>
      <c r="L180" s="45"/>
      <c r="M180" s="247" t="s">
        <v>1</v>
      </c>
      <c r="N180" s="248" t="s">
        <v>42</v>
      </c>
      <c r="O180" s="98"/>
      <c r="P180" s="249">
        <f>O180*H180</f>
        <v>0</v>
      </c>
      <c r="Q180" s="249">
        <v>2.2632400000000001</v>
      </c>
      <c r="R180" s="249">
        <f>Q180*H180</f>
        <v>0.32590656000000001</v>
      </c>
      <c r="S180" s="249">
        <v>0</v>
      </c>
      <c r="T180" s="250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51" t="s">
        <v>227</v>
      </c>
      <c r="AT180" s="251" t="s">
        <v>213</v>
      </c>
      <c r="AU180" s="251" t="s">
        <v>92</v>
      </c>
      <c r="AY180" s="18" t="s">
        <v>210</v>
      </c>
      <c r="BE180" s="252">
        <f>IF(N180="základná",J180,0)</f>
        <v>0</v>
      </c>
      <c r="BF180" s="252">
        <f>IF(N180="znížená",J180,0)</f>
        <v>0</v>
      </c>
      <c r="BG180" s="252">
        <f>IF(N180="zákl. prenesená",J180,0)</f>
        <v>0</v>
      </c>
      <c r="BH180" s="252">
        <f>IF(N180="zníž. prenesená",J180,0)</f>
        <v>0</v>
      </c>
      <c r="BI180" s="252">
        <f>IF(N180="nulová",J180,0)</f>
        <v>0</v>
      </c>
      <c r="BJ180" s="18" t="s">
        <v>92</v>
      </c>
      <c r="BK180" s="252">
        <f>ROUND(I180*H180,2)</f>
        <v>0</v>
      </c>
      <c r="BL180" s="18" t="s">
        <v>227</v>
      </c>
      <c r="BM180" s="251" t="s">
        <v>1531</v>
      </c>
    </row>
    <row r="181" s="13" customFormat="1">
      <c r="A181" s="13"/>
      <c r="B181" s="258"/>
      <c r="C181" s="259"/>
      <c r="D181" s="260" t="s">
        <v>256</v>
      </c>
      <c r="E181" s="261" t="s">
        <v>1</v>
      </c>
      <c r="F181" s="262" t="s">
        <v>1595</v>
      </c>
      <c r="G181" s="259"/>
      <c r="H181" s="263">
        <v>0.14399999999999999</v>
      </c>
      <c r="I181" s="264"/>
      <c r="J181" s="259"/>
      <c r="K181" s="259"/>
      <c r="L181" s="265"/>
      <c r="M181" s="266"/>
      <c r="N181" s="267"/>
      <c r="O181" s="267"/>
      <c r="P181" s="267"/>
      <c r="Q181" s="267"/>
      <c r="R181" s="267"/>
      <c r="S181" s="267"/>
      <c r="T181" s="268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69" t="s">
        <v>256</v>
      </c>
      <c r="AU181" s="269" t="s">
        <v>92</v>
      </c>
      <c r="AV181" s="13" t="s">
        <v>92</v>
      </c>
      <c r="AW181" s="13" t="s">
        <v>32</v>
      </c>
      <c r="AX181" s="13" t="s">
        <v>84</v>
      </c>
      <c r="AY181" s="269" t="s">
        <v>210</v>
      </c>
    </row>
    <row r="182" s="2" customFormat="1" ht="23.4566" customHeight="1">
      <c r="A182" s="39"/>
      <c r="B182" s="40"/>
      <c r="C182" s="239" t="s">
        <v>346</v>
      </c>
      <c r="D182" s="239" t="s">
        <v>213</v>
      </c>
      <c r="E182" s="240" t="s">
        <v>486</v>
      </c>
      <c r="F182" s="241" t="s">
        <v>487</v>
      </c>
      <c r="G182" s="242" t="s">
        <v>254</v>
      </c>
      <c r="H182" s="243">
        <v>0.23999999999999999</v>
      </c>
      <c r="I182" s="244"/>
      <c r="J182" s="245">
        <f>ROUND(I182*H182,2)</f>
        <v>0</v>
      </c>
      <c r="K182" s="246"/>
      <c r="L182" s="45"/>
      <c r="M182" s="247" t="s">
        <v>1</v>
      </c>
      <c r="N182" s="248" t="s">
        <v>42</v>
      </c>
      <c r="O182" s="98"/>
      <c r="P182" s="249">
        <f>O182*H182</f>
        <v>0</v>
      </c>
      <c r="Q182" s="249">
        <v>0.02266</v>
      </c>
      <c r="R182" s="249">
        <f>Q182*H182</f>
        <v>0.0054383999999999995</v>
      </c>
      <c r="S182" s="249">
        <v>0</v>
      </c>
      <c r="T182" s="250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51" t="s">
        <v>227</v>
      </c>
      <c r="AT182" s="251" t="s">
        <v>213</v>
      </c>
      <c r="AU182" s="251" t="s">
        <v>92</v>
      </c>
      <c r="AY182" s="18" t="s">
        <v>210</v>
      </c>
      <c r="BE182" s="252">
        <f>IF(N182="základná",J182,0)</f>
        <v>0</v>
      </c>
      <c r="BF182" s="252">
        <f>IF(N182="znížená",J182,0)</f>
        <v>0</v>
      </c>
      <c r="BG182" s="252">
        <f>IF(N182="zákl. prenesená",J182,0)</f>
        <v>0</v>
      </c>
      <c r="BH182" s="252">
        <f>IF(N182="zníž. prenesená",J182,0)</f>
        <v>0</v>
      </c>
      <c r="BI182" s="252">
        <f>IF(N182="nulová",J182,0)</f>
        <v>0</v>
      </c>
      <c r="BJ182" s="18" t="s">
        <v>92</v>
      </c>
      <c r="BK182" s="252">
        <f>ROUND(I182*H182,2)</f>
        <v>0</v>
      </c>
      <c r="BL182" s="18" t="s">
        <v>227</v>
      </c>
      <c r="BM182" s="251" t="s">
        <v>1620</v>
      </c>
    </row>
    <row r="183" s="13" customFormat="1">
      <c r="A183" s="13"/>
      <c r="B183" s="258"/>
      <c r="C183" s="259"/>
      <c r="D183" s="260" t="s">
        <v>256</v>
      </c>
      <c r="E183" s="261" t="s">
        <v>1</v>
      </c>
      <c r="F183" s="262" t="s">
        <v>1460</v>
      </c>
      <c r="G183" s="259"/>
      <c r="H183" s="263">
        <v>0.23999999999999999</v>
      </c>
      <c r="I183" s="264"/>
      <c r="J183" s="259"/>
      <c r="K183" s="259"/>
      <c r="L183" s="265"/>
      <c r="M183" s="266"/>
      <c r="N183" s="267"/>
      <c r="O183" s="267"/>
      <c r="P183" s="267"/>
      <c r="Q183" s="267"/>
      <c r="R183" s="267"/>
      <c r="S183" s="267"/>
      <c r="T183" s="268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69" t="s">
        <v>256</v>
      </c>
      <c r="AU183" s="269" t="s">
        <v>92</v>
      </c>
      <c r="AV183" s="13" t="s">
        <v>92</v>
      </c>
      <c r="AW183" s="13" t="s">
        <v>32</v>
      </c>
      <c r="AX183" s="13" t="s">
        <v>76</v>
      </c>
      <c r="AY183" s="269" t="s">
        <v>210</v>
      </c>
    </row>
    <row r="184" s="2" customFormat="1" ht="31.92453" customHeight="1">
      <c r="A184" s="39"/>
      <c r="B184" s="40"/>
      <c r="C184" s="239" t="s">
        <v>353</v>
      </c>
      <c r="D184" s="239" t="s">
        <v>213</v>
      </c>
      <c r="E184" s="240" t="s">
        <v>491</v>
      </c>
      <c r="F184" s="241" t="s">
        <v>492</v>
      </c>
      <c r="G184" s="242" t="s">
        <v>254</v>
      </c>
      <c r="H184" s="243">
        <v>8.0099999999999998</v>
      </c>
      <c r="I184" s="244"/>
      <c r="J184" s="245">
        <f>ROUND(I184*H184,2)</f>
        <v>0</v>
      </c>
      <c r="K184" s="246"/>
      <c r="L184" s="45"/>
      <c r="M184" s="247" t="s">
        <v>1</v>
      </c>
      <c r="N184" s="248" t="s">
        <v>42</v>
      </c>
      <c r="O184" s="98"/>
      <c r="P184" s="249">
        <f>O184*H184</f>
        <v>0</v>
      </c>
      <c r="Q184" s="249">
        <v>0.74894000000000005</v>
      </c>
      <c r="R184" s="249">
        <f>Q184*H184</f>
        <v>5.9990094000000003</v>
      </c>
      <c r="S184" s="249">
        <v>0</v>
      </c>
      <c r="T184" s="250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51" t="s">
        <v>227</v>
      </c>
      <c r="AT184" s="251" t="s">
        <v>213</v>
      </c>
      <c r="AU184" s="251" t="s">
        <v>92</v>
      </c>
      <c r="AY184" s="18" t="s">
        <v>210</v>
      </c>
      <c r="BE184" s="252">
        <f>IF(N184="základná",J184,0)</f>
        <v>0</v>
      </c>
      <c r="BF184" s="252">
        <f>IF(N184="znížená",J184,0)</f>
        <v>0</v>
      </c>
      <c r="BG184" s="252">
        <f>IF(N184="zákl. prenesená",J184,0)</f>
        <v>0</v>
      </c>
      <c r="BH184" s="252">
        <f>IF(N184="zníž. prenesená",J184,0)</f>
        <v>0</v>
      </c>
      <c r="BI184" s="252">
        <f>IF(N184="nulová",J184,0)</f>
        <v>0</v>
      </c>
      <c r="BJ184" s="18" t="s">
        <v>92</v>
      </c>
      <c r="BK184" s="252">
        <f>ROUND(I184*H184,2)</f>
        <v>0</v>
      </c>
      <c r="BL184" s="18" t="s">
        <v>227</v>
      </c>
      <c r="BM184" s="251" t="s">
        <v>1107</v>
      </c>
    </row>
    <row r="185" s="13" customFormat="1">
      <c r="A185" s="13"/>
      <c r="B185" s="258"/>
      <c r="C185" s="259"/>
      <c r="D185" s="260" t="s">
        <v>256</v>
      </c>
      <c r="E185" s="261" t="s">
        <v>1</v>
      </c>
      <c r="F185" s="262" t="s">
        <v>1097</v>
      </c>
      <c r="G185" s="259"/>
      <c r="H185" s="263">
        <v>1.8</v>
      </c>
      <c r="I185" s="264"/>
      <c r="J185" s="259"/>
      <c r="K185" s="259"/>
      <c r="L185" s="265"/>
      <c r="M185" s="266"/>
      <c r="N185" s="267"/>
      <c r="O185" s="267"/>
      <c r="P185" s="267"/>
      <c r="Q185" s="267"/>
      <c r="R185" s="267"/>
      <c r="S185" s="267"/>
      <c r="T185" s="268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69" t="s">
        <v>256</v>
      </c>
      <c r="AU185" s="269" t="s">
        <v>92</v>
      </c>
      <c r="AV185" s="13" t="s">
        <v>92</v>
      </c>
      <c r="AW185" s="13" t="s">
        <v>32</v>
      </c>
      <c r="AX185" s="13" t="s">
        <v>76</v>
      </c>
      <c r="AY185" s="269" t="s">
        <v>210</v>
      </c>
    </row>
    <row r="186" s="13" customFormat="1">
      <c r="A186" s="13"/>
      <c r="B186" s="258"/>
      <c r="C186" s="259"/>
      <c r="D186" s="260" t="s">
        <v>256</v>
      </c>
      <c r="E186" s="261" t="s">
        <v>1</v>
      </c>
      <c r="F186" s="262" t="s">
        <v>1099</v>
      </c>
      <c r="G186" s="259"/>
      <c r="H186" s="263">
        <v>6.21</v>
      </c>
      <c r="I186" s="264"/>
      <c r="J186" s="259"/>
      <c r="K186" s="259"/>
      <c r="L186" s="265"/>
      <c r="M186" s="266"/>
      <c r="N186" s="267"/>
      <c r="O186" s="267"/>
      <c r="P186" s="267"/>
      <c r="Q186" s="267"/>
      <c r="R186" s="267"/>
      <c r="S186" s="267"/>
      <c r="T186" s="268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69" t="s">
        <v>256</v>
      </c>
      <c r="AU186" s="269" t="s">
        <v>92</v>
      </c>
      <c r="AV186" s="13" t="s">
        <v>92</v>
      </c>
      <c r="AW186" s="13" t="s">
        <v>32</v>
      </c>
      <c r="AX186" s="13" t="s">
        <v>76</v>
      </c>
      <c r="AY186" s="269" t="s">
        <v>210</v>
      </c>
    </row>
    <row r="187" s="12" customFormat="1" ht="22.8" customHeight="1">
      <c r="A187" s="12"/>
      <c r="B187" s="223"/>
      <c r="C187" s="224"/>
      <c r="D187" s="225" t="s">
        <v>75</v>
      </c>
      <c r="E187" s="237" t="s">
        <v>277</v>
      </c>
      <c r="F187" s="237" t="s">
        <v>941</v>
      </c>
      <c r="G187" s="224"/>
      <c r="H187" s="224"/>
      <c r="I187" s="227"/>
      <c r="J187" s="238">
        <f>BK187</f>
        <v>0</v>
      </c>
      <c r="K187" s="224"/>
      <c r="L187" s="229"/>
      <c r="M187" s="230"/>
      <c r="N187" s="231"/>
      <c r="O187" s="231"/>
      <c r="P187" s="232">
        <f>SUM(P188:P196)</f>
        <v>0</v>
      </c>
      <c r="Q187" s="231"/>
      <c r="R187" s="232">
        <f>SUM(R188:R196)</f>
        <v>0.28227905999999997</v>
      </c>
      <c r="S187" s="231"/>
      <c r="T187" s="233">
        <f>SUM(T188:T196)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34" t="s">
        <v>84</v>
      </c>
      <c r="AT187" s="235" t="s">
        <v>75</v>
      </c>
      <c r="AU187" s="235" t="s">
        <v>84</v>
      </c>
      <c r="AY187" s="234" t="s">
        <v>210</v>
      </c>
      <c r="BK187" s="236">
        <f>SUM(BK188:BK196)</f>
        <v>0</v>
      </c>
    </row>
    <row r="188" s="2" customFormat="1" ht="16.30189" customHeight="1">
      <c r="A188" s="39"/>
      <c r="B188" s="40"/>
      <c r="C188" s="239" t="s">
        <v>7</v>
      </c>
      <c r="D188" s="239" t="s">
        <v>213</v>
      </c>
      <c r="E188" s="240" t="s">
        <v>1462</v>
      </c>
      <c r="F188" s="241" t="s">
        <v>1463</v>
      </c>
      <c r="G188" s="242" t="s">
        <v>254</v>
      </c>
      <c r="H188" s="243">
        <v>1.8060000000000001</v>
      </c>
      <c r="I188" s="244"/>
      <c r="J188" s="245">
        <f>ROUND(I188*H188,2)</f>
        <v>0</v>
      </c>
      <c r="K188" s="246"/>
      <c r="L188" s="45"/>
      <c r="M188" s="247" t="s">
        <v>1</v>
      </c>
      <c r="N188" s="248" t="s">
        <v>42</v>
      </c>
      <c r="O188" s="98"/>
      <c r="P188" s="249">
        <f>O188*H188</f>
        <v>0</v>
      </c>
      <c r="Q188" s="249">
        <v>0.00051000000000000004</v>
      </c>
      <c r="R188" s="249">
        <f>Q188*H188</f>
        <v>0.00092106000000000013</v>
      </c>
      <c r="S188" s="249">
        <v>0</v>
      </c>
      <c r="T188" s="250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51" t="s">
        <v>227</v>
      </c>
      <c r="AT188" s="251" t="s">
        <v>213</v>
      </c>
      <c r="AU188" s="251" t="s">
        <v>92</v>
      </c>
      <c r="AY188" s="18" t="s">
        <v>210</v>
      </c>
      <c r="BE188" s="252">
        <f>IF(N188="základná",J188,0)</f>
        <v>0</v>
      </c>
      <c r="BF188" s="252">
        <f>IF(N188="znížená",J188,0)</f>
        <v>0</v>
      </c>
      <c r="BG188" s="252">
        <f>IF(N188="zákl. prenesená",J188,0)</f>
        <v>0</v>
      </c>
      <c r="BH188" s="252">
        <f>IF(N188="zníž. prenesená",J188,0)</f>
        <v>0</v>
      </c>
      <c r="BI188" s="252">
        <f>IF(N188="nulová",J188,0)</f>
        <v>0</v>
      </c>
      <c r="BJ188" s="18" t="s">
        <v>92</v>
      </c>
      <c r="BK188" s="252">
        <f>ROUND(I188*H188,2)</f>
        <v>0</v>
      </c>
      <c r="BL188" s="18" t="s">
        <v>227</v>
      </c>
      <c r="BM188" s="251" t="s">
        <v>1534</v>
      </c>
    </row>
    <row r="189" s="15" customFormat="1">
      <c r="A189" s="15"/>
      <c r="B189" s="292"/>
      <c r="C189" s="293"/>
      <c r="D189" s="260" t="s">
        <v>256</v>
      </c>
      <c r="E189" s="294" t="s">
        <v>1</v>
      </c>
      <c r="F189" s="295" t="s">
        <v>1465</v>
      </c>
      <c r="G189" s="293"/>
      <c r="H189" s="294" t="s">
        <v>1</v>
      </c>
      <c r="I189" s="296"/>
      <c r="J189" s="293"/>
      <c r="K189" s="293"/>
      <c r="L189" s="297"/>
      <c r="M189" s="298"/>
      <c r="N189" s="299"/>
      <c r="O189" s="299"/>
      <c r="P189" s="299"/>
      <c r="Q189" s="299"/>
      <c r="R189" s="299"/>
      <c r="S189" s="299"/>
      <c r="T189" s="300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T189" s="301" t="s">
        <v>256</v>
      </c>
      <c r="AU189" s="301" t="s">
        <v>92</v>
      </c>
      <c r="AV189" s="15" t="s">
        <v>84</v>
      </c>
      <c r="AW189" s="15" t="s">
        <v>32</v>
      </c>
      <c r="AX189" s="15" t="s">
        <v>76</v>
      </c>
      <c r="AY189" s="301" t="s">
        <v>210</v>
      </c>
    </row>
    <row r="190" s="13" customFormat="1">
      <c r="A190" s="13"/>
      <c r="B190" s="258"/>
      <c r="C190" s="259"/>
      <c r="D190" s="260" t="s">
        <v>256</v>
      </c>
      <c r="E190" s="261" t="s">
        <v>1</v>
      </c>
      <c r="F190" s="262" t="s">
        <v>1621</v>
      </c>
      <c r="G190" s="259"/>
      <c r="H190" s="263">
        <v>1.8060000000000001</v>
      </c>
      <c r="I190" s="264"/>
      <c r="J190" s="259"/>
      <c r="K190" s="259"/>
      <c r="L190" s="265"/>
      <c r="M190" s="266"/>
      <c r="N190" s="267"/>
      <c r="O190" s="267"/>
      <c r="P190" s="267"/>
      <c r="Q190" s="267"/>
      <c r="R190" s="267"/>
      <c r="S190" s="267"/>
      <c r="T190" s="268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69" t="s">
        <v>256</v>
      </c>
      <c r="AU190" s="269" t="s">
        <v>92</v>
      </c>
      <c r="AV190" s="13" t="s">
        <v>92</v>
      </c>
      <c r="AW190" s="13" t="s">
        <v>32</v>
      </c>
      <c r="AX190" s="13" t="s">
        <v>76</v>
      </c>
      <c r="AY190" s="269" t="s">
        <v>210</v>
      </c>
    </row>
    <row r="191" s="14" customFormat="1">
      <c r="A191" s="14"/>
      <c r="B191" s="270"/>
      <c r="C191" s="271"/>
      <c r="D191" s="260" t="s">
        <v>256</v>
      </c>
      <c r="E191" s="272" t="s">
        <v>1</v>
      </c>
      <c r="F191" s="273" t="s">
        <v>268</v>
      </c>
      <c r="G191" s="271"/>
      <c r="H191" s="274">
        <v>1.8060000000000001</v>
      </c>
      <c r="I191" s="275"/>
      <c r="J191" s="271"/>
      <c r="K191" s="271"/>
      <c r="L191" s="276"/>
      <c r="M191" s="277"/>
      <c r="N191" s="278"/>
      <c r="O191" s="278"/>
      <c r="P191" s="278"/>
      <c r="Q191" s="278"/>
      <c r="R191" s="278"/>
      <c r="S191" s="278"/>
      <c r="T191" s="279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80" t="s">
        <v>256</v>
      </c>
      <c r="AU191" s="280" t="s">
        <v>92</v>
      </c>
      <c r="AV191" s="14" t="s">
        <v>227</v>
      </c>
      <c r="AW191" s="14" t="s">
        <v>32</v>
      </c>
      <c r="AX191" s="14" t="s">
        <v>84</v>
      </c>
      <c r="AY191" s="280" t="s">
        <v>210</v>
      </c>
    </row>
    <row r="192" s="2" customFormat="1" ht="31.92453" customHeight="1">
      <c r="A192" s="39"/>
      <c r="B192" s="40"/>
      <c r="C192" s="239" t="s">
        <v>362</v>
      </c>
      <c r="D192" s="239" t="s">
        <v>213</v>
      </c>
      <c r="E192" s="240" t="s">
        <v>1118</v>
      </c>
      <c r="F192" s="241" t="s">
        <v>1119</v>
      </c>
      <c r="G192" s="242" t="s">
        <v>254</v>
      </c>
      <c r="H192" s="243">
        <v>10.369999999999999</v>
      </c>
      <c r="I192" s="244"/>
      <c r="J192" s="245">
        <f>ROUND(I192*H192,2)</f>
        <v>0</v>
      </c>
      <c r="K192" s="246"/>
      <c r="L192" s="45"/>
      <c r="M192" s="247" t="s">
        <v>1</v>
      </c>
      <c r="N192" s="248" t="s">
        <v>42</v>
      </c>
      <c r="O192" s="98"/>
      <c r="P192" s="249">
        <f>O192*H192</f>
        <v>0</v>
      </c>
      <c r="Q192" s="249">
        <v>0.019529999999999999</v>
      </c>
      <c r="R192" s="249">
        <f>Q192*H192</f>
        <v>0.20252609999999996</v>
      </c>
      <c r="S192" s="249">
        <v>0</v>
      </c>
      <c r="T192" s="250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51" t="s">
        <v>227</v>
      </c>
      <c r="AT192" s="251" t="s">
        <v>213</v>
      </c>
      <c r="AU192" s="251" t="s">
        <v>92</v>
      </c>
      <c r="AY192" s="18" t="s">
        <v>210</v>
      </c>
      <c r="BE192" s="252">
        <f>IF(N192="základná",J192,0)</f>
        <v>0</v>
      </c>
      <c r="BF192" s="252">
        <f>IF(N192="znížená",J192,0)</f>
        <v>0</v>
      </c>
      <c r="BG192" s="252">
        <f>IF(N192="zákl. prenesená",J192,0)</f>
        <v>0</v>
      </c>
      <c r="BH192" s="252">
        <f>IF(N192="zníž. prenesená",J192,0)</f>
        <v>0</v>
      </c>
      <c r="BI192" s="252">
        <f>IF(N192="nulová",J192,0)</f>
        <v>0</v>
      </c>
      <c r="BJ192" s="18" t="s">
        <v>92</v>
      </c>
      <c r="BK192" s="252">
        <f>ROUND(I192*H192,2)</f>
        <v>0</v>
      </c>
      <c r="BL192" s="18" t="s">
        <v>227</v>
      </c>
      <c r="BM192" s="251" t="s">
        <v>1120</v>
      </c>
    </row>
    <row r="193" s="13" customFormat="1">
      <c r="A193" s="13"/>
      <c r="B193" s="258"/>
      <c r="C193" s="259"/>
      <c r="D193" s="260" t="s">
        <v>256</v>
      </c>
      <c r="E193" s="261" t="s">
        <v>1</v>
      </c>
      <c r="F193" s="262" t="s">
        <v>1622</v>
      </c>
      <c r="G193" s="259"/>
      <c r="H193" s="263">
        <v>4.3499999999999996</v>
      </c>
      <c r="I193" s="264"/>
      <c r="J193" s="259"/>
      <c r="K193" s="259"/>
      <c r="L193" s="265"/>
      <c r="M193" s="266"/>
      <c r="N193" s="267"/>
      <c r="O193" s="267"/>
      <c r="P193" s="267"/>
      <c r="Q193" s="267"/>
      <c r="R193" s="267"/>
      <c r="S193" s="267"/>
      <c r="T193" s="268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69" t="s">
        <v>256</v>
      </c>
      <c r="AU193" s="269" t="s">
        <v>92</v>
      </c>
      <c r="AV193" s="13" t="s">
        <v>92</v>
      </c>
      <c r="AW193" s="13" t="s">
        <v>32</v>
      </c>
      <c r="AX193" s="13" t="s">
        <v>76</v>
      </c>
      <c r="AY193" s="269" t="s">
        <v>210</v>
      </c>
    </row>
    <row r="194" s="13" customFormat="1">
      <c r="A194" s="13"/>
      <c r="B194" s="258"/>
      <c r="C194" s="259"/>
      <c r="D194" s="260" t="s">
        <v>256</v>
      </c>
      <c r="E194" s="261" t="s">
        <v>1</v>
      </c>
      <c r="F194" s="262" t="s">
        <v>1623</v>
      </c>
      <c r="G194" s="259"/>
      <c r="H194" s="263">
        <v>6.0199999999999996</v>
      </c>
      <c r="I194" s="264"/>
      <c r="J194" s="259"/>
      <c r="K194" s="259"/>
      <c r="L194" s="265"/>
      <c r="M194" s="266"/>
      <c r="N194" s="267"/>
      <c r="O194" s="267"/>
      <c r="P194" s="267"/>
      <c r="Q194" s="267"/>
      <c r="R194" s="267"/>
      <c r="S194" s="267"/>
      <c r="T194" s="268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69" t="s">
        <v>256</v>
      </c>
      <c r="AU194" s="269" t="s">
        <v>92</v>
      </c>
      <c r="AV194" s="13" t="s">
        <v>92</v>
      </c>
      <c r="AW194" s="13" t="s">
        <v>32</v>
      </c>
      <c r="AX194" s="13" t="s">
        <v>76</v>
      </c>
      <c r="AY194" s="269" t="s">
        <v>210</v>
      </c>
    </row>
    <row r="195" s="14" customFormat="1">
      <c r="A195" s="14"/>
      <c r="B195" s="270"/>
      <c r="C195" s="271"/>
      <c r="D195" s="260" t="s">
        <v>256</v>
      </c>
      <c r="E195" s="272" t="s">
        <v>1</v>
      </c>
      <c r="F195" s="273" t="s">
        <v>268</v>
      </c>
      <c r="G195" s="271"/>
      <c r="H195" s="274">
        <v>10.369999999999999</v>
      </c>
      <c r="I195" s="275"/>
      <c r="J195" s="271"/>
      <c r="K195" s="271"/>
      <c r="L195" s="276"/>
      <c r="M195" s="277"/>
      <c r="N195" s="278"/>
      <c r="O195" s="278"/>
      <c r="P195" s="278"/>
      <c r="Q195" s="278"/>
      <c r="R195" s="278"/>
      <c r="S195" s="278"/>
      <c r="T195" s="279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80" t="s">
        <v>256</v>
      </c>
      <c r="AU195" s="280" t="s">
        <v>92</v>
      </c>
      <c r="AV195" s="14" t="s">
        <v>227</v>
      </c>
      <c r="AW195" s="14" t="s">
        <v>32</v>
      </c>
      <c r="AX195" s="14" t="s">
        <v>84</v>
      </c>
      <c r="AY195" s="280" t="s">
        <v>210</v>
      </c>
    </row>
    <row r="196" s="2" customFormat="1" ht="23.4566" customHeight="1">
      <c r="A196" s="39"/>
      <c r="B196" s="40"/>
      <c r="C196" s="239" t="s">
        <v>368</v>
      </c>
      <c r="D196" s="239" t="s">
        <v>213</v>
      </c>
      <c r="E196" s="240" t="s">
        <v>1469</v>
      </c>
      <c r="F196" s="241" t="s">
        <v>1470</v>
      </c>
      <c r="G196" s="242" t="s">
        <v>254</v>
      </c>
      <c r="H196" s="243">
        <v>1.8060000000000001</v>
      </c>
      <c r="I196" s="244"/>
      <c r="J196" s="245">
        <f>ROUND(I196*H196,2)</f>
        <v>0</v>
      </c>
      <c r="K196" s="246"/>
      <c r="L196" s="45"/>
      <c r="M196" s="247" t="s">
        <v>1</v>
      </c>
      <c r="N196" s="248" t="s">
        <v>42</v>
      </c>
      <c r="O196" s="98"/>
      <c r="P196" s="249">
        <f>O196*H196</f>
        <v>0</v>
      </c>
      <c r="Q196" s="249">
        <v>0.043650000000000001</v>
      </c>
      <c r="R196" s="249">
        <f>Q196*H196</f>
        <v>0.07883190000000001</v>
      </c>
      <c r="S196" s="249">
        <v>0</v>
      </c>
      <c r="T196" s="250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51" t="s">
        <v>227</v>
      </c>
      <c r="AT196" s="251" t="s">
        <v>213</v>
      </c>
      <c r="AU196" s="251" t="s">
        <v>92</v>
      </c>
      <c r="AY196" s="18" t="s">
        <v>210</v>
      </c>
      <c r="BE196" s="252">
        <f>IF(N196="základná",J196,0)</f>
        <v>0</v>
      </c>
      <c r="BF196" s="252">
        <f>IF(N196="znížená",J196,0)</f>
        <v>0</v>
      </c>
      <c r="BG196" s="252">
        <f>IF(N196="zákl. prenesená",J196,0)</f>
        <v>0</v>
      </c>
      <c r="BH196" s="252">
        <f>IF(N196="zníž. prenesená",J196,0)</f>
        <v>0</v>
      </c>
      <c r="BI196" s="252">
        <f>IF(N196="nulová",J196,0)</f>
        <v>0</v>
      </c>
      <c r="BJ196" s="18" t="s">
        <v>92</v>
      </c>
      <c r="BK196" s="252">
        <f>ROUND(I196*H196,2)</f>
        <v>0</v>
      </c>
      <c r="BL196" s="18" t="s">
        <v>227</v>
      </c>
      <c r="BM196" s="251" t="s">
        <v>1538</v>
      </c>
    </row>
    <row r="197" s="12" customFormat="1" ht="22.8" customHeight="1">
      <c r="A197" s="12"/>
      <c r="B197" s="223"/>
      <c r="C197" s="224"/>
      <c r="D197" s="225" t="s">
        <v>75</v>
      </c>
      <c r="E197" s="237" t="s">
        <v>287</v>
      </c>
      <c r="F197" s="237" t="s">
        <v>543</v>
      </c>
      <c r="G197" s="224"/>
      <c r="H197" s="224"/>
      <c r="I197" s="227"/>
      <c r="J197" s="238">
        <f>BK197</f>
        <v>0</v>
      </c>
      <c r="K197" s="224"/>
      <c r="L197" s="229"/>
      <c r="M197" s="230"/>
      <c r="N197" s="231"/>
      <c r="O197" s="231"/>
      <c r="P197" s="232">
        <f>SUM(P198:P199)</f>
        <v>0</v>
      </c>
      <c r="Q197" s="231"/>
      <c r="R197" s="232">
        <f>SUM(R198:R199)</f>
        <v>0.01</v>
      </c>
      <c r="S197" s="231"/>
      <c r="T197" s="233">
        <f>SUM(T198:T199)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234" t="s">
        <v>84</v>
      </c>
      <c r="AT197" s="235" t="s">
        <v>75</v>
      </c>
      <c r="AU197" s="235" t="s">
        <v>84</v>
      </c>
      <c r="AY197" s="234" t="s">
        <v>210</v>
      </c>
      <c r="BK197" s="236">
        <f>SUM(BK198:BK199)</f>
        <v>0</v>
      </c>
    </row>
    <row r="198" s="2" customFormat="1" ht="23.4566" customHeight="1">
      <c r="A198" s="39"/>
      <c r="B198" s="40"/>
      <c r="C198" s="239" t="s">
        <v>373</v>
      </c>
      <c r="D198" s="239" t="s">
        <v>213</v>
      </c>
      <c r="E198" s="240" t="s">
        <v>1130</v>
      </c>
      <c r="F198" s="241" t="s">
        <v>1131</v>
      </c>
      <c r="G198" s="242" t="s">
        <v>563</v>
      </c>
      <c r="H198" s="243">
        <v>5</v>
      </c>
      <c r="I198" s="244"/>
      <c r="J198" s="245">
        <f>ROUND(I198*H198,2)</f>
        <v>0</v>
      </c>
      <c r="K198" s="246"/>
      <c r="L198" s="45"/>
      <c r="M198" s="247" t="s">
        <v>1</v>
      </c>
      <c r="N198" s="248" t="s">
        <v>42</v>
      </c>
      <c r="O198" s="98"/>
      <c r="P198" s="249">
        <f>O198*H198</f>
        <v>0</v>
      </c>
      <c r="Q198" s="249">
        <v>0.002</v>
      </c>
      <c r="R198" s="249">
        <f>Q198*H198</f>
        <v>0.01</v>
      </c>
      <c r="S198" s="249">
        <v>0</v>
      </c>
      <c r="T198" s="250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51" t="s">
        <v>227</v>
      </c>
      <c r="AT198" s="251" t="s">
        <v>213</v>
      </c>
      <c r="AU198" s="251" t="s">
        <v>92</v>
      </c>
      <c r="AY198" s="18" t="s">
        <v>210</v>
      </c>
      <c r="BE198" s="252">
        <f>IF(N198="základná",J198,0)</f>
        <v>0</v>
      </c>
      <c r="BF198" s="252">
        <f>IF(N198="znížená",J198,0)</f>
        <v>0</v>
      </c>
      <c r="BG198" s="252">
        <f>IF(N198="zákl. prenesená",J198,0)</f>
        <v>0</v>
      </c>
      <c r="BH198" s="252">
        <f>IF(N198="zníž. prenesená",J198,0)</f>
        <v>0</v>
      </c>
      <c r="BI198" s="252">
        <f>IF(N198="nulová",J198,0)</f>
        <v>0</v>
      </c>
      <c r="BJ198" s="18" t="s">
        <v>92</v>
      </c>
      <c r="BK198" s="252">
        <f>ROUND(I198*H198,2)</f>
        <v>0</v>
      </c>
      <c r="BL198" s="18" t="s">
        <v>227</v>
      </c>
      <c r="BM198" s="251" t="s">
        <v>1132</v>
      </c>
    </row>
    <row r="199" s="13" customFormat="1">
      <c r="A199" s="13"/>
      <c r="B199" s="258"/>
      <c r="C199" s="259"/>
      <c r="D199" s="260" t="s">
        <v>256</v>
      </c>
      <c r="E199" s="261" t="s">
        <v>1</v>
      </c>
      <c r="F199" s="262" t="s">
        <v>1133</v>
      </c>
      <c r="G199" s="259"/>
      <c r="H199" s="263">
        <v>5</v>
      </c>
      <c r="I199" s="264"/>
      <c r="J199" s="259"/>
      <c r="K199" s="259"/>
      <c r="L199" s="265"/>
      <c r="M199" s="266"/>
      <c r="N199" s="267"/>
      <c r="O199" s="267"/>
      <c r="P199" s="267"/>
      <c r="Q199" s="267"/>
      <c r="R199" s="267"/>
      <c r="S199" s="267"/>
      <c r="T199" s="268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69" t="s">
        <v>256</v>
      </c>
      <c r="AU199" s="269" t="s">
        <v>92</v>
      </c>
      <c r="AV199" s="13" t="s">
        <v>92</v>
      </c>
      <c r="AW199" s="13" t="s">
        <v>32</v>
      </c>
      <c r="AX199" s="13" t="s">
        <v>76</v>
      </c>
      <c r="AY199" s="269" t="s">
        <v>210</v>
      </c>
    </row>
    <row r="200" s="12" customFormat="1" ht="22.8" customHeight="1">
      <c r="A200" s="12"/>
      <c r="B200" s="223"/>
      <c r="C200" s="224"/>
      <c r="D200" s="225" t="s">
        <v>75</v>
      </c>
      <c r="E200" s="237" t="s">
        <v>293</v>
      </c>
      <c r="F200" s="237" t="s">
        <v>594</v>
      </c>
      <c r="G200" s="224"/>
      <c r="H200" s="224"/>
      <c r="I200" s="227"/>
      <c r="J200" s="238">
        <f>BK200</f>
        <v>0</v>
      </c>
      <c r="K200" s="224"/>
      <c r="L200" s="229"/>
      <c r="M200" s="230"/>
      <c r="N200" s="231"/>
      <c r="O200" s="231"/>
      <c r="P200" s="232">
        <f>SUM(P201:P219)</f>
        <v>0</v>
      </c>
      <c r="Q200" s="231"/>
      <c r="R200" s="232">
        <f>SUM(R201:R219)</f>
        <v>9.7799999999999994</v>
      </c>
      <c r="S200" s="231"/>
      <c r="T200" s="233">
        <f>SUM(T201:T219)</f>
        <v>1.9950239999999999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234" t="s">
        <v>84</v>
      </c>
      <c r="AT200" s="235" t="s">
        <v>75</v>
      </c>
      <c r="AU200" s="235" t="s">
        <v>84</v>
      </c>
      <c r="AY200" s="234" t="s">
        <v>210</v>
      </c>
      <c r="BK200" s="236">
        <f>SUM(BK201:BK219)</f>
        <v>0</v>
      </c>
    </row>
    <row r="201" s="2" customFormat="1" ht="16.30189" customHeight="1">
      <c r="A201" s="39"/>
      <c r="B201" s="40"/>
      <c r="C201" s="239" t="s">
        <v>378</v>
      </c>
      <c r="D201" s="239" t="s">
        <v>213</v>
      </c>
      <c r="E201" s="240" t="s">
        <v>1134</v>
      </c>
      <c r="F201" s="241" t="s">
        <v>1135</v>
      </c>
      <c r="G201" s="242" t="s">
        <v>563</v>
      </c>
      <c r="H201" s="243">
        <v>1</v>
      </c>
      <c r="I201" s="244"/>
      <c r="J201" s="245">
        <f>ROUND(I201*H201,2)</f>
        <v>0</v>
      </c>
      <c r="K201" s="246"/>
      <c r="L201" s="45"/>
      <c r="M201" s="247" t="s">
        <v>1</v>
      </c>
      <c r="N201" s="248" t="s">
        <v>42</v>
      </c>
      <c r="O201" s="98"/>
      <c r="P201" s="249">
        <f>O201*H201</f>
        <v>0</v>
      </c>
      <c r="Q201" s="249">
        <v>0.077670000000000003</v>
      </c>
      <c r="R201" s="249">
        <f>Q201*H201</f>
        <v>0.077670000000000003</v>
      </c>
      <c r="S201" s="249">
        <v>0</v>
      </c>
      <c r="T201" s="250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51" t="s">
        <v>227</v>
      </c>
      <c r="AT201" s="251" t="s">
        <v>213</v>
      </c>
      <c r="AU201" s="251" t="s">
        <v>92</v>
      </c>
      <c r="AY201" s="18" t="s">
        <v>210</v>
      </c>
      <c r="BE201" s="252">
        <f>IF(N201="základná",J201,0)</f>
        <v>0</v>
      </c>
      <c r="BF201" s="252">
        <f>IF(N201="znížená",J201,0)</f>
        <v>0</v>
      </c>
      <c r="BG201" s="252">
        <f>IF(N201="zákl. prenesená",J201,0)</f>
        <v>0</v>
      </c>
      <c r="BH201" s="252">
        <f>IF(N201="zníž. prenesená",J201,0)</f>
        <v>0</v>
      </c>
      <c r="BI201" s="252">
        <f>IF(N201="nulová",J201,0)</f>
        <v>0</v>
      </c>
      <c r="BJ201" s="18" t="s">
        <v>92</v>
      </c>
      <c r="BK201" s="252">
        <f>ROUND(I201*H201,2)</f>
        <v>0</v>
      </c>
      <c r="BL201" s="18" t="s">
        <v>227</v>
      </c>
      <c r="BM201" s="251" t="s">
        <v>1136</v>
      </c>
    </row>
    <row r="202" s="2" customFormat="1" ht="23.4566" customHeight="1">
      <c r="A202" s="39"/>
      <c r="B202" s="40"/>
      <c r="C202" s="239" t="s">
        <v>383</v>
      </c>
      <c r="D202" s="239" t="s">
        <v>213</v>
      </c>
      <c r="E202" s="240" t="s">
        <v>1137</v>
      </c>
      <c r="F202" s="241" t="s">
        <v>1138</v>
      </c>
      <c r="G202" s="242" t="s">
        <v>563</v>
      </c>
      <c r="H202" s="243">
        <v>1</v>
      </c>
      <c r="I202" s="244"/>
      <c r="J202" s="245">
        <f>ROUND(I202*H202,2)</f>
        <v>0</v>
      </c>
      <c r="K202" s="246"/>
      <c r="L202" s="45"/>
      <c r="M202" s="247" t="s">
        <v>1</v>
      </c>
      <c r="N202" s="248" t="s">
        <v>42</v>
      </c>
      <c r="O202" s="98"/>
      <c r="P202" s="249">
        <f>O202*H202</f>
        <v>0</v>
      </c>
      <c r="Q202" s="249">
        <v>9.6984899999999996</v>
      </c>
      <c r="R202" s="249">
        <f>Q202*H202</f>
        <v>9.6984899999999996</v>
      </c>
      <c r="S202" s="249">
        <v>0</v>
      </c>
      <c r="T202" s="250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51" t="s">
        <v>227</v>
      </c>
      <c r="AT202" s="251" t="s">
        <v>213</v>
      </c>
      <c r="AU202" s="251" t="s">
        <v>92</v>
      </c>
      <c r="AY202" s="18" t="s">
        <v>210</v>
      </c>
      <c r="BE202" s="252">
        <f>IF(N202="základná",J202,0)</f>
        <v>0</v>
      </c>
      <c r="BF202" s="252">
        <f>IF(N202="znížená",J202,0)</f>
        <v>0</v>
      </c>
      <c r="BG202" s="252">
        <f>IF(N202="zákl. prenesená",J202,0)</f>
        <v>0</v>
      </c>
      <c r="BH202" s="252">
        <f>IF(N202="zníž. prenesená",J202,0)</f>
        <v>0</v>
      </c>
      <c r="BI202" s="252">
        <f>IF(N202="nulová",J202,0)</f>
        <v>0</v>
      </c>
      <c r="BJ202" s="18" t="s">
        <v>92</v>
      </c>
      <c r="BK202" s="252">
        <f>ROUND(I202*H202,2)</f>
        <v>0</v>
      </c>
      <c r="BL202" s="18" t="s">
        <v>227</v>
      </c>
      <c r="BM202" s="251" t="s">
        <v>1139</v>
      </c>
    </row>
    <row r="203" s="2" customFormat="1" ht="23.4566" customHeight="1">
      <c r="A203" s="39"/>
      <c r="B203" s="40"/>
      <c r="C203" s="239" t="s">
        <v>388</v>
      </c>
      <c r="D203" s="239" t="s">
        <v>213</v>
      </c>
      <c r="E203" s="240" t="s">
        <v>1472</v>
      </c>
      <c r="F203" s="241" t="s">
        <v>1473</v>
      </c>
      <c r="G203" s="242" t="s">
        <v>254</v>
      </c>
      <c r="H203" s="243">
        <v>1.8060000000000001</v>
      </c>
      <c r="I203" s="244"/>
      <c r="J203" s="245">
        <f>ROUND(I203*H203,2)</f>
        <v>0</v>
      </c>
      <c r="K203" s="246"/>
      <c r="L203" s="45"/>
      <c r="M203" s="247" t="s">
        <v>1</v>
      </c>
      <c r="N203" s="248" t="s">
        <v>42</v>
      </c>
      <c r="O203" s="98"/>
      <c r="P203" s="249">
        <f>O203*H203</f>
        <v>0</v>
      </c>
      <c r="Q203" s="249">
        <v>0</v>
      </c>
      <c r="R203" s="249">
        <f>Q203*H203</f>
        <v>0</v>
      </c>
      <c r="S203" s="249">
        <v>0.021999999999999999</v>
      </c>
      <c r="T203" s="250">
        <f>S203*H203</f>
        <v>0.039731999999999996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51" t="s">
        <v>227</v>
      </c>
      <c r="AT203" s="251" t="s">
        <v>213</v>
      </c>
      <c r="AU203" s="251" t="s">
        <v>92</v>
      </c>
      <c r="AY203" s="18" t="s">
        <v>210</v>
      </c>
      <c r="BE203" s="252">
        <f>IF(N203="základná",J203,0)</f>
        <v>0</v>
      </c>
      <c r="BF203" s="252">
        <f>IF(N203="znížená",J203,0)</f>
        <v>0</v>
      </c>
      <c r="BG203" s="252">
        <f>IF(N203="zákl. prenesená",J203,0)</f>
        <v>0</v>
      </c>
      <c r="BH203" s="252">
        <f>IF(N203="zníž. prenesená",J203,0)</f>
        <v>0</v>
      </c>
      <c r="BI203" s="252">
        <f>IF(N203="nulová",J203,0)</f>
        <v>0</v>
      </c>
      <c r="BJ203" s="18" t="s">
        <v>92</v>
      </c>
      <c r="BK203" s="252">
        <f>ROUND(I203*H203,2)</f>
        <v>0</v>
      </c>
      <c r="BL203" s="18" t="s">
        <v>227</v>
      </c>
      <c r="BM203" s="251" t="s">
        <v>1539</v>
      </c>
    </row>
    <row r="204" s="13" customFormat="1">
      <c r="A204" s="13"/>
      <c r="B204" s="258"/>
      <c r="C204" s="259"/>
      <c r="D204" s="260" t="s">
        <v>256</v>
      </c>
      <c r="E204" s="261" t="s">
        <v>1</v>
      </c>
      <c r="F204" s="262" t="s">
        <v>1621</v>
      </c>
      <c r="G204" s="259"/>
      <c r="H204" s="263">
        <v>1.8060000000000001</v>
      </c>
      <c r="I204" s="264"/>
      <c r="J204" s="259"/>
      <c r="K204" s="259"/>
      <c r="L204" s="265"/>
      <c r="M204" s="266"/>
      <c r="N204" s="267"/>
      <c r="O204" s="267"/>
      <c r="P204" s="267"/>
      <c r="Q204" s="267"/>
      <c r="R204" s="267"/>
      <c r="S204" s="267"/>
      <c r="T204" s="268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69" t="s">
        <v>256</v>
      </c>
      <c r="AU204" s="269" t="s">
        <v>92</v>
      </c>
      <c r="AV204" s="13" t="s">
        <v>92</v>
      </c>
      <c r="AW204" s="13" t="s">
        <v>32</v>
      </c>
      <c r="AX204" s="13" t="s">
        <v>84</v>
      </c>
      <c r="AY204" s="269" t="s">
        <v>210</v>
      </c>
    </row>
    <row r="205" s="2" customFormat="1" ht="23.4566" customHeight="1">
      <c r="A205" s="39"/>
      <c r="B205" s="40"/>
      <c r="C205" s="239" t="s">
        <v>393</v>
      </c>
      <c r="D205" s="239" t="s">
        <v>213</v>
      </c>
      <c r="E205" s="240" t="s">
        <v>1475</v>
      </c>
      <c r="F205" s="241" t="s">
        <v>1476</v>
      </c>
      <c r="G205" s="242" t="s">
        <v>254</v>
      </c>
      <c r="H205" s="243">
        <v>5</v>
      </c>
      <c r="I205" s="244"/>
      <c r="J205" s="245">
        <f>ROUND(I205*H205,2)</f>
        <v>0</v>
      </c>
      <c r="K205" s="246"/>
      <c r="L205" s="45"/>
      <c r="M205" s="247" t="s">
        <v>1</v>
      </c>
      <c r="N205" s="248" t="s">
        <v>42</v>
      </c>
      <c r="O205" s="98"/>
      <c r="P205" s="249">
        <f>O205*H205</f>
        <v>0</v>
      </c>
      <c r="Q205" s="249">
        <v>0</v>
      </c>
      <c r="R205" s="249">
        <f>Q205*H205</f>
        <v>0</v>
      </c>
      <c r="S205" s="249">
        <v>0</v>
      </c>
      <c r="T205" s="250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51" t="s">
        <v>227</v>
      </c>
      <c r="AT205" s="251" t="s">
        <v>213</v>
      </c>
      <c r="AU205" s="251" t="s">
        <v>92</v>
      </c>
      <c r="AY205" s="18" t="s">
        <v>210</v>
      </c>
      <c r="BE205" s="252">
        <f>IF(N205="základná",J205,0)</f>
        <v>0</v>
      </c>
      <c r="BF205" s="252">
        <f>IF(N205="znížená",J205,0)</f>
        <v>0</v>
      </c>
      <c r="BG205" s="252">
        <f>IF(N205="zákl. prenesená",J205,0)</f>
        <v>0</v>
      </c>
      <c r="BH205" s="252">
        <f>IF(N205="zníž. prenesená",J205,0)</f>
        <v>0</v>
      </c>
      <c r="BI205" s="252">
        <f>IF(N205="nulová",J205,0)</f>
        <v>0</v>
      </c>
      <c r="BJ205" s="18" t="s">
        <v>92</v>
      </c>
      <c r="BK205" s="252">
        <f>ROUND(I205*H205,2)</f>
        <v>0</v>
      </c>
      <c r="BL205" s="18" t="s">
        <v>227</v>
      </c>
      <c r="BM205" s="251" t="s">
        <v>1477</v>
      </c>
    </row>
    <row r="206" s="13" customFormat="1">
      <c r="A206" s="13"/>
      <c r="B206" s="258"/>
      <c r="C206" s="259"/>
      <c r="D206" s="260" t="s">
        <v>256</v>
      </c>
      <c r="E206" s="261" t="s">
        <v>1</v>
      </c>
      <c r="F206" s="262" t="s">
        <v>1624</v>
      </c>
      <c r="G206" s="259"/>
      <c r="H206" s="263">
        <v>5</v>
      </c>
      <c r="I206" s="264"/>
      <c r="J206" s="259"/>
      <c r="K206" s="259"/>
      <c r="L206" s="265"/>
      <c r="M206" s="266"/>
      <c r="N206" s="267"/>
      <c r="O206" s="267"/>
      <c r="P206" s="267"/>
      <c r="Q206" s="267"/>
      <c r="R206" s="267"/>
      <c r="S206" s="267"/>
      <c r="T206" s="268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69" t="s">
        <v>256</v>
      </c>
      <c r="AU206" s="269" t="s">
        <v>92</v>
      </c>
      <c r="AV206" s="13" t="s">
        <v>92</v>
      </c>
      <c r="AW206" s="13" t="s">
        <v>32</v>
      </c>
      <c r="AX206" s="13" t="s">
        <v>76</v>
      </c>
      <c r="AY206" s="269" t="s">
        <v>210</v>
      </c>
    </row>
    <row r="207" s="14" customFormat="1">
      <c r="A207" s="14"/>
      <c r="B207" s="270"/>
      <c r="C207" s="271"/>
      <c r="D207" s="260" t="s">
        <v>256</v>
      </c>
      <c r="E207" s="272" t="s">
        <v>1</v>
      </c>
      <c r="F207" s="273" t="s">
        <v>268</v>
      </c>
      <c r="G207" s="271"/>
      <c r="H207" s="274">
        <v>5</v>
      </c>
      <c r="I207" s="275"/>
      <c r="J207" s="271"/>
      <c r="K207" s="271"/>
      <c r="L207" s="276"/>
      <c r="M207" s="277"/>
      <c r="N207" s="278"/>
      <c r="O207" s="278"/>
      <c r="P207" s="278"/>
      <c r="Q207" s="278"/>
      <c r="R207" s="278"/>
      <c r="S207" s="278"/>
      <c r="T207" s="279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80" t="s">
        <v>256</v>
      </c>
      <c r="AU207" s="280" t="s">
        <v>92</v>
      </c>
      <c r="AV207" s="14" t="s">
        <v>227</v>
      </c>
      <c r="AW207" s="14" t="s">
        <v>32</v>
      </c>
      <c r="AX207" s="14" t="s">
        <v>84</v>
      </c>
      <c r="AY207" s="280" t="s">
        <v>210</v>
      </c>
    </row>
    <row r="208" s="2" customFormat="1" ht="31.92453" customHeight="1">
      <c r="A208" s="39"/>
      <c r="B208" s="40"/>
      <c r="C208" s="239" t="s">
        <v>398</v>
      </c>
      <c r="D208" s="239" t="s">
        <v>213</v>
      </c>
      <c r="E208" s="240" t="s">
        <v>1148</v>
      </c>
      <c r="F208" s="241" t="s">
        <v>1149</v>
      </c>
      <c r="G208" s="242" t="s">
        <v>310</v>
      </c>
      <c r="H208" s="243">
        <v>5</v>
      </c>
      <c r="I208" s="244"/>
      <c r="J208" s="245">
        <f>ROUND(I208*H208,2)</f>
        <v>0</v>
      </c>
      <c r="K208" s="246"/>
      <c r="L208" s="45"/>
      <c r="M208" s="247" t="s">
        <v>1</v>
      </c>
      <c r="N208" s="248" t="s">
        <v>42</v>
      </c>
      <c r="O208" s="98"/>
      <c r="P208" s="249">
        <f>O208*H208</f>
        <v>0</v>
      </c>
      <c r="Q208" s="249">
        <v>0</v>
      </c>
      <c r="R208" s="249">
        <f>Q208*H208</f>
        <v>0</v>
      </c>
      <c r="S208" s="249">
        <v>0.1946</v>
      </c>
      <c r="T208" s="250">
        <f>S208*H208</f>
        <v>0.97299999999999998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51" t="s">
        <v>227</v>
      </c>
      <c r="AT208" s="251" t="s">
        <v>213</v>
      </c>
      <c r="AU208" s="251" t="s">
        <v>92</v>
      </c>
      <c r="AY208" s="18" t="s">
        <v>210</v>
      </c>
      <c r="BE208" s="252">
        <f>IF(N208="základná",J208,0)</f>
        <v>0</v>
      </c>
      <c r="BF208" s="252">
        <f>IF(N208="znížená",J208,0)</f>
        <v>0</v>
      </c>
      <c r="BG208" s="252">
        <f>IF(N208="zákl. prenesená",J208,0)</f>
        <v>0</v>
      </c>
      <c r="BH208" s="252">
        <f>IF(N208="zníž. prenesená",J208,0)</f>
        <v>0</v>
      </c>
      <c r="BI208" s="252">
        <f>IF(N208="nulová",J208,0)</f>
        <v>0</v>
      </c>
      <c r="BJ208" s="18" t="s">
        <v>92</v>
      </c>
      <c r="BK208" s="252">
        <f>ROUND(I208*H208,2)</f>
        <v>0</v>
      </c>
      <c r="BL208" s="18" t="s">
        <v>227</v>
      </c>
      <c r="BM208" s="251" t="s">
        <v>1150</v>
      </c>
    </row>
    <row r="209" s="13" customFormat="1">
      <c r="A209" s="13"/>
      <c r="B209" s="258"/>
      <c r="C209" s="259"/>
      <c r="D209" s="260" t="s">
        <v>256</v>
      </c>
      <c r="E209" s="261" t="s">
        <v>1</v>
      </c>
      <c r="F209" s="262" t="s">
        <v>1625</v>
      </c>
      <c r="G209" s="259"/>
      <c r="H209" s="263">
        <v>5</v>
      </c>
      <c r="I209" s="264"/>
      <c r="J209" s="259"/>
      <c r="K209" s="259"/>
      <c r="L209" s="265"/>
      <c r="M209" s="266"/>
      <c r="N209" s="267"/>
      <c r="O209" s="267"/>
      <c r="P209" s="267"/>
      <c r="Q209" s="267"/>
      <c r="R209" s="267"/>
      <c r="S209" s="267"/>
      <c r="T209" s="268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69" t="s">
        <v>256</v>
      </c>
      <c r="AU209" s="269" t="s">
        <v>92</v>
      </c>
      <c r="AV209" s="13" t="s">
        <v>92</v>
      </c>
      <c r="AW209" s="13" t="s">
        <v>32</v>
      </c>
      <c r="AX209" s="13" t="s">
        <v>84</v>
      </c>
      <c r="AY209" s="269" t="s">
        <v>210</v>
      </c>
    </row>
    <row r="210" s="2" customFormat="1" ht="23.4566" customHeight="1">
      <c r="A210" s="39"/>
      <c r="B210" s="40"/>
      <c r="C210" s="239" t="s">
        <v>403</v>
      </c>
      <c r="D210" s="239" t="s">
        <v>213</v>
      </c>
      <c r="E210" s="240" t="s">
        <v>1626</v>
      </c>
      <c r="F210" s="241" t="s">
        <v>1627</v>
      </c>
      <c r="G210" s="242" t="s">
        <v>310</v>
      </c>
      <c r="H210" s="243">
        <v>8.5999999999999996</v>
      </c>
      <c r="I210" s="244"/>
      <c r="J210" s="245">
        <f>ROUND(I210*H210,2)</f>
        <v>0</v>
      </c>
      <c r="K210" s="246"/>
      <c r="L210" s="45"/>
      <c r="M210" s="247" t="s">
        <v>1</v>
      </c>
      <c r="N210" s="248" t="s">
        <v>42</v>
      </c>
      <c r="O210" s="98"/>
      <c r="P210" s="249">
        <f>O210*H210</f>
        <v>0</v>
      </c>
      <c r="Q210" s="249">
        <v>0</v>
      </c>
      <c r="R210" s="249">
        <f>Q210*H210</f>
        <v>0</v>
      </c>
      <c r="S210" s="249">
        <v>0.11422</v>
      </c>
      <c r="T210" s="250">
        <f>S210*H210</f>
        <v>0.98229199999999994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51" t="s">
        <v>227</v>
      </c>
      <c r="AT210" s="251" t="s">
        <v>213</v>
      </c>
      <c r="AU210" s="251" t="s">
        <v>92</v>
      </c>
      <c r="AY210" s="18" t="s">
        <v>210</v>
      </c>
      <c r="BE210" s="252">
        <f>IF(N210="základná",J210,0)</f>
        <v>0</v>
      </c>
      <c r="BF210" s="252">
        <f>IF(N210="znížená",J210,0)</f>
        <v>0</v>
      </c>
      <c r="BG210" s="252">
        <f>IF(N210="zákl. prenesená",J210,0)</f>
        <v>0</v>
      </c>
      <c r="BH210" s="252">
        <f>IF(N210="zníž. prenesená",J210,0)</f>
        <v>0</v>
      </c>
      <c r="BI210" s="252">
        <f>IF(N210="nulová",J210,0)</f>
        <v>0</v>
      </c>
      <c r="BJ210" s="18" t="s">
        <v>92</v>
      </c>
      <c r="BK210" s="252">
        <f>ROUND(I210*H210,2)</f>
        <v>0</v>
      </c>
      <c r="BL210" s="18" t="s">
        <v>227</v>
      </c>
      <c r="BM210" s="251" t="s">
        <v>1481</v>
      </c>
    </row>
    <row r="211" s="2" customFormat="1" ht="36.72453" customHeight="1">
      <c r="A211" s="39"/>
      <c r="B211" s="40"/>
      <c r="C211" s="239" t="s">
        <v>408</v>
      </c>
      <c r="D211" s="239" t="s">
        <v>213</v>
      </c>
      <c r="E211" s="240" t="s">
        <v>1152</v>
      </c>
      <c r="F211" s="241" t="s">
        <v>1153</v>
      </c>
      <c r="G211" s="242" t="s">
        <v>563</v>
      </c>
      <c r="H211" s="243">
        <v>24</v>
      </c>
      <c r="I211" s="244"/>
      <c r="J211" s="245">
        <f>ROUND(I211*H211,2)</f>
        <v>0</v>
      </c>
      <c r="K211" s="246"/>
      <c r="L211" s="45"/>
      <c r="M211" s="247" t="s">
        <v>1</v>
      </c>
      <c r="N211" s="248" t="s">
        <v>42</v>
      </c>
      <c r="O211" s="98"/>
      <c r="P211" s="249">
        <f>O211*H211</f>
        <v>0</v>
      </c>
      <c r="Q211" s="249">
        <v>0.00016000000000000001</v>
      </c>
      <c r="R211" s="249">
        <f>Q211*H211</f>
        <v>0.0038400000000000005</v>
      </c>
      <c r="S211" s="249">
        <v>0</v>
      </c>
      <c r="T211" s="250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51" t="s">
        <v>227</v>
      </c>
      <c r="AT211" s="251" t="s">
        <v>213</v>
      </c>
      <c r="AU211" s="251" t="s">
        <v>92</v>
      </c>
      <c r="AY211" s="18" t="s">
        <v>210</v>
      </c>
      <c r="BE211" s="252">
        <f>IF(N211="základná",J211,0)</f>
        <v>0</v>
      </c>
      <c r="BF211" s="252">
        <f>IF(N211="znížená",J211,0)</f>
        <v>0</v>
      </c>
      <c r="BG211" s="252">
        <f>IF(N211="zákl. prenesená",J211,0)</f>
        <v>0</v>
      </c>
      <c r="BH211" s="252">
        <f>IF(N211="zníž. prenesená",J211,0)</f>
        <v>0</v>
      </c>
      <c r="BI211" s="252">
        <f>IF(N211="nulová",J211,0)</f>
        <v>0</v>
      </c>
      <c r="BJ211" s="18" t="s">
        <v>92</v>
      </c>
      <c r="BK211" s="252">
        <f>ROUND(I211*H211,2)</f>
        <v>0</v>
      </c>
      <c r="BL211" s="18" t="s">
        <v>227</v>
      </c>
      <c r="BM211" s="251" t="s">
        <v>1154</v>
      </c>
    </row>
    <row r="212" s="13" customFormat="1">
      <c r="A212" s="13"/>
      <c r="B212" s="258"/>
      <c r="C212" s="259"/>
      <c r="D212" s="260" t="s">
        <v>256</v>
      </c>
      <c r="E212" s="261" t="s">
        <v>1</v>
      </c>
      <c r="F212" s="262" t="s">
        <v>1483</v>
      </c>
      <c r="G212" s="259"/>
      <c r="H212" s="263">
        <v>24</v>
      </c>
      <c r="I212" s="264"/>
      <c r="J212" s="259"/>
      <c r="K212" s="259"/>
      <c r="L212" s="265"/>
      <c r="M212" s="266"/>
      <c r="N212" s="267"/>
      <c r="O212" s="267"/>
      <c r="P212" s="267"/>
      <c r="Q212" s="267"/>
      <c r="R212" s="267"/>
      <c r="S212" s="267"/>
      <c r="T212" s="268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69" t="s">
        <v>256</v>
      </c>
      <c r="AU212" s="269" t="s">
        <v>92</v>
      </c>
      <c r="AV212" s="13" t="s">
        <v>92</v>
      </c>
      <c r="AW212" s="13" t="s">
        <v>32</v>
      </c>
      <c r="AX212" s="13" t="s">
        <v>76</v>
      </c>
      <c r="AY212" s="269" t="s">
        <v>210</v>
      </c>
    </row>
    <row r="213" s="14" customFormat="1">
      <c r="A213" s="14"/>
      <c r="B213" s="270"/>
      <c r="C213" s="271"/>
      <c r="D213" s="260" t="s">
        <v>256</v>
      </c>
      <c r="E213" s="272" t="s">
        <v>1</v>
      </c>
      <c r="F213" s="273" t="s">
        <v>268</v>
      </c>
      <c r="G213" s="271"/>
      <c r="H213" s="274">
        <v>24</v>
      </c>
      <c r="I213" s="275"/>
      <c r="J213" s="271"/>
      <c r="K213" s="271"/>
      <c r="L213" s="276"/>
      <c r="M213" s="277"/>
      <c r="N213" s="278"/>
      <c r="O213" s="278"/>
      <c r="P213" s="278"/>
      <c r="Q213" s="278"/>
      <c r="R213" s="278"/>
      <c r="S213" s="278"/>
      <c r="T213" s="279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80" t="s">
        <v>256</v>
      </c>
      <c r="AU213" s="280" t="s">
        <v>92</v>
      </c>
      <c r="AV213" s="14" t="s">
        <v>227</v>
      </c>
      <c r="AW213" s="14" t="s">
        <v>32</v>
      </c>
      <c r="AX213" s="14" t="s">
        <v>84</v>
      </c>
      <c r="AY213" s="280" t="s">
        <v>210</v>
      </c>
    </row>
    <row r="214" s="2" customFormat="1" ht="23.4566" customHeight="1">
      <c r="A214" s="39"/>
      <c r="B214" s="40"/>
      <c r="C214" s="239" t="s">
        <v>413</v>
      </c>
      <c r="D214" s="239" t="s">
        <v>213</v>
      </c>
      <c r="E214" s="240" t="s">
        <v>796</v>
      </c>
      <c r="F214" s="241" t="s">
        <v>797</v>
      </c>
      <c r="G214" s="242" t="s">
        <v>333</v>
      </c>
      <c r="H214" s="243">
        <v>1.4650000000000001</v>
      </c>
      <c r="I214" s="244"/>
      <c r="J214" s="245">
        <f>ROUND(I214*H214,2)</f>
        <v>0</v>
      </c>
      <c r="K214" s="246"/>
      <c r="L214" s="45"/>
      <c r="M214" s="247" t="s">
        <v>1</v>
      </c>
      <c r="N214" s="248" t="s">
        <v>42</v>
      </c>
      <c r="O214" s="98"/>
      <c r="P214" s="249">
        <f>O214*H214</f>
        <v>0</v>
      </c>
      <c r="Q214" s="249">
        <v>0</v>
      </c>
      <c r="R214" s="249">
        <f>Q214*H214</f>
        <v>0</v>
      </c>
      <c r="S214" s="249">
        <v>0</v>
      </c>
      <c r="T214" s="250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51" t="s">
        <v>227</v>
      </c>
      <c r="AT214" s="251" t="s">
        <v>213</v>
      </c>
      <c r="AU214" s="251" t="s">
        <v>92</v>
      </c>
      <c r="AY214" s="18" t="s">
        <v>210</v>
      </c>
      <c r="BE214" s="252">
        <f>IF(N214="základná",J214,0)</f>
        <v>0</v>
      </c>
      <c r="BF214" s="252">
        <f>IF(N214="znížená",J214,0)</f>
        <v>0</v>
      </c>
      <c r="BG214" s="252">
        <f>IF(N214="zákl. prenesená",J214,0)</f>
        <v>0</v>
      </c>
      <c r="BH214" s="252">
        <f>IF(N214="zníž. prenesená",J214,0)</f>
        <v>0</v>
      </c>
      <c r="BI214" s="252">
        <f>IF(N214="nulová",J214,0)</f>
        <v>0</v>
      </c>
      <c r="BJ214" s="18" t="s">
        <v>92</v>
      </c>
      <c r="BK214" s="252">
        <f>ROUND(I214*H214,2)</f>
        <v>0</v>
      </c>
      <c r="BL214" s="18" t="s">
        <v>227</v>
      </c>
      <c r="BM214" s="251" t="s">
        <v>1484</v>
      </c>
    </row>
    <row r="215" s="13" customFormat="1">
      <c r="A215" s="13"/>
      <c r="B215" s="258"/>
      <c r="C215" s="259"/>
      <c r="D215" s="260" t="s">
        <v>256</v>
      </c>
      <c r="E215" s="261" t="s">
        <v>1</v>
      </c>
      <c r="F215" s="262" t="s">
        <v>1616</v>
      </c>
      <c r="G215" s="259"/>
      <c r="H215" s="263">
        <v>0.48999999999999999</v>
      </c>
      <c r="I215" s="264"/>
      <c r="J215" s="259"/>
      <c r="K215" s="259"/>
      <c r="L215" s="265"/>
      <c r="M215" s="266"/>
      <c r="N215" s="267"/>
      <c r="O215" s="267"/>
      <c r="P215" s="267"/>
      <c r="Q215" s="267"/>
      <c r="R215" s="267"/>
      <c r="S215" s="267"/>
      <c r="T215" s="268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69" t="s">
        <v>256</v>
      </c>
      <c r="AU215" s="269" t="s">
        <v>92</v>
      </c>
      <c r="AV215" s="13" t="s">
        <v>92</v>
      </c>
      <c r="AW215" s="13" t="s">
        <v>32</v>
      </c>
      <c r="AX215" s="13" t="s">
        <v>76</v>
      </c>
      <c r="AY215" s="269" t="s">
        <v>210</v>
      </c>
    </row>
    <row r="216" s="13" customFormat="1">
      <c r="A216" s="13"/>
      <c r="B216" s="258"/>
      <c r="C216" s="259"/>
      <c r="D216" s="260" t="s">
        <v>256</v>
      </c>
      <c r="E216" s="261" t="s">
        <v>1</v>
      </c>
      <c r="F216" s="262" t="s">
        <v>1617</v>
      </c>
      <c r="G216" s="259"/>
      <c r="H216" s="263">
        <v>0.97499999999999998</v>
      </c>
      <c r="I216" s="264"/>
      <c r="J216" s="259"/>
      <c r="K216" s="259"/>
      <c r="L216" s="265"/>
      <c r="M216" s="266"/>
      <c r="N216" s="267"/>
      <c r="O216" s="267"/>
      <c r="P216" s="267"/>
      <c r="Q216" s="267"/>
      <c r="R216" s="267"/>
      <c r="S216" s="267"/>
      <c r="T216" s="268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69" t="s">
        <v>256</v>
      </c>
      <c r="AU216" s="269" t="s">
        <v>92</v>
      </c>
      <c r="AV216" s="13" t="s">
        <v>92</v>
      </c>
      <c r="AW216" s="13" t="s">
        <v>32</v>
      </c>
      <c r="AX216" s="13" t="s">
        <v>76</v>
      </c>
      <c r="AY216" s="269" t="s">
        <v>210</v>
      </c>
    </row>
    <row r="217" s="14" customFormat="1">
      <c r="A217" s="14"/>
      <c r="B217" s="270"/>
      <c r="C217" s="271"/>
      <c r="D217" s="260" t="s">
        <v>256</v>
      </c>
      <c r="E217" s="272" t="s">
        <v>1</v>
      </c>
      <c r="F217" s="273" t="s">
        <v>268</v>
      </c>
      <c r="G217" s="271"/>
      <c r="H217" s="274">
        <v>1.4650000000000001</v>
      </c>
      <c r="I217" s="275"/>
      <c r="J217" s="271"/>
      <c r="K217" s="271"/>
      <c r="L217" s="276"/>
      <c r="M217" s="277"/>
      <c r="N217" s="278"/>
      <c r="O217" s="278"/>
      <c r="P217" s="278"/>
      <c r="Q217" s="278"/>
      <c r="R217" s="278"/>
      <c r="S217" s="278"/>
      <c r="T217" s="279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80" t="s">
        <v>256</v>
      </c>
      <c r="AU217" s="280" t="s">
        <v>92</v>
      </c>
      <c r="AV217" s="14" t="s">
        <v>227</v>
      </c>
      <c r="AW217" s="14" t="s">
        <v>32</v>
      </c>
      <c r="AX217" s="14" t="s">
        <v>84</v>
      </c>
      <c r="AY217" s="280" t="s">
        <v>210</v>
      </c>
    </row>
    <row r="218" s="2" customFormat="1" ht="23.4566" customHeight="1">
      <c r="A218" s="39"/>
      <c r="B218" s="40"/>
      <c r="C218" s="239" t="s">
        <v>418</v>
      </c>
      <c r="D218" s="239" t="s">
        <v>213</v>
      </c>
      <c r="E218" s="240" t="s">
        <v>803</v>
      </c>
      <c r="F218" s="241" t="s">
        <v>804</v>
      </c>
      <c r="G218" s="242" t="s">
        <v>333</v>
      </c>
      <c r="H218" s="243">
        <v>13.185000000000001</v>
      </c>
      <c r="I218" s="244"/>
      <c r="J218" s="245">
        <f>ROUND(I218*H218,2)</f>
        <v>0</v>
      </c>
      <c r="K218" s="246"/>
      <c r="L218" s="45"/>
      <c r="M218" s="247" t="s">
        <v>1</v>
      </c>
      <c r="N218" s="248" t="s">
        <v>42</v>
      </c>
      <c r="O218" s="98"/>
      <c r="P218" s="249">
        <f>O218*H218</f>
        <v>0</v>
      </c>
      <c r="Q218" s="249">
        <v>0</v>
      </c>
      <c r="R218" s="249">
        <f>Q218*H218</f>
        <v>0</v>
      </c>
      <c r="S218" s="249">
        <v>0</v>
      </c>
      <c r="T218" s="250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51" t="s">
        <v>227</v>
      </c>
      <c r="AT218" s="251" t="s">
        <v>213</v>
      </c>
      <c r="AU218" s="251" t="s">
        <v>92</v>
      </c>
      <c r="AY218" s="18" t="s">
        <v>210</v>
      </c>
      <c r="BE218" s="252">
        <f>IF(N218="základná",J218,0)</f>
        <v>0</v>
      </c>
      <c r="BF218" s="252">
        <f>IF(N218="znížená",J218,0)</f>
        <v>0</v>
      </c>
      <c r="BG218" s="252">
        <f>IF(N218="zákl. prenesená",J218,0)</f>
        <v>0</v>
      </c>
      <c r="BH218" s="252">
        <f>IF(N218="zníž. prenesená",J218,0)</f>
        <v>0</v>
      </c>
      <c r="BI218" s="252">
        <f>IF(N218="nulová",J218,0)</f>
        <v>0</v>
      </c>
      <c r="BJ218" s="18" t="s">
        <v>92</v>
      </c>
      <c r="BK218" s="252">
        <f>ROUND(I218*H218,2)</f>
        <v>0</v>
      </c>
      <c r="BL218" s="18" t="s">
        <v>227</v>
      </c>
      <c r="BM218" s="251" t="s">
        <v>1183</v>
      </c>
    </row>
    <row r="219" s="13" customFormat="1">
      <c r="A219" s="13"/>
      <c r="B219" s="258"/>
      <c r="C219" s="259"/>
      <c r="D219" s="260" t="s">
        <v>256</v>
      </c>
      <c r="E219" s="261" t="s">
        <v>1</v>
      </c>
      <c r="F219" s="262" t="s">
        <v>1628</v>
      </c>
      <c r="G219" s="259"/>
      <c r="H219" s="263">
        <v>13.185000000000001</v>
      </c>
      <c r="I219" s="264"/>
      <c r="J219" s="259"/>
      <c r="K219" s="259"/>
      <c r="L219" s="265"/>
      <c r="M219" s="266"/>
      <c r="N219" s="267"/>
      <c r="O219" s="267"/>
      <c r="P219" s="267"/>
      <c r="Q219" s="267"/>
      <c r="R219" s="267"/>
      <c r="S219" s="267"/>
      <c r="T219" s="268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69" t="s">
        <v>256</v>
      </c>
      <c r="AU219" s="269" t="s">
        <v>92</v>
      </c>
      <c r="AV219" s="13" t="s">
        <v>92</v>
      </c>
      <c r="AW219" s="13" t="s">
        <v>32</v>
      </c>
      <c r="AX219" s="13" t="s">
        <v>84</v>
      </c>
      <c r="AY219" s="269" t="s">
        <v>210</v>
      </c>
    </row>
    <row r="220" s="12" customFormat="1" ht="22.8" customHeight="1">
      <c r="A220" s="12"/>
      <c r="B220" s="223"/>
      <c r="C220" s="224"/>
      <c r="D220" s="225" t="s">
        <v>75</v>
      </c>
      <c r="E220" s="237" t="s">
        <v>741</v>
      </c>
      <c r="F220" s="237" t="s">
        <v>807</v>
      </c>
      <c r="G220" s="224"/>
      <c r="H220" s="224"/>
      <c r="I220" s="227"/>
      <c r="J220" s="238">
        <f>BK220</f>
        <v>0</v>
      </c>
      <c r="K220" s="224"/>
      <c r="L220" s="229"/>
      <c r="M220" s="230"/>
      <c r="N220" s="231"/>
      <c r="O220" s="231"/>
      <c r="P220" s="232">
        <f>P221</f>
        <v>0</v>
      </c>
      <c r="Q220" s="231"/>
      <c r="R220" s="232">
        <f>R221</f>
        <v>0</v>
      </c>
      <c r="S220" s="231"/>
      <c r="T220" s="233">
        <f>T221</f>
        <v>0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R220" s="234" t="s">
        <v>84</v>
      </c>
      <c r="AT220" s="235" t="s">
        <v>75</v>
      </c>
      <c r="AU220" s="235" t="s">
        <v>84</v>
      </c>
      <c r="AY220" s="234" t="s">
        <v>210</v>
      </c>
      <c r="BK220" s="236">
        <f>BK221</f>
        <v>0</v>
      </c>
    </row>
    <row r="221" s="2" customFormat="1" ht="23.4566" customHeight="1">
      <c r="A221" s="39"/>
      <c r="B221" s="40"/>
      <c r="C221" s="239" t="s">
        <v>425</v>
      </c>
      <c r="D221" s="239" t="s">
        <v>213</v>
      </c>
      <c r="E221" s="240" t="s">
        <v>809</v>
      </c>
      <c r="F221" s="241" t="s">
        <v>810</v>
      </c>
      <c r="G221" s="242" t="s">
        <v>333</v>
      </c>
      <c r="H221" s="243">
        <v>21.788</v>
      </c>
      <c r="I221" s="244"/>
      <c r="J221" s="245">
        <f>ROUND(I221*H221,2)</f>
        <v>0</v>
      </c>
      <c r="K221" s="246"/>
      <c r="L221" s="45"/>
      <c r="M221" s="247" t="s">
        <v>1</v>
      </c>
      <c r="N221" s="248" t="s">
        <v>42</v>
      </c>
      <c r="O221" s="98"/>
      <c r="P221" s="249">
        <f>O221*H221</f>
        <v>0</v>
      </c>
      <c r="Q221" s="249">
        <v>0</v>
      </c>
      <c r="R221" s="249">
        <f>Q221*H221</f>
        <v>0</v>
      </c>
      <c r="S221" s="249">
        <v>0</v>
      </c>
      <c r="T221" s="250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51" t="s">
        <v>227</v>
      </c>
      <c r="AT221" s="251" t="s">
        <v>213</v>
      </c>
      <c r="AU221" s="251" t="s">
        <v>92</v>
      </c>
      <c r="AY221" s="18" t="s">
        <v>210</v>
      </c>
      <c r="BE221" s="252">
        <f>IF(N221="základná",J221,0)</f>
        <v>0</v>
      </c>
      <c r="BF221" s="252">
        <f>IF(N221="znížená",J221,0)</f>
        <v>0</v>
      </c>
      <c r="BG221" s="252">
        <f>IF(N221="zákl. prenesená",J221,0)</f>
        <v>0</v>
      </c>
      <c r="BH221" s="252">
        <f>IF(N221="zníž. prenesená",J221,0)</f>
        <v>0</v>
      </c>
      <c r="BI221" s="252">
        <f>IF(N221="nulová",J221,0)</f>
        <v>0</v>
      </c>
      <c r="BJ221" s="18" t="s">
        <v>92</v>
      </c>
      <c r="BK221" s="252">
        <f>ROUND(I221*H221,2)</f>
        <v>0</v>
      </c>
      <c r="BL221" s="18" t="s">
        <v>227</v>
      </c>
      <c r="BM221" s="251" t="s">
        <v>1195</v>
      </c>
    </row>
    <row r="222" s="12" customFormat="1" ht="25.92" customHeight="1">
      <c r="A222" s="12"/>
      <c r="B222" s="223"/>
      <c r="C222" s="224"/>
      <c r="D222" s="225" t="s">
        <v>75</v>
      </c>
      <c r="E222" s="226" t="s">
        <v>812</v>
      </c>
      <c r="F222" s="226" t="s">
        <v>813</v>
      </c>
      <c r="G222" s="224"/>
      <c r="H222" s="224"/>
      <c r="I222" s="227"/>
      <c r="J222" s="228">
        <f>BK222</f>
        <v>0</v>
      </c>
      <c r="K222" s="224"/>
      <c r="L222" s="229"/>
      <c r="M222" s="230"/>
      <c r="N222" s="231"/>
      <c r="O222" s="231"/>
      <c r="P222" s="232">
        <f>P223</f>
        <v>0</v>
      </c>
      <c r="Q222" s="231"/>
      <c r="R222" s="232">
        <f>R223</f>
        <v>0.089905600000000002</v>
      </c>
      <c r="S222" s="231"/>
      <c r="T222" s="233">
        <f>T223</f>
        <v>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234" t="s">
        <v>92</v>
      </c>
      <c r="AT222" s="235" t="s">
        <v>75</v>
      </c>
      <c r="AU222" s="235" t="s">
        <v>76</v>
      </c>
      <c r="AY222" s="234" t="s">
        <v>210</v>
      </c>
      <c r="BK222" s="236">
        <f>BK223</f>
        <v>0</v>
      </c>
    </row>
    <row r="223" s="12" customFormat="1" ht="22.8" customHeight="1">
      <c r="A223" s="12"/>
      <c r="B223" s="223"/>
      <c r="C223" s="224"/>
      <c r="D223" s="225" t="s">
        <v>75</v>
      </c>
      <c r="E223" s="237" t="s">
        <v>814</v>
      </c>
      <c r="F223" s="237" t="s">
        <v>815</v>
      </c>
      <c r="G223" s="224"/>
      <c r="H223" s="224"/>
      <c r="I223" s="227"/>
      <c r="J223" s="238">
        <f>BK223</f>
        <v>0</v>
      </c>
      <c r="K223" s="224"/>
      <c r="L223" s="229"/>
      <c r="M223" s="230"/>
      <c r="N223" s="231"/>
      <c r="O223" s="231"/>
      <c r="P223" s="232">
        <f>SUM(P224:P233)</f>
        <v>0</v>
      </c>
      <c r="Q223" s="231"/>
      <c r="R223" s="232">
        <f>SUM(R224:R233)</f>
        <v>0.089905600000000002</v>
      </c>
      <c r="S223" s="231"/>
      <c r="T223" s="233">
        <f>SUM(T224:T233)</f>
        <v>0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R223" s="234" t="s">
        <v>92</v>
      </c>
      <c r="AT223" s="235" t="s">
        <v>75</v>
      </c>
      <c r="AU223" s="235" t="s">
        <v>84</v>
      </c>
      <c r="AY223" s="234" t="s">
        <v>210</v>
      </c>
      <c r="BK223" s="236">
        <f>SUM(BK224:BK233)</f>
        <v>0</v>
      </c>
    </row>
    <row r="224" s="2" customFormat="1" ht="23.4566" customHeight="1">
      <c r="A224" s="39"/>
      <c r="B224" s="40"/>
      <c r="C224" s="239" t="s">
        <v>433</v>
      </c>
      <c r="D224" s="239" t="s">
        <v>213</v>
      </c>
      <c r="E224" s="240" t="s">
        <v>1207</v>
      </c>
      <c r="F224" s="241" t="s">
        <v>1208</v>
      </c>
      <c r="G224" s="242" t="s">
        <v>254</v>
      </c>
      <c r="H224" s="243">
        <v>19.359999999999999</v>
      </c>
      <c r="I224" s="244"/>
      <c r="J224" s="245">
        <f>ROUND(I224*H224,2)</f>
        <v>0</v>
      </c>
      <c r="K224" s="246"/>
      <c r="L224" s="45"/>
      <c r="M224" s="247" t="s">
        <v>1</v>
      </c>
      <c r="N224" s="248" t="s">
        <v>42</v>
      </c>
      <c r="O224" s="98"/>
      <c r="P224" s="249">
        <f>O224*H224</f>
        <v>0</v>
      </c>
      <c r="Q224" s="249">
        <v>0</v>
      </c>
      <c r="R224" s="249">
        <f>Q224*H224</f>
        <v>0</v>
      </c>
      <c r="S224" s="249">
        <v>0</v>
      </c>
      <c r="T224" s="250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51" t="s">
        <v>336</v>
      </c>
      <c r="AT224" s="251" t="s">
        <v>213</v>
      </c>
      <c r="AU224" s="251" t="s">
        <v>92</v>
      </c>
      <c r="AY224" s="18" t="s">
        <v>210</v>
      </c>
      <c r="BE224" s="252">
        <f>IF(N224="základná",J224,0)</f>
        <v>0</v>
      </c>
      <c r="BF224" s="252">
        <f>IF(N224="znížená",J224,0)</f>
        <v>0</v>
      </c>
      <c r="BG224" s="252">
        <f>IF(N224="zákl. prenesená",J224,0)</f>
        <v>0</v>
      </c>
      <c r="BH224" s="252">
        <f>IF(N224="zníž. prenesená",J224,0)</f>
        <v>0</v>
      </c>
      <c r="BI224" s="252">
        <f>IF(N224="nulová",J224,0)</f>
        <v>0</v>
      </c>
      <c r="BJ224" s="18" t="s">
        <v>92</v>
      </c>
      <c r="BK224" s="252">
        <f>ROUND(I224*H224,2)</f>
        <v>0</v>
      </c>
      <c r="BL224" s="18" t="s">
        <v>336</v>
      </c>
      <c r="BM224" s="251" t="s">
        <v>1629</v>
      </c>
    </row>
    <row r="225" s="13" customFormat="1">
      <c r="A225" s="13"/>
      <c r="B225" s="258"/>
      <c r="C225" s="259"/>
      <c r="D225" s="260" t="s">
        <v>256</v>
      </c>
      <c r="E225" s="261" t="s">
        <v>1</v>
      </c>
      <c r="F225" s="262" t="s">
        <v>1210</v>
      </c>
      <c r="G225" s="259"/>
      <c r="H225" s="263">
        <v>19.359999999999999</v>
      </c>
      <c r="I225" s="264"/>
      <c r="J225" s="259"/>
      <c r="K225" s="259"/>
      <c r="L225" s="265"/>
      <c r="M225" s="266"/>
      <c r="N225" s="267"/>
      <c r="O225" s="267"/>
      <c r="P225" s="267"/>
      <c r="Q225" s="267"/>
      <c r="R225" s="267"/>
      <c r="S225" s="267"/>
      <c r="T225" s="268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69" t="s">
        <v>256</v>
      </c>
      <c r="AU225" s="269" t="s">
        <v>92</v>
      </c>
      <c r="AV225" s="13" t="s">
        <v>92</v>
      </c>
      <c r="AW225" s="13" t="s">
        <v>32</v>
      </c>
      <c r="AX225" s="13" t="s">
        <v>76</v>
      </c>
      <c r="AY225" s="269" t="s">
        <v>210</v>
      </c>
    </row>
    <row r="226" s="14" customFormat="1">
      <c r="A226" s="14"/>
      <c r="B226" s="270"/>
      <c r="C226" s="271"/>
      <c r="D226" s="260" t="s">
        <v>256</v>
      </c>
      <c r="E226" s="272" t="s">
        <v>1</v>
      </c>
      <c r="F226" s="273" t="s">
        <v>268</v>
      </c>
      <c r="G226" s="271"/>
      <c r="H226" s="274">
        <v>19.359999999999999</v>
      </c>
      <c r="I226" s="275"/>
      <c r="J226" s="271"/>
      <c r="K226" s="271"/>
      <c r="L226" s="276"/>
      <c r="M226" s="277"/>
      <c r="N226" s="278"/>
      <c r="O226" s="278"/>
      <c r="P226" s="278"/>
      <c r="Q226" s="278"/>
      <c r="R226" s="278"/>
      <c r="S226" s="278"/>
      <c r="T226" s="279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80" t="s">
        <v>256</v>
      </c>
      <c r="AU226" s="280" t="s">
        <v>92</v>
      </c>
      <c r="AV226" s="14" t="s">
        <v>227</v>
      </c>
      <c r="AW226" s="14" t="s">
        <v>32</v>
      </c>
      <c r="AX226" s="14" t="s">
        <v>84</v>
      </c>
      <c r="AY226" s="280" t="s">
        <v>210</v>
      </c>
    </row>
    <row r="227" s="2" customFormat="1" ht="16.30189" customHeight="1">
      <c r="A227" s="39"/>
      <c r="B227" s="40"/>
      <c r="C227" s="281" t="s">
        <v>441</v>
      </c>
      <c r="D227" s="281" t="s">
        <v>330</v>
      </c>
      <c r="E227" s="282" t="s">
        <v>1213</v>
      </c>
      <c r="F227" s="283" t="s">
        <v>1214</v>
      </c>
      <c r="G227" s="284" t="s">
        <v>333</v>
      </c>
      <c r="H227" s="285">
        <v>0.0070000000000000001</v>
      </c>
      <c r="I227" s="286"/>
      <c r="J227" s="287">
        <f>ROUND(I227*H227,2)</f>
        <v>0</v>
      </c>
      <c r="K227" s="288"/>
      <c r="L227" s="289"/>
      <c r="M227" s="290" t="s">
        <v>1</v>
      </c>
      <c r="N227" s="291" t="s">
        <v>42</v>
      </c>
      <c r="O227" s="98"/>
      <c r="P227" s="249">
        <f>O227*H227</f>
        <v>0</v>
      </c>
      <c r="Q227" s="249">
        <v>1</v>
      </c>
      <c r="R227" s="249">
        <f>Q227*H227</f>
        <v>0.0070000000000000001</v>
      </c>
      <c r="S227" s="249">
        <v>0</v>
      </c>
      <c r="T227" s="250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51" t="s">
        <v>418</v>
      </c>
      <c r="AT227" s="251" t="s">
        <v>330</v>
      </c>
      <c r="AU227" s="251" t="s">
        <v>92</v>
      </c>
      <c r="AY227" s="18" t="s">
        <v>210</v>
      </c>
      <c r="BE227" s="252">
        <f>IF(N227="základná",J227,0)</f>
        <v>0</v>
      </c>
      <c r="BF227" s="252">
        <f>IF(N227="znížená",J227,0)</f>
        <v>0</v>
      </c>
      <c r="BG227" s="252">
        <f>IF(N227="zákl. prenesená",J227,0)</f>
        <v>0</v>
      </c>
      <c r="BH227" s="252">
        <f>IF(N227="zníž. prenesená",J227,0)</f>
        <v>0</v>
      </c>
      <c r="BI227" s="252">
        <f>IF(N227="nulová",J227,0)</f>
        <v>0</v>
      </c>
      <c r="BJ227" s="18" t="s">
        <v>92</v>
      </c>
      <c r="BK227" s="252">
        <f>ROUND(I227*H227,2)</f>
        <v>0</v>
      </c>
      <c r="BL227" s="18" t="s">
        <v>336</v>
      </c>
      <c r="BM227" s="251" t="s">
        <v>1630</v>
      </c>
    </row>
    <row r="228" s="13" customFormat="1">
      <c r="A228" s="13"/>
      <c r="B228" s="258"/>
      <c r="C228" s="259"/>
      <c r="D228" s="260" t="s">
        <v>256</v>
      </c>
      <c r="E228" s="259"/>
      <c r="F228" s="262" t="s">
        <v>1604</v>
      </c>
      <c r="G228" s="259"/>
      <c r="H228" s="263">
        <v>0.0070000000000000001</v>
      </c>
      <c r="I228" s="264"/>
      <c r="J228" s="259"/>
      <c r="K228" s="259"/>
      <c r="L228" s="265"/>
      <c r="M228" s="266"/>
      <c r="N228" s="267"/>
      <c r="O228" s="267"/>
      <c r="P228" s="267"/>
      <c r="Q228" s="267"/>
      <c r="R228" s="267"/>
      <c r="S228" s="267"/>
      <c r="T228" s="268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69" t="s">
        <v>256</v>
      </c>
      <c r="AU228" s="269" t="s">
        <v>92</v>
      </c>
      <c r="AV228" s="13" t="s">
        <v>92</v>
      </c>
      <c r="AW228" s="13" t="s">
        <v>4</v>
      </c>
      <c r="AX228" s="13" t="s">
        <v>84</v>
      </c>
      <c r="AY228" s="269" t="s">
        <v>210</v>
      </c>
    </row>
    <row r="229" s="2" customFormat="1" ht="23.4566" customHeight="1">
      <c r="A229" s="39"/>
      <c r="B229" s="40"/>
      <c r="C229" s="239" t="s">
        <v>445</v>
      </c>
      <c r="D229" s="239" t="s">
        <v>213</v>
      </c>
      <c r="E229" s="240" t="s">
        <v>1217</v>
      </c>
      <c r="F229" s="241" t="s">
        <v>1218</v>
      </c>
      <c r="G229" s="242" t="s">
        <v>254</v>
      </c>
      <c r="H229" s="243">
        <v>38.719999999999999</v>
      </c>
      <c r="I229" s="244"/>
      <c r="J229" s="245">
        <f>ROUND(I229*H229,2)</f>
        <v>0</v>
      </c>
      <c r="K229" s="246"/>
      <c r="L229" s="45"/>
      <c r="M229" s="247" t="s">
        <v>1</v>
      </c>
      <c r="N229" s="248" t="s">
        <v>42</v>
      </c>
      <c r="O229" s="98"/>
      <c r="P229" s="249">
        <f>O229*H229</f>
        <v>0</v>
      </c>
      <c r="Q229" s="249">
        <v>0.00023000000000000001</v>
      </c>
      <c r="R229" s="249">
        <f>Q229*H229</f>
        <v>0.0089055999999999996</v>
      </c>
      <c r="S229" s="249">
        <v>0</v>
      </c>
      <c r="T229" s="250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51" t="s">
        <v>336</v>
      </c>
      <c r="AT229" s="251" t="s">
        <v>213</v>
      </c>
      <c r="AU229" s="251" t="s">
        <v>92</v>
      </c>
      <c r="AY229" s="18" t="s">
        <v>210</v>
      </c>
      <c r="BE229" s="252">
        <f>IF(N229="základná",J229,0)</f>
        <v>0</v>
      </c>
      <c r="BF229" s="252">
        <f>IF(N229="znížená",J229,0)</f>
        <v>0</v>
      </c>
      <c r="BG229" s="252">
        <f>IF(N229="zákl. prenesená",J229,0)</f>
        <v>0</v>
      </c>
      <c r="BH229" s="252">
        <f>IF(N229="zníž. prenesená",J229,0)</f>
        <v>0</v>
      </c>
      <c r="BI229" s="252">
        <f>IF(N229="nulová",J229,0)</f>
        <v>0</v>
      </c>
      <c r="BJ229" s="18" t="s">
        <v>92</v>
      </c>
      <c r="BK229" s="252">
        <f>ROUND(I229*H229,2)</f>
        <v>0</v>
      </c>
      <c r="BL229" s="18" t="s">
        <v>336</v>
      </c>
      <c r="BM229" s="251" t="s">
        <v>1631</v>
      </c>
    </row>
    <row r="230" s="13" customFormat="1">
      <c r="A230" s="13"/>
      <c r="B230" s="258"/>
      <c r="C230" s="259"/>
      <c r="D230" s="260" t="s">
        <v>256</v>
      </c>
      <c r="E230" s="261" t="s">
        <v>1</v>
      </c>
      <c r="F230" s="262" t="s">
        <v>1605</v>
      </c>
      <c r="G230" s="259"/>
      <c r="H230" s="263">
        <v>38.719999999999999</v>
      </c>
      <c r="I230" s="264"/>
      <c r="J230" s="259"/>
      <c r="K230" s="259"/>
      <c r="L230" s="265"/>
      <c r="M230" s="266"/>
      <c r="N230" s="267"/>
      <c r="O230" s="267"/>
      <c r="P230" s="267"/>
      <c r="Q230" s="267"/>
      <c r="R230" s="267"/>
      <c r="S230" s="267"/>
      <c r="T230" s="268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69" t="s">
        <v>256</v>
      </c>
      <c r="AU230" s="269" t="s">
        <v>92</v>
      </c>
      <c r="AV230" s="13" t="s">
        <v>92</v>
      </c>
      <c r="AW230" s="13" t="s">
        <v>32</v>
      </c>
      <c r="AX230" s="13" t="s">
        <v>84</v>
      </c>
      <c r="AY230" s="269" t="s">
        <v>210</v>
      </c>
    </row>
    <row r="231" s="2" customFormat="1" ht="16.30189" customHeight="1">
      <c r="A231" s="39"/>
      <c r="B231" s="40"/>
      <c r="C231" s="281" t="s">
        <v>449</v>
      </c>
      <c r="D231" s="281" t="s">
        <v>330</v>
      </c>
      <c r="E231" s="282" t="s">
        <v>1221</v>
      </c>
      <c r="F231" s="283" t="s">
        <v>1222</v>
      </c>
      <c r="G231" s="284" t="s">
        <v>333</v>
      </c>
      <c r="H231" s="285">
        <v>0.073999999999999996</v>
      </c>
      <c r="I231" s="286"/>
      <c r="J231" s="287">
        <f>ROUND(I231*H231,2)</f>
        <v>0</v>
      </c>
      <c r="K231" s="288"/>
      <c r="L231" s="289"/>
      <c r="M231" s="290" t="s">
        <v>1</v>
      </c>
      <c r="N231" s="291" t="s">
        <v>42</v>
      </c>
      <c r="O231" s="98"/>
      <c r="P231" s="249">
        <f>O231*H231</f>
        <v>0</v>
      </c>
      <c r="Q231" s="249">
        <v>1</v>
      </c>
      <c r="R231" s="249">
        <f>Q231*H231</f>
        <v>0.073999999999999996</v>
      </c>
      <c r="S231" s="249">
        <v>0</v>
      </c>
      <c r="T231" s="250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51" t="s">
        <v>418</v>
      </c>
      <c r="AT231" s="251" t="s">
        <v>330</v>
      </c>
      <c r="AU231" s="251" t="s">
        <v>92</v>
      </c>
      <c r="AY231" s="18" t="s">
        <v>210</v>
      </c>
      <c r="BE231" s="252">
        <f>IF(N231="základná",J231,0)</f>
        <v>0</v>
      </c>
      <c r="BF231" s="252">
        <f>IF(N231="znížená",J231,0)</f>
        <v>0</v>
      </c>
      <c r="BG231" s="252">
        <f>IF(N231="zákl. prenesená",J231,0)</f>
        <v>0</v>
      </c>
      <c r="BH231" s="252">
        <f>IF(N231="zníž. prenesená",J231,0)</f>
        <v>0</v>
      </c>
      <c r="BI231" s="252">
        <f>IF(N231="nulová",J231,0)</f>
        <v>0</v>
      </c>
      <c r="BJ231" s="18" t="s">
        <v>92</v>
      </c>
      <c r="BK231" s="252">
        <f>ROUND(I231*H231,2)</f>
        <v>0</v>
      </c>
      <c r="BL231" s="18" t="s">
        <v>336</v>
      </c>
      <c r="BM231" s="251" t="s">
        <v>1632</v>
      </c>
    </row>
    <row r="232" s="13" customFormat="1">
      <c r="A232" s="13"/>
      <c r="B232" s="258"/>
      <c r="C232" s="259"/>
      <c r="D232" s="260" t="s">
        <v>256</v>
      </c>
      <c r="E232" s="259"/>
      <c r="F232" s="262" t="s">
        <v>1606</v>
      </c>
      <c r="G232" s="259"/>
      <c r="H232" s="263">
        <v>0.073999999999999996</v>
      </c>
      <c r="I232" s="264"/>
      <c r="J232" s="259"/>
      <c r="K232" s="259"/>
      <c r="L232" s="265"/>
      <c r="M232" s="266"/>
      <c r="N232" s="267"/>
      <c r="O232" s="267"/>
      <c r="P232" s="267"/>
      <c r="Q232" s="267"/>
      <c r="R232" s="267"/>
      <c r="S232" s="267"/>
      <c r="T232" s="268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69" t="s">
        <v>256</v>
      </c>
      <c r="AU232" s="269" t="s">
        <v>92</v>
      </c>
      <c r="AV232" s="13" t="s">
        <v>92</v>
      </c>
      <c r="AW232" s="13" t="s">
        <v>4</v>
      </c>
      <c r="AX232" s="13" t="s">
        <v>84</v>
      </c>
      <c r="AY232" s="269" t="s">
        <v>210</v>
      </c>
    </row>
    <row r="233" s="2" customFormat="1" ht="23.4566" customHeight="1">
      <c r="A233" s="39"/>
      <c r="B233" s="40"/>
      <c r="C233" s="239" t="s">
        <v>455</v>
      </c>
      <c r="D233" s="239" t="s">
        <v>213</v>
      </c>
      <c r="E233" s="240" t="s">
        <v>1225</v>
      </c>
      <c r="F233" s="241" t="s">
        <v>837</v>
      </c>
      <c r="G233" s="242" t="s">
        <v>333</v>
      </c>
      <c r="H233" s="243">
        <v>0.089999999999999997</v>
      </c>
      <c r="I233" s="244"/>
      <c r="J233" s="245">
        <f>ROUND(I233*H233,2)</f>
        <v>0</v>
      </c>
      <c r="K233" s="246"/>
      <c r="L233" s="45"/>
      <c r="M233" s="253" t="s">
        <v>1</v>
      </c>
      <c r="N233" s="254" t="s">
        <v>42</v>
      </c>
      <c r="O233" s="255"/>
      <c r="P233" s="256">
        <f>O233*H233</f>
        <v>0</v>
      </c>
      <c r="Q233" s="256">
        <v>0</v>
      </c>
      <c r="R233" s="256">
        <f>Q233*H233</f>
        <v>0</v>
      </c>
      <c r="S233" s="256">
        <v>0</v>
      </c>
      <c r="T233" s="257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51" t="s">
        <v>336</v>
      </c>
      <c r="AT233" s="251" t="s">
        <v>213</v>
      </c>
      <c r="AU233" s="251" t="s">
        <v>92</v>
      </c>
      <c r="AY233" s="18" t="s">
        <v>210</v>
      </c>
      <c r="BE233" s="252">
        <f>IF(N233="základná",J233,0)</f>
        <v>0</v>
      </c>
      <c r="BF233" s="252">
        <f>IF(N233="znížená",J233,0)</f>
        <v>0</v>
      </c>
      <c r="BG233" s="252">
        <f>IF(N233="zákl. prenesená",J233,0)</f>
        <v>0</v>
      </c>
      <c r="BH233" s="252">
        <f>IF(N233="zníž. prenesená",J233,0)</f>
        <v>0</v>
      </c>
      <c r="BI233" s="252">
        <f>IF(N233="nulová",J233,0)</f>
        <v>0</v>
      </c>
      <c r="BJ233" s="18" t="s">
        <v>92</v>
      </c>
      <c r="BK233" s="252">
        <f>ROUND(I233*H233,2)</f>
        <v>0</v>
      </c>
      <c r="BL233" s="18" t="s">
        <v>336</v>
      </c>
      <c r="BM233" s="251" t="s">
        <v>1633</v>
      </c>
    </row>
    <row r="234" s="2" customFormat="1" ht="6.96" customHeight="1">
      <c r="A234" s="39"/>
      <c r="B234" s="73"/>
      <c r="C234" s="74"/>
      <c r="D234" s="74"/>
      <c r="E234" s="74"/>
      <c r="F234" s="74"/>
      <c r="G234" s="74"/>
      <c r="H234" s="74"/>
      <c r="I234" s="74"/>
      <c r="J234" s="74"/>
      <c r="K234" s="74"/>
      <c r="L234" s="45"/>
      <c r="M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</row>
  </sheetData>
  <sheetProtection sheet="1" autoFilter="0" formatColumns="0" formatRows="0" objects="1" scenarios="1" spinCount="100000" saltValue="S5BB+6l3LV4gcIStm5I8/Ys9CT9/uIJpRoKJwT7WveK7ydM+6/egzYgZW77We10P+jpQOD1CZ4sYlh+TawwfZw==" hashValue="lHkDSremlEuCS5hkE6bVUSEob8K81hwlh9XtVKDtrZiMRrD0tqNHdcu77j/8pJdyjJ42DoWikBgPlSFdJ/iymg==" algorithmName="SHA-512" password="CC35"/>
  <autoFilter ref="C133:K233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20:H120"/>
    <mergeCell ref="E124:H124"/>
    <mergeCell ref="E122:H122"/>
    <mergeCell ref="E126:H126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7.863281" style="1" customWidth="1"/>
    <col min="2" max="2" width="1.007813" style="1" customWidth="1"/>
    <col min="3" max="3" width="4.011719" style="1" customWidth="1"/>
    <col min="4" max="4" width="4.152344" style="1" customWidth="1"/>
    <col min="5" max="5" width="16.15234" style="1" customWidth="1"/>
    <col min="6" max="6" width="48.15234" style="1" customWidth="1"/>
    <col min="7" max="7" width="7.011719" style="1" customWidth="1"/>
    <col min="8" max="8" width="13.29297" style="1" customWidth="1"/>
    <col min="9" max="9" width="15.01172" style="1" customWidth="1"/>
    <col min="10" max="10" width="21.15234" style="1" customWidth="1"/>
    <col min="11" max="11" width="21.15234" style="1" hidden="1" customWidth="1"/>
    <col min="12" max="12" width="8.863281" style="1" customWidth="1"/>
    <col min="13" max="13" width="10.29297" style="1" hidden="1" customWidth="1"/>
    <col min="14" max="14" width="9.140625" style="1" hidden="1"/>
    <col min="15" max="15" width="13.43359" style="1" hidden="1" customWidth="1"/>
    <col min="16" max="16" width="13.43359" style="1" hidden="1" customWidth="1"/>
    <col min="17" max="17" width="13.43359" style="1" hidden="1" customWidth="1"/>
    <col min="18" max="18" width="13.43359" style="1" hidden="1" customWidth="1"/>
    <col min="19" max="19" width="13.43359" style="1" hidden="1" customWidth="1"/>
    <col min="20" max="20" width="13.43359" style="1" hidden="1" customWidth="1"/>
    <col min="21" max="21" width="15.43359" style="1" hidden="1" customWidth="1"/>
    <col min="22" max="22" width="11.72266" style="1" customWidth="1"/>
    <col min="23" max="23" width="15.43359" style="1" customWidth="1"/>
    <col min="24" max="24" width="11.72266" style="1" customWidth="1"/>
    <col min="25" max="25" width="14.15234" style="1" customWidth="1"/>
    <col min="26" max="26" width="10.43359" style="1" customWidth="1"/>
    <col min="27" max="27" width="14.15234" style="1" customWidth="1"/>
    <col min="28" max="28" width="15.43359" style="1" customWidth="1"/>
    <col min="29" max="29" width="10.43359" style="1" customWidth="1"/>
    <col min="30" max="30" width="14.15234" style="1" customWidth="1"/>
    <col min="31" max="31" width="15.43359" style="1" customWidth="1"/>
    <col min="44" max="44" width="9.140625" style="1" hidden="1"/>
    <col min="45" max="45" width="9.140625" style="1" hidden="1"/>
    <col min="46" max="46" width="9.140625" style="1" hidden="1"/>
    <col min="47" max="47" width="9.140625" style="1" hidden="1"/>
    <col min="48" max="48" width="9.140625" style="1" hidden="1"/>
    <col min="49" max="49" width="9.140625" style="1" hidden="1"/>
    <col min="50" max="50" width="9.140625" style="1" hidden="1"/>
    <col min="51" max="51" width="9.140625" style="1" hidden="1"/>
    <col min="52" max="52" width="9.140625" style="1" hidden="1"/>
    <col min="53" max="53" width="9.140625" style="1" hidden="1"/>
    <col min="54" max="54" width="9.140625" style="1" hidden="1"/>
    <col min="55" max="55" width="9.140625" style="1" hidden="1"/>
    <col min="56" max="56" width="9.140625" style="1" hidden="1"/>
    <col min="57" max="57" width="9.140625" style="1" hidden="1"/>
    <col min="58" max="58" width="9.140625" style="1" hidden="1"/>
    <col min="59" max="59" width="9.140625" style="1" hidden="1"/>
    <col min="60" max="60" width="9.140625" style="1" hidden="1"/>
    <col min="61" max="61" width="9.140625" style="1" hidden="1"/>
    <col min="62" max="62" width="9.140625" style="1" hidden="1"/>
    <col min="63" max="63" width="9.140625" style="1" hidden="1"/>
    <col min="64" max="64" width="9.140625" style="1" hidden="1"/>
    <col min="65" max="65" width="9.140625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134</v>
      </c>
    </row>
    <row r="3" s="1" customFormat="1" ht="6.96" customHeight="1">
      <c r="B3" s="154"/>
      <c r="C3" s="155"/>
      <c r="D3" s="155"/>
      <c r="E3" s="155"/>
      <c r="F3" s="155"/>
      <c r="G3" s="155"/>
      <c r="H3" s="155"/>
      <c r="I3" s="155"/>
      <c r="J3" s="155"/>
      <c r="K3" s="155"/>
      <c r="L3" s="21"/>
      <c r="AT3" s="18" t="s">
        <v>76</v>
      </c>
    </row>
    <row r="4" s="1" customFormat="1" ht="24.96" customHeight="1">
      <c r="B4" s="21"/>
      <c r="D4" s="156" t="s">
        <v>184</v>
      </c>
      <c r="L4" s="21"/>
      <c r="M4" s="157" t="s">
        <v>9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58" t="s">
        <v>15</v>
      </c>
      <c r="L6" s="21"/>
    </row>
    <row r="7" s="1" customFormat="1" ht="27.84906" customHeight="1">
      <c r="B7" s="21"/>
      <c r="E7" s="159" t="str">
        <f>'Rekapitulácia stavby'!K6</f>
        <v>Rekonštrukcia cesty a mostov II/512 hr. Trenčianskeho kraja - Veľké Pole - križ. II/428 Žarnovica , I. etapa</v>
      </c>
      <c r="F7" s="158"/>
      <c r="G7" s="158"/>
      <c r="H7" s="158"/>
      <c r="L7" s="21"/>
    </row>
    <row r="8">
      <c r="B8" s="21"/>
      <c r="D8" s="158" t="s">
        <v>185</v>
      </c>
      <c r="L8" s="21"/>
    </row>
    <row r="9" s="1" customFormat="1" ht="16.30189" customHeight="1">
      <c r="B9" s="21"/>
      <c r="E9" s="159" t="s">
        <v>1292</v>
      </c>
      <c r="F9" s="1"/>
      <c r="G9" s="1"/>
      <c r="H9" s="1"/>
      <c r="L9" s="21"/>
    </row>
    <row r="10" s="1" customFormat="1" ht="12" customHeight="1">
      <c r="B10" s="21"/>
      <c r="D10" s="158" t="s">
        <v>235</v>
      </c>
      <c r="L10" s="21"/>
    </row>
    <row r="11" s="2" customFormat="1" ht="16.30189" customHeight="1">
      <c r="A11" s="39"/>
      <c r="B11" s="45"/>
      <c r="C11" s="39"/>
      <c r="D11" s="39"/>
      <c r="E11" s="170" t="s">
        <v>1424</v>
      </c>
      <c r="F11" s="39"/>
      <c r="G11" s="39"/>
      <c r="H11" s="39"/>
      <c r="I11" s="39"/>
      <c r="J11" s="39"/>
      <c r="K11" s="39"/>
      <c r="L11" s="70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58" t="s">
        <v>996</v>
      </c>
      <c r="E12" s="39"/>
      <c r="F12" s="39"/>
      <c r="G12" s="39"/>
      <c r="H12" s="39"/>
      <c r="I12" s="39"/>
      <c r="J12" s="39"/>
      <c r="K12" s="39"/>
      <c r="L12" s="70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6.30189" customHeight="1">
      <c r="A13" s="39"/>
      <c r="B13" s="45"/>
      <c r="C13" s="39"/>
      <c r="D13" s="39"/>
      <c r="E13" s="160" t="s">
        <v>1634</v>
      </c>
      <c r="F13" s="39"/>
      <c r="G13" s="39"/>
      <c r="H13" s="39"/>
      <c r="I13" s="39"/>
      <c r="J13" s="39"/>
      <c r="K13" s="39"/>
      <c r="L13" s="70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>
      <c r="A14" s="39"/>
      <c r="B14" s="45"/>
      <c r="C14" s="39"/>
      <c r="D14" s="39"/>
      <c r="E14" s="39"/>
      <c r="F14" s="39"/>
      <c r="G14" s="39"/>
      <c r="H14" s="39"/>
      <c r="I14" s="39"/>
      <c r="J14" s="39"/>
      <c r="K14" s="39"/>
      <c r="L14" s="70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2" customHeight="1">
      <c r="A15" s="39"/>
      <c r="B15" s="45"/>
      <c r="C15" s="39"/>
      <c r="D15" s="158" t="s">
        <v>17</v>
      </c>
      <c r="E15" s="39"/>
      <c r="F15" s="148" t="s">
        <v>1</v>
      </c>
      <c r="G15" s="39"/>
      <c r="H15" s="39"/>
      <c r="I15" s="158" t="s">
        <v>18</v>
      </c>
      <c r="J15" s="148" t="s">
        <v>1</v>
      </c>
      <c r="K15" s="39"/>
      <c r="L15" s="70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12" customHeight="1">
      <c r="A16" s="39"/>
      <c r="B16" s="45"/>
      <c r="C16" s="39"/>
      <c r="D16" s="158" t="s">
        <v>19</v>
      </c>
      <c r="E16" s="39"/>
      <c r="F16" s="148" t="s">
        <v>20</v>
      </c>
      <c r="G16" s="39"/>
      <c r="H16" s="39"/>
      <c r="I16" s="158" t="s">
        <v>21</v>
      </c>
      <c r="J16" s="161" t="str">
        <f>'Rekapitulácia stavby'!AN8</f>
        <v>14. 12. 2020</v>
      </c>
      <c r="K16" s="39"/>
      <c r="L16" s="70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0.8" customHeight="1">
      <c r="A17" s="39"/>
      <c r="B17" s="45"/>
      <c r="C17" s="39"/>
      <c r="D17" s="39"/>
      <c r="E17" s="39"/>
      <c r="F17" s="39"/>
      <c r="G17" s="39"/>
      <c r="H17" s="39"/>
      <c r="I17" s="39"/>
      <c r="J17" s="39"/>
      <c r="K17" s="39"/>
      <c r="L17" s="70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2" customHeight="1">
      <c r="A18" s="39"/>
      <c r="B18" s="45"/>
      <c r="C18" s="39"/>
      <c r="D18" s="158" t="s">
        <v>23</v>
      </c>
      <c r="E18" s="39"/>
      <c r="F18" s="39"/>
      <c r="G18" s="39"/>
      <c r="H18" s="39"/>
      <c r="I18" s="158" t="s">
        <v>24</v>
      </c>
      <c r="J18" s="148" t="s">
        <v>1</v>
      </c>
      <c r="K18" s="39"/>
      <c r="L18" s="70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18" customHeight="1">
      <c r="A19" s="39"/>
      <c r="B19" s="45"/>
      <c r="C19" s="39"/>
      <c r="D19" s="39"/>
      <c r="E19" s="148" t="s">
        <v>25</v>
      </c>
      <c r="F19" s="39"/>
      <c r="G19" s="39"/>
      <c r="H19" s="39"/>
      <c r="I19" s="158" t="s">
        <v>26</v>
      </c>
      <c r="J19" s="148" t="s">
        <v>1</v>
      </c>
      <c r="K19" s="39"/>
      <c r="L19" s="70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6.96" customHeight="1">
      <c r="A20" s="39"/>
      <c r="B20" s="45"/>
      <c r="C20" s="39"/>
      <c r="D20" s="39"/>
      <c r="E20" s="39"/>
      <c r="F20" s="39"/>
      <c r="G20" s="39"/>
      <c r="H20" s="39"/>
      <c r="I20" s="39"/>
      <c r="J20" s="39"/>
      <c r="K20" s="39"/>
      <c r="L20" s="70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2" customHeight="1">
      <c r="A21" s="39"/>
      <c r="B21" s="45"/>
      <c r="C21" s="39"/>
      <c r="D21" s="158" t="s">
        <v>27</v>
      </c>
      <c r="E21" s="39"/>
      <c r="F21" s="39"/>
      <c r="G21" s="39"/>
      <c r="H21" s="39"/>
      <c r="I21" s="158" t="s">
        <v>24</v>
      </c>
      <c r="J21" s="34" t="str">
        <f>'Rekapitulácia stavby'!AN13</f>
        <v>Vyplň údaj</v>
      </c>
      <c r="K21" s="39"/>
      <c r="L21" s="70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18" customHeight="1">
      <c r="A22" s="39"/>
      <c r="B22" s="45"/>
      <c r="C22" s="39"/>
      <c r="D22" s="39"/>
      <c r="E22" s="34" t="str">
        <f>'Rekapitulácia stavby'!E14</f>
        <v>Vyplň údaj</v>
      </c>
      <c r="F22" s="148"/>
      <c r="G22" s="148"/>
      <c r="H22" s="148"/>
      <c r="I22" s="158" t="s">
        <v>26</v>
      </c>
      <c r="J22" s="34" t="str">
        <f>'Rekapitulácia stavby'!AN14</f>
        <v>Vyplň údaj</v>
      </c>
      <c r="K22" s="39"/>
      <c r="L22" s="70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6.96" customHeight="1">
      <c r="A23" s="39"/>
      <c r="B23" s="45"/>
      <c r="C23" s="39"/>
      <c r="D23" s="39"/>
      <c r="E23" s="39"/>
      <c r="F23" s="39"/>
      <c r="G23" s="39"/>
      <c r="H23" s="39"/>
      <c r="I23" s="39"/>
      <c r="J23" s="39"/>
      <c r="K23" s="39"/>
      <c r="L23" s="70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2" customHeight="1">
      <c r="A24" s="39"/>
      <c r="B24" s="45"/>
      <c r="C24" s="39"/>
      <c r="D24" s="158" t="s">
        <v>29</v>
      </c>
      <c r="E24" s="39"/>
      <c r="F24" s="39"/>
      <c r="G24" s="39"/>
      <c r="H24" s="39"/>
      <c r="I24" s="158" t="s">
        <v>24</v>
      </c>
      <c r="J24" s="148" t="s">
        <v>30</v>
      </c>
      <c r="K24" s="39"/>
      <c r="L24" s="70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18" customHeight="1">
      <c r="A25" s="39"/>
      <c r="B25" s="45"/>
      <c r="C25" s="39"/>
      <c r="D25" s="39"/>
      <c r="E25" s="148" t="s">
        <v>31</v>
      </c>
      <c r="F25" s="39"/>
      <c r="G25" s="39"/>
      <c r="H25" s="39"/>
      <c r="I25" s="158" t="s">
        <v>26</v>
      </c>
      <c r="J25" s="148" t="s">
        <v>1</v>
      </c>
      <c r="K25" s="39"/>
      <c r="L25" s="70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6.96" customHeight="1">
      <c r="A26" s="39"/>
      <c r="B26" s="45"/>
      <c r="C26" s="39"/>
      <c r="D26" s="39"/>
      <c r="E26" s="39"/>
      <c r="F26" s="39"/>
      <c r="G26" s="39"/>
      <c r="H26" s="39"/>
      <c r="I26" s="39"/>
      <c r="J26" s="39"/>
      <c r="K26" s="39"/>
      <c r="L26" s="70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2" customFormat="1" ht="12" customHeight="1">
      <c r="A27" s="39"/>
      <c r="B27" s="45"/>
      <c r="C27" s="39"/>
      <c r="D27" s="158" t="s">
        <v>33</v>
      </c>
      <c r="E27" s="39"/>
      <c r="F27" s="39"/>
      <c r="G27" s="39"/>
      <c r="H27" s="39"/>
      <c r="I27" s="158" t="s">
        <v>24</v>
      </c>
      <c r="J27" s="148" t="s">
        <v>1</v>
      </c>
      <c r="K27" s="39"/>
      <c r="L27" s="70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="2" customFormat="1" ht="18" customHeight="1">
      <c r="A28" s="39"/>
      <c r="B28" s="45"/>
      <c r="C28" s="39"/>
      <c r="D28" s="39"/>
      <c r="E28" s="148" t="s">
        <v>237</v>
      </c>
      <c r="F28" s="39"/>
      <c r="G28" s="39"/>
      <c r="H28" s="39"/>
      <c r="I28" s="158" t="s">
        <v>26</v>
      </c>
      <c r="J28" s="148" t="s">
        <v>1</v>
      </c>
      <c r="K28" s="39"/>
      <c r="L28" s="70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39"/>
      <c r="E29" s="39"/>
      <c r="F29" s="39"/>
      <c r="G29" s="39"/>
      <c r="H29" s="39"/>
      <c r="I29" s="39"/>
      <c r="J29" s="39"/>
      <c r="K29" s="39"/>
      <c r="L29" s="70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12" customHeight="1">
      <c r="A30" s="39"/>
      <c r="B30" s="45"/>
      <c r="C30" s="39"/>
      <c r="D30" s="158" t="s">
        <v>35</v>
      </c>
      <c r="E30" s="39"/>
      <c r="F30" s="39"/>
      <c r="G30" s="39"/>
      <c r="H30" s="39"/>
      <c r="I30" s="39"/>
      <c r="J30" s="39"/>
      <c r="K30" s="39"/>
      <c r="L30" s="70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8" customFormat="1" ht="16.30189" customHeight="1">
      <c r="A31" s="162"/>
      <c r="B31" s="163"/>
      <c r="C31" s="162"/>
      <c r="D31" s="162"/>
      <c r="E31" s="164" t="s">
        <v>1</v>
      </c>
      <c r="F31" s="164"/>
      <c r="G31" s="164"/>
      <c r="H31" s="164"/>
      <c r="I31" s="162"/>
      <c r="J31" s="162"/>
      <c r="K31" s="162"/>
      <c r="L31" s="165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</row>
    <row r="32" s="2" customFormat="1" ht="6.96" customHeight="1">
      <c r="A32" s="39"/>
      <c r="B32" s="45"/>
      <c r="C32" s="39"/>
      <c r="D32" s="39"/>
      <c r="E32" s="39"/>
      <c r="F32" s="39"/>
      <c r="G32" s="39"/>
      <c r="H32" s="39"/>
      <c r="I32" s="39"/>
      <c r="J32" s="39"/>
      <c r="K32" s="39"/>
      <c r="L32" s="70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6.96" customHeight="1">
      <c r="A33" s="39"/>
      <c r="B33" s="45"/>
      <c r="C33" s="39"/>
      <c r="D33" s="166"/>
      <c r="E33" s="166"/>
      <c r="F33" s="166"/>
      <c r="G33" s="166"/>
      <c r="H33" s="166"/>
      <c r="I33" s="166"/>
      <c r="J33" s="166"/>
      <c r="K33" s="166"/>
      <c r="L33" s="70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25.44" customHeight="1">
      <c r="A34" s="39"/>
      <c r="B34" s="45"/>
      <c r="C34" s="39"/>
      <c r="D34" s="167" t="s">
        <v>36</v>
      </c>
      <c r="E34" s="39"/>
      <c r="F34" s="39"/>
      <c r="G34" s="39"/>
      <c r="H34" s="39"/>
      <c r="I34" s="39"/>
      <c r="J34" s="168">
        <f>ROUND(J133, 2)</f>
        <v>0</v>
      </c>
      <c r="K34" s="39"/>
      <c r="L34" s="70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="2" customFormat="1" ht="6.96" customHeight="1">
      <c r="A35" s="39"/>
      <c r="B35" s="45"/>
      <c r="C35" s="39"/>
      <c r="D35" s="166"/>
      <c r="E35" s="166"/>
      <c r="F35" s="166"/>
      <c r="G35" s="166"/>
      <c r="H35" s="166"/>
      <c r="I35" s="166"/>
      <c r="J35" s="166"/>
      <c r="K35" s="166"/>
      <c r="L35" s="70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="2" customFormat="1" ht="14.4" customHeight="1">
      <c r="A36" s="39"/>
      <c r="B36" s="45"/>
      <c r="C36" s="39"/>
      <c r="D36" s="39"/>
      <c r="E36" s="39"/>
      <c r="F36" s="169" t="s">
        <v>38</v>
      </c>
      <c r="G36" s="39"/>
      <c r="H36" s="39"/>
      <c r="I36" s="169" t="s">
        <v>37</v>
      </c>
      <c r="J36" s="169" t="s">
        <v>39</v>
      </c>
      <c r="K36" s="39"/>
      <c r="L36" s="70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="2" customFormat="1" ht="14.4" customHeight="1">
      <c r="A37" s="39"/>
      <c r="B37" s="45"/>
      <c r="C37" s="39"/>
      <c r="D37" s="170" t="s">
        <v>40</v>
      </c>
      <c r="E37" s="171" t="s">
        <v>41</v>
      </c>
      <c r="F37" s="172">
        <f>ROUND((SUM(BE133:BE250)),  2)</f>
        <v>0</v>
      </c>
      <c r="G37" s="173"/>
      <c r="H37" s="173"/>
      <c r="I37" s="174">
        <v>0.20000000000000001</v>
      </c>
      <c r="J37" s="172">
        <f>ROUND(((SUM(BE133:BE250))*I37),  2)</f>
        <v>0</v>
      </c>
      <c r="K37" s="39"/>
      <c r="L37" s="70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14.4" customHeight="1">
      <c r="A38" s="39"/>
      <c r="B38" s="45"/>
      <c r="C38" s="39"/>
      <c r="D38" s="39"/>
      <c r="E38" s="171" t="s">
        <v>42</v>
      </c>
      <c r="F38" s="172">
        <f>ROUND((SUM(BF133:BF250)),  2)</f>
        <v>0</v>
      </c>
      <c r="G38" s="173"/>
      <c r="H38" s="173"/>
      <c r="I38" s="174">
        <v>0.20000000000000001</v>
      </c>
      <c r="J38" s="172">
        <f>ROUND(((SUM(BF133:BF250))*I38),  2)</f>
        <v>0</v>
      </c>
      <c r="K38" s="39"/>
      <c r="L38" s="70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hidden="1" s="2" customFormat="1" ht="14.4" customHeight="1">
      <c r="A39" s="39"/>
      <c r="B39" s="45"/>
      <c r="C39" s="39"/>
      <c r="D39" s="39"/>
      <c r="E39" s="158" t="s">
        <v>43</v>
      </c>
      <c r="F39" s="175">
        <f>ROUND((SUM(BG133:BG250)),  2)</f>
        <v>0</v>
      </c>
      <c r="G39" s="39"/>
      <c r="H39" s="39"/>
      <c r="I39" s="176">
        <v>0.20000000000000001</v>
      </c>
      <c r="J39" s="175">
        <f>0</f>
        <v>0</v>
      </c>
      <c r="K39" s="39"/>
      <c r="L39" s="70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hidden="1" s="2" customFormat="1" ht="14.4" customHeight="1">
      <c r="A40" s="39"/>
      <c r="B40" s="45"/>
      <c r="C40" s="39"/>
      <c r="D40" s="39"/>
      <c r="E40" s="158" t="s">
        <v>44</v>
      </c>
      <c r="F40" s="175">
        <f>ROUND((SUM(BH133:BH250)),  2)</f>
        <v>0</v>
      </c>
      <c r="G40" s="39"/>
      <c r="H40" s="39"/>
      <c r="I40" s="176">
        <v>0.20000000000000001</v>
      </c>
      <c r="J40" s="175">
        <f>0</f>
        <v>0</v>
      </c>
      <c r="K40" s="39"/>
      <c r="L40" s="70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hidden="1" s="2" customFormat="1" ht="14.4" customHeight="1">
      <c r="A41" s="39"/>
      <c r="B41" s="45"/>
      <c r="C41" s="39"/>
      <c r="D41" s="39"/>
      <c r="E41" s="171" t="s">
        <v>45</v>
      </c>
      <c r="F41" s="172">
        <f>ROUND((SUM(BI133:BI250)),  2)</f>
        <v>0</v>
      </c>
      <c r="G41" s="173"/>
      <c r="H41" s="173"/>
      <c r="I41" s="174">
        <v>0</v>
      </c>
      <c r="J41" s="172">
        <f>0</f>
        <v>0</v>
      </c>
      <c r="K41" s="39"/>
      <c r="L41" s="70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="2" customFormat="1" ht="6.96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70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="2" customFormat="1" ht="25.44" customHeight="1">
      <c r="A43" s="39"/>
      <c r="B43" s="45"/>
      <c r="C43" s="177"/>
      <c r="D43" s="178" t="s">
        <v>46</v>
      </c>
      <c r="E43" s="179"/>
      <c r="F43" s="179"/>
      <c r="G43" s="180" t="s">
        <v>47</v>
      </c>
      <c r="H43" s="181" t="s">
        <v>48</v>
      </c>
      <c r="I43" s="179"/>
      <c r="J43" s="182">
        <f>SUM(J34:J41)</f>
        <v>0</v>
      </c>
      <c r="K43" s="183"/>
      <c r="L43" s="70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</row>
    <row r="44" s="2" customFormat="1" ht="14.4" customHeight="1">
      <c r="A44" s="39"/>
      <c r="B44" s="45"/>
      <c r="C44" s="39"/>
      <c r="D44" s="39"/>
      <c r="E44" s="39"/>
      <c r="F44" s="39"/>
      <c r="G44" s="39"/>
      <c r="H44" s="39"/>
      <c r="I44" s="39"/>
      <c r="J44" s="39"/>
      <c r="K44" s="39"/>
      <c r="L44" s="70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70"/>
      <c r="D50" s="184" t="s">
        <v>49</v>
      </c>
      <c r="E50" s="185"/>
      <c r="F50" s="185"/>
      <c r="G50" s="184" t="s">
        <v>50</v>
      </c>
      <c r="H50" s="185"/>
      <c r="I50" s="185"/>
      <c r="J50" s="185"/>
      <c r="K50" s="185"/>
      <c r="L50" s="70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86" t="s">
        <v>51</v>
      </c>
      <c r="E61" s="187"/>
      <c r="F61" s="188" t="s">
        <v>52</v>
      </c>
      <c r="G61" s="186" t="s">
        <v>51</v>
      </c>
      <c r="H61" s="187"/>
      <c r="I61" s="187"/>
      <c r="J61" s="189" t="s">
        <v>52</v>
      </c>
      <c r="K61" s="187"/>
      <c r="L61" s="70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84" t="s">
        <v>53</v>
      </c>
      <c r="E65" s="190"/>
      <c r="F65" s="190"/>
      <c r="G65" s="184" t="s">
        <v>54</v>
      </c>
      <c r="H65" s="190"/>
      <c r="I65" s="190"/>
      <c r="J65" s="190"/>
      <c r="K65" s="190"/>
      <c r="L65" s="70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86" t="s">
        <v>51</v>
      </c>
      <c r="E76" s="187"/>
      <c r="F76" s="188" t="s">
        <v>52</v>
      </c>
      <c r="G76" s="186" t="s">
        <v>51</v>
      </c>
      <c r="H76" s="187"/>
      <c r="I76" s="187"/>
      <c r="J76" s="189" t="s">
        <v>52</v>
      </c>
      <c r="K76" s="187"/>
      <c r="L76" s="70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91"/>
      <c r="C77" s="192"/>
      <c r="D77" s="192"/>
      <c r="E77" s="192"/>
      <c r="F77" s="192"/>
      <c r="G77" s="192"/>
      <c r="H77" s="192"/>
      <c r="I77" s="192"/>
      <c r="J77" s="192"/>
      <c r="K77" s="192"/>
      <c r="L77" s="70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hidden="1" s="2" customFormat="1" ht="6.96" customHeight="1">
      <c r="A81" s="39"/>
      <c r="B81" s="193"/>
      <c r="C81" s="194"/>
      <c r="D81" s="194"/>
      <c r="E81" s="194"/>
      <c r="F81" s="194"/>
      <c r="G81" s="194"/>
      <c r="H81" s="194"/>
      <c r="I81" s="194"/>
      <c r="J81" s="194"/>
      <c r="K81" s="194"/>
      <c r="L81" s="70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hidden="1" s="2" customFormat="1" ht="24.96" customHeight="1">
      <c r="A82" s="39"/>
      <c r="B82" s="40"/>
      <c r="C82" s="24" t="s">
        <v>187</v>
      </c>
      <c r="D82" s="41"/>
      <c r="E82" s="41"/>
      <c r="F82" s="41"/>
      <c r="G82" s="41"/>
      <c r="H82" s="41"/>
      <c r="I82" s="41"/>
      <c r="J82" s="41"/>
      <c r="K82" s="41"/>
      <c r="L82" s="70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hidden="1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70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hidden="1" s="2" customFormat="1" ht="12" customHeight="1">
      <c r="A84" s="39"/>
      <c r="B84" s="40"/>
      <c r="C84" s="33" t="s">
        <v>15</v>
      </c>
      <c r="D84" s="41"/>
      <c r="E84" s="41"/>
      <c r="F84" s="41"/>
      <c r="G84" s="41"/>
      <c r="H84" s="41"/>
      <c r="I84" s="41"/>
      <c r="J84" s="41"/>
      <c r="K84" s="41"/>
      <c r="L84" s="70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hidden="1" s="2" customFormat="1" ht="27.84906" customHeight="1">
      <c r="A85" s="39"/>
      <c r="B85" s="40"/>
      <c r="C85" s="41"/>
      <c r="D85" s="41"/>
      <c r="E85" s="195" t="str">
        <f>E7</f>
        <v>Rekonštrukcia cesty a mostov II/512 hr. Trenčianskeho kraja - Veľké Pole - križ. II/428 Žarnovica , I. etapa</v>
      </c>
      <c r="F85" s="33"/>
      <c r="G85" s="33"/>
      <c r="H85" s="33"/>
      <c r="I85" s="41"/>
      <c r="J85" s="41"/>
      <c r="K85" s="41"/>
      <c r="L85" s="70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hidden="1" s="1" customFormat="1" ht="12" customHeight="1">
      <c r="B86" s="22"/>
      <c r="C86" s="33" t="s">
        <v>185</v>
      </c>
      <c r="D86" s="23"/>
      <c r="E86" s="23"/>
      <c r="F86" s="23"/>
      <c r="G86" s="23"/>
      <c r="H86" s="23"/>
      <c r="I86" s="23"/>
      <c r="J86" s="23"/>
      <c r="K86" s="23"/>
      <c r="L86" s="21"/>
    </row>
    <row r="87" hidden="1" s="1" customFormat="1" ht="16.30189" customHeight="1">
      <c r="B87" s="22"/>
      <c r="C87" s="23"/>
      <c r="D87" s="23"/>
      <c r="E87" s="195" t="s">
        <v>1292</v>
      </c>
      <c r="F87" s="23"/>
      <c r="G87" s="23"/>
      <c r="H87" s="23"/>
      <c r="I87" s="23"/>
      <c r="J87" s="23"/>
      <c r="K87" s="23"/>
      <c r="L87" s="21"/>
    </row>
    <row r="88" hidden="1" s="1" customFormat="1" ht="12" customHeight="1">
      <c r="B88" s="22"/>
      <c r="C88" s="33" t="s">
        <v>235</v>
      </c>
      <c r="D88" s="23"/>
      <c r="E88" s="23"/>
      <c r="F88" s="23"/>
      <c r="G88" s="23"/>
      <c r="H88" s="23"/>
      <c r="I88" s="23"/>
      <c r="J88" s="23"/>
      <c r="K88" s="23"/>
      <c r="L88" s="21"/>
    </row>
    <row r="89" hidden="1" s="2" customFormat="1" ht="16.30189" customHeight="1">
      <c r="A89" s="39"/>
      <c r="B89" s="40"/>
      <c r="C89" s="41"/>
      <c r="D89" s="41"/>
      <c r="E89" s="306" t="s">
        <v>1424</v>
      </c>
      <c r="F89" s="41"/>
      <c r="G89" s="41"/>
      <c r="H89" s="41"/>
      <c r="I89" s="41"/>
      <c r="J89" s="41"/>
      <c r="K89" s="41"/>
      <c r="L89" s="70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hidden="1" s="2" customFormat="1" ht="12" customHeight="1">
      <c r="A90" s="39"/>
      <c r="B90" s="40"/>
      <c r="C90" s="33" t="s">
        <v>996</v>
      </c>
      <c r="D90" s="41"/>
      <c r="E90" s="41"/>
      <c r="F90" s="41"/>
      <c r="G90" s="41"/>
      <c r="H90" s="41"/>
      <c r="I90" s="41"/>
      <c r="J90" s="41"/>
      <c r="K90" s="41"/>
      <c r="L90" s="70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hidden="1" s="2" customFormat="1" ht="16.30189" customHeight="1">
      <c r="A91" s="39"/>
      <c r="B91" s="40"/>
      <c r="C91" s="41"/>
      <c r="D91" s="41"/>
      <c r="E91" s="83" t="str">
        <f>E13</f>
        <v>01027 - Priepust v km 18,282 - P22569</v>
      </c>
      <c r="F91" s="41"/>
      <c r="G91" s="41"/>
      <c r="H91" s="41"/>
      <c r="I91" s="41"/>
      <c r="J91" s="41"/>
      <c r="K91" s="41"/>
      <c r="L91" s="70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hidden="1" s="2" customFormat="1" ht="6.96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70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hidden="1" s="2" customFormat="1" ht="12" customHeight="1">
      <c r="A93" s="39"/>
      <c r="B93" s="40"/>
      <c r="C93" s="33" t="s">
        <v>19</v>
      </c>
      <c r="D93" s="41"/>
      <c r="E93" s="41"/>
      <c r="F93" s="28" t="str">
        <f>F16</f>
        <v>Okres Žarnovica , k. ú. Veľké Pole</v>
      </c>
      <c r="G93" s="41"/>
      <c r="H93" s="41"/>
      <c r="I93" s="33" t="s">
        <v>21</v>
      </c>
      <c r="J93" s="86" t="str">
        <f>IF(J16="","",J16)</f>
        <v>14. 12. 2020</v>
      </c>
      <c r="K93" s="41"/>
      <c r="L93" s="70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hidden="1" s="2" customFormat="1" ht="6.96" customHeight="1">
      <c r="A94" s="39"/>
      <c r="B94" s="40"/>
      <c r="C94" s="41"/>
      <c r="D94" s="41"/>
      <c r="E94" s="41"/>
      <c r="F94" s="41"/>
      <c r="G94" s="41"/>
      <c r="H94" s="41"/>
      <c r="I94" s="41"/>
      <c r="J94" s="41"/>
      <c r="K94" s="41"/>
      <c r="L94" s="70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hidden="1" s="2" customFormat="1" ht="24.81509" customHeight="1">
      <c r="A95" s="39"/>
      <c r="B95" s="40"/>
      <c r="C95" s="33" t="s">
        <v>23</v>
      </c>
      <c r="D95" s="41"/>
      <c r="E95" s="41"/>
      <c r="F95" s="28" t="str">
        <f>E19</f>
        <v xml:space="preserve">BANSKOBYSTRICKÝ SAMOSPRÁVNY KRAJ </v>
      </c>
      <c r="G95" s="41"/>
      <c r="H95" s="41"/>
      <c r="I95" s="33" t="s">
        <v>29</v>
      </c>
      <c r="J95" s="37" t="str">
        <f>E25</f>
        <v>ISPO spol.s r.o. , Prešov</v>
      </c>
      <c r="K95" s="41"/>
      <c r="L95" s="70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hidden="1" s="2" customFormat="1" ht="15.30566" customHeight="1">
      <c r="A96" s="39"/>
      <c r="B96" s="40"/>
      <c r="C96" s="33" t="s">
        <v>27</v>
      </c>
      <c r="D96" s="41"/>
      <c r="E96" s="41"/>
      <c r="F96" s="28" t="str">
        <f>IF(E22="","",E22)</f>
        <v>Vyplň údaj</v>
      </c>
      <c r="G96" s="41"/>
      <c r="H96" s="41"/>
      <c r="I96" s="33" t="s">
        <v>33</v>
      </c>
      <c r="J96" s="37" t="str">
        <f>E28</f>
        <v>Macura M.</v>
      </c>
      <c r="K96" s="41"/>
      <c r="L96" s="70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hidden="1" s="2" customFormat="1" ht="10.32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70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hidden="1" s="2" customFormat="1" ht="29.28" customHeight="1">
      <c r="A98" s="39"/>
      <c r="B98" s="40"/>
      <c r="C98" s="196" t="s">
        <v>188</v>
      </c>
      <c r="D98" s="197"/>
      <c r="E98" s="197"/>
      <c r="F98" s="197"/>
      <c r="G98" s="197"/>
      <c r="H98" s="197"/>
      <c r="I98" s="197"/>
      <c r="J98" s="198" t="s">
        <v>189</v>
      </c>
      <c r="K98" s="197"/>
      <c r="L98" s="70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hidden="1" s="2" customFormat="1" ht="10.32" customHeight="1">
      <c r="A99" s="39"/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70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hidden="1" s="2" customFormat="1" ht="22.8" customHeight="1">
      <c r="A100" s="39"/>
      <c r="B100" s="40"/>
      <c r="C100" s="199" t="s">
        <v>190</v>
      </c>
      <c r="D100" s="41"/>
      <c r="E100" s="41"/>
      <c r="F100" s="41"/>
      <c r="G100" s="41"/>
      <c r="H100" s="41"/>
      <c r="I100" s="41"/>
      <c r="J100" s="117">
        <f>J133</f>
        <v>0</v>
      </c>
      <c r="K100" s="41"/>
      <c r="L100" s="70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U100" s="18" t="s">
        <v>191</v>
      </c>
    </row>
    <row r="101" hidden="1" s="9" customFormat="1" ht="24.96" customHeight="1">
      <c r="A101" s="9"/>
      <c r="B101" s="200"/>
      <c r="C101" s="201"/>
      <c r="D101" s="202" t="s">
        <v>238</v>
      </c>
      <c r="E101" s="203"/>
      <c r="F101" s="203"/>
      <c r="G101" s="203"/>
      <c r="H101" s="203"/>
      <c r="I101" s="203"/>
      <c r="J101" s="204">
        <f>J134</f>
        <v>0</v>
      </c>
      <c r="K101" s="201"/>
      <c r="L101" s="205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hidden="1" s="10" customFormat="1" ht="19.92" customHeight="1">
      <c r="A102" s="10"/>
      <c r="B102" s="206"/>
      <c r="C102" s="140"/>
      <c r="D102" s="207" t="s">
        <v>239</v>
      </c>
      <c r="E102" s="208"/>
      <c r="F102" s="208"/>
      <c r="G102" s="208"/>
      <c r="H102" s="208"/>
      <c r="I102" s="208"/>
      <c r="J102" s="209">
        <f>J135</f>
        <v>0</v>
      </c>
      <c r="K102" s="140"/>
      <c r="L102" s="2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hidden="1" s="10" customFormat="1" ht="19.92" customHeight="1">
      <c r="A103" s="10"/>
      <c r="B103" s="206"/>
      <c r="C103" s="140"/>
      <c r="D103" s="207" t="s">
        <v>242</v>
      </c>
      <c r="E103" s="208"/>
      <c r="F103" s="208"/>
      <c r="G103" s="208"/>
      <c r="H103" s="208"/>
      <c r="I103" s="208"/>
      <c r="J103" s="209">
        <f>J172</f>
        <v>0</v>
      </c>
      <c r="K103" s="140"/>
      <c r="L103" s="2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hidden="1" s="10" customFormat="1" ht="19.92" customHeight="1">
      <c r="A104" s="10"/>
      <c r="B104" s="206"/>
      <c r="C104" s="140"/>
      <c r="D104" s="207" t="s">
        <v>243</v>
      </c>
      <c r="E104" s="208"/>
      <c r="F104" s="208"/>
      <c r="G104" s="208"/>
      <c r="H104" s="208"/>
      <c r="I104" s="208"/>
      <c r="J104" s="209">
        <f>J190</f>
        <v>0</v>
      </c>
      <c r="K104" s="140"/>
      <c r="L104" s="2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hidden="1" s="10" customFormat="1" ht="19.92" customHeight="1">
      <c r="A105" s="10"/>
      <c r="B105" s="206"/>
      <c r="C105" s="140"/>
      <c r="D105" s="207" t="s">
        <v>244</v>
      </c>
      <c r="E105" s="208"/>
      <c r="F105" s="208"/>
      <c r="G105" s="208"/>
      <c r="H105" s="208"/>
      <c r="I105" s="208"/>
      <c r="J105" s="209">
        <f>J197</f>
        <v>0</v>
      </c>
      <c r="K105" s="140"/>
      <c r="L105" s="2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hidden="1" s="10" customFormat="1" ht="19.92" customHeight="1">
      <c r="A106" s="10"/>
      <c r="B106" s="206"/>
      <c r="C106" s="140"/>
      <c r="D106" s="207" t="s">
        <v>245</v>
      </c>
      <c r="E106" s="208"/>
      <c r="F106" s="208"/>
      <c r="G106" s="208"/>
      <c r="H106" s="208"/>
      <c r="I106" s="208"/>
      <c r="J106" s="209">
        <f>J203</f>
        <v>0</v>
      </c>
      <c r="K106" s="140"/>
      <c r="L106" s="2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hidden="1" s="10" customFormat="1" ht="19.92" customHeight="1">
      <c r="A107" s="10"/>
      <c r="B107" s="206"/>
      <c r="C107" s="140"/>
      <c r="D107" s="207" t="s">
        <v>246</v>
      </c>
      <c r="E107" s="208"/>
      <c r="F107" s="208"/>
      <c r="G107" s="208"/>
      <c r="H107" s="208"/>
      <c r="I107" s="208"/>
      <c r="J107" s="209">
        <f>J237</f>
        <v>0</v>
      </c>
      <c r="K107" s="140"/>
      <c r="L107" s="2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hidden="1" s="9" customFormat="1" ht="24.96" customHeight="1">
      <c r="A108" s="9"/>
      <c r="B108" s="200"/>
      <c r="C108" s="201"/>
      <c r="D108" s="202" t="s">
        <v>247</v>
      </c>
      <c r="E108" s="203"/>
      <c r="F108" s="203"/>
      <c r="G108" s="203"/>
      <c r="H108" s="203"/>
      <c r="I108" s="203"/>
      <c r="J108" s="204">
        <f>J239</f>
        <v>0</v>
      </c>
      <c r="K108" s="201"/>
      <c r="L108" s="205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hidden="1" s="10" customFormat="1" ht="19.92" customHeight="1">
      <c r="A109" s="10"/>
      <c r="B109" s="206"/>
      <c r="C109" s="140"/>
      <c r="D109" s="207" t="s">
        <v>248</v>
      </c>
      <c r="E109" s="208"/>
      <c r="F109" s="208"/>
      <c r="G109" s="208"/>
      <c r="H109" s="208"/>
      <c r="I109" s="208"/>
      <c r="J109" s="209">
        <f>J240</f>
        <v>0</v>
      </c>
      <c r="K109" s="140"/>
      <c r="L109" s="2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hidden="1" s="2" customFormat="1" ht="21.84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70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hidden="1" s="2" customFormat="1" ht="6.96" customHeight="1">
      <c r="A111" s="39"/>
      <c r="B111" s="73"/>
      <c r="C111" s="74"/>
      <c r="D111" s="74"/>
      <c r="E111" s="74"/>
      <c r="F111" s="74"/>
      <c r="G111" s="74"/>
      <c r="H111" s="74"/>
      <c r="I111" s="74"/>
      <c r="J111" s="74"/>
      <c r="K111" s="74"/>
      <c r="L111" s="70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hidden="1"/>
    <row r="113" hidden="1"/>
    <row r="114" hidden="1"/>
    <row r="115" s="2" customFormat="1" ht="6.96" customHeight="1">
      <c r="A115" s="39"/>
      <c r="B115" s="75"/>
      <c r="C115" s="76"/>
      <c r="D115" s="76"/>
      <c r="E115" s="76"/>
      <c r="F115" s="76"/>
      <c r="G115" s="76"/>
      <c r="H115" s="76"/>
      <c r="I115" s="76"/>
      <c r="J115" s="76"/>
      <c r="K115" s="76"/>
      <c r="L115" s="70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="2" customFormat="1" ht="24.96" customHeight="1">
      <c r="A116" s="39"/>
      <c r="B116" s="40"/>
      <c r="C116" s="24" t="s">
        <v>195</v>
      </c>
      <c r="D116" s="41"/>
      <c r="E116" s="41"/>
      <c r="F116" s="41"/>
      <c r="G116" s="41"/>
      <c r="H116" s="41"/>
      <c r="I116" s="41"/>
      <c r="J116" s="41"/>
      <c r="K116" s="41"/>
      <c r="L116" s="70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2" customFormat="1" ht="6.96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70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2" customFormat="1" ht="12" customHeight="1">
      <c r="A118" s="39"/>
      <c r="B118" s="40"/>
      <c r="C118" s="33" t="s">
        <v>15</v>
      </c>
      <c r="D118" s="41"/>
      <c r="E118" s="41"/>
      <c r="F118" s="41"/>
      <c r="G118" s="41"/>
      <c r="H118" s="41"/>
      <c r="I118" s="41"/>
      <c r="J118" s="41"/>
      <c r="K118" s="41"/>
      <c r="L118" s="70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="2" customFormat="1" ht="27.84906" customHeight="1">
      <c r="A119" s="39"/>
      <c r="B119" s="40"/>
      <c r="C119" s="41"/>
      <c r="D119" s="41"/>
      <c r="E119" s="195" t="str">
        <f>E7</f>
        <v>Rekonštrukcia cesty a mostov II/512 hr. Trenčianskeho kraja - Veľké Pole - križ. II/428 Žarnovica , I. etapa</v>
      </c>
      <c r="F119" s="33"/>
      <c r="G119" s="33"/>
      <c r="H119" s="33"/>
      <c r="I119" s="41"/>
      <c r="J119" s="41"/>
      <c r="K119" s="41"/>
      <c r="L119" s="70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="1" customFormat="1" ht="12" customHeight="1">
      <c r="B120" s="22"/>
      <c r="C120" s="33" t="s">
        <v>185</v>
      </c>
      <c r="D120" s="23"/>
      <c r="E120" s="23"/>
      <c r="F120" s="23"/>
      <c r="G120" s="23"/>
      <c r="H120" s="23"/>
      <c r="I120" s="23"/>
      <c r="J120" s="23"/>
      <c r="K120" s="23"/>
      <c r="L120" s="21"/>
    </row>
    <row r="121" s="1" customFormat="1" ht="16.30189" customHeight="1">
      <c r="B121" s="22"/>
      <c r="C121" s="23"/>
      <c r="D121" s="23"/>
      <c r="E121" s="195" t="s">
        <v>1292</v>
      </c>
      <c r="F121" s="23"/>
      <c r="G121" s="23"/>
      <c r="H121" s="23"/>
      <c r="I121" s="23"/>
      <c r="J121" s="23"/>
      <c r="K121" s="23"/>
      <c r="L121" s="21"/>
    </row>
    <row r="122" s="1" customFormat="1" ht="12" customHeight="1">
      <c r="B122" s="22"/>
      <c r="C122" s="33" t="s">
        <v>235</v>
      </c>
      <c r="D122" s="23"/>
      <c r="E122" s="23"/>
      <c r="F122" s="23"/>
      <c r="G122" s="23"/>
      <c r="H122" s="23"/>
      <c r="I122" s="23"/>
      <c r="J122" s="23"/>
      <c r="K122" s="23"/>
      <c r="L122" s="21"/>
    </row>
    <row r="123" s="2" customFormat="1" ht="16.30189" customHeight="1">
      <c r="A123" s="39"/>
      <c r="B123" s="40"/>
      <c r="C123" s="41"/>
      <c r="D123" s="41"/>
      <c r="E123" s="306" t="s">
        <v>1424</v>
      </c>
      <c r="F123" s="41"/>
      <c r="G123" s="41"/>
      <c r="H123" s="41"/>
      <c r="I123" s="41"/>
      <c r="J123" s="41"/>
      <c r="K123" s="41"/>
      <c r="L123" s="70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="2" customFormat="1" ht="12" customHeight="1">
      <c r="A124" s="39"/>
      <c r="B124" s="40"/>
      <c r="C124" s="33" t="s">
        <v>996</v>
      </c>
      <c r="D124" s="41"/>
      <c r="E124" s="41"/>
      <c r="F124" s="41"/>
      <c r="G124" s="41"/>
      <c r="H124" s="41"/>
      <c r="I124" s="41"/>
      <c r="J124" s="41"/>
      <c r="K124" s="41"/>
      <c r="L124" s="70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="2" customFormat="1" ht="16.30189" customHeight="1">
      <c r="A125" s="39"/>
      <c r="B125" s="40"/>
      <c r="C125" s="41"/>
      <c r="D125" s="41"/>
      <c r="E125" s="83" t="str">
        <f>E13</f>
        <v>01027 - Priepust v km 18,282 - P22569</v>
      </c>
      <c r="F125" s="41"/>
      <c r="G125" s="41"/>
      <c r="H125" s="41"/>
      <c r="I125" s="41"/>
      <c r="J125" s="41"/>
      <c r="K125" s="41"/>
      <c r="L125" s="70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="2" customFormat="1" ht="6.96" customHeight="1">
      <c r="A126" s="39"/>
      <c r="B126" s="40"/>
      <c r="C126" s="41"/>
      <c r="D126" s="41"/>
      <c r="E126" s="41"/>
      <c r="F126" s="41"/>
      <c r="G126" s="41"/>
      <c r="H126" s="41"/>
      <c r="I126" s="41"/>
      <c r="J126" s="41"/>
      <c r="K126" s="41"/>
      <c r="L126" s="70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="2" customFormat="1" ht="12" customHeight="1">
      <c r="A127" s="39"/>
      <c r="B127" s="40"/>
      <c r="C127" s="33" t="s">
        <v>19</v>
      </c>
      <c r="D127" s="41"/>
      <c r="E127" s="41"/>
      <c r="F127" s="28" t="str">
        <f>F16</f>
        <v>Okres Žarnovica , k. ú. Veľké Pole</v>
      </c>
      <c r="G127" s="41"/>
      <c r="H127" s="41"/>
      <c r="I127" s="33" t="s">
        <v>21</v>
      </c>
      <c r="J127" s="86" t="str">
        <f>IF(J16="","",J16)</f>
        <v>14. 12. 2020</v>
      </c>
      <c r="K127" s="41"/>
      <c r="L127" s="70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="2" customFormat="1" ht="6.96" customHeight="1">
      <c r="A128" s="39"/>
      <c r="B128" s="40"/>
      <c r="C128" s="41"/>
      <c r="D128" s="41"/>
      <c r="E128" s="41"/>
      <c r="F128" s="41"/>
      <c r="G128" s="41"/>
      <c r="H128" s="41"/>
      <c r="I128" s="41"/>
      <c r="J128" s="41"/>
      <c r="K128" s="41"/>
      <c r="L128" s="70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="2" customFormat="1" ht="24.81509" customHeight="1">
      <c r="A129" s="39"/>
      <c r="B129" s="40"/>
      <c r="C129" s="33" t="s">
        <v>23</v>
      </c>
      <c r="D129" s="41"/>
      <c r="E129" s="41"/>
      <c r="F129" s="28" t="str">
        <f>E19</f>
        <v xml:space="preserve">BANSKOBYSTRICKÝ SAMOSPRÁVNY KRAJ </v>
      </c>
      <c r="G129" s="41"/>
      <c r="H129" s="41"/>
      <c r="I129" s="33" t="s">
        <v>29</v>
      </c>
      <c r="J129" s="37" t="str">
        <f>E25</f>
        <v>ISPO spol.s r.o. , Prešov</v>
      </c>
      <c r="K129" s="41"/>
      <c r="L129" s="70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="2" customFormat="1" ht="15.30566" customHeight="1">
      <c r="A130" s="39"/>
      <c r="B130" s="40"/>
      <c r="C130" s="33" t="s">
        <v>27</v>
      </c>
      <c r="D130" s="41"/>
      <c r="E130" s="41"/>
      <c r="F130" s="28" t="str">
        <f>IF(E22="","",E22)</f>
        <v>Vyplň údaj</v>
      </c>
      <c r="G130" s="41"/>
      <c r="H130" s="41"/>
      <c r="I130" s="33" t="s">
        <v>33</v>
      </c>
      <c r="J130" s="37" t="str">
        <f>E28</f>
        <v>Macura M.</v>
      </c>
      <c r="K130" s="41"/>
      <c r="L130" s="70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="2" customFormat="1" ht="10.32" customHeight="1">
      <c r="A131" s="39"/>
      <c r="B131" s="40"/>
      <c r="C131" s="41"/>
      <c r="D131" s="41"/>
      <c r="E131" s="41"/>
      <c r="F131" s="41"/>
      <c r="G131" s="41"/>
      <c r="H131" s="41"/>
      <c r="I131" s="41"/>
      <c r="J131" s="41"/>
      <c r="K131" s="41"/>
      <c r="L131" s="70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="11" customFormat="1" ht="29.28" customHeight="1">
      <c r="A132" s="211"/>
      <c r="B132" s="212"/>
      <c r="C132" s="213" t="s">
        <v>196</v>
      </c>
      <c r="D132" s="214" t="s">
        <v>61</v>
      </c>
      <c r="E132" s="214" t="s">
        <v>57</v>
      </c>
      <c r="F132" s="214" t="s">
        <v>58</v>
      </c>
      <c r="G132" s="214" t="s">
        <v>197</v>
      </c>
      <c r="H132" s="214" t="s">
        <v>198</v>
      </c>
      <c r="I132" s="214" t="s">
        <v>199</v>
      </c>
      <c r="J132" s="215" t="s">
        <v>189</v>
      </c>
      <c r="K132" s="216" t="s">
        <v>200</v>
      </c>
      <c r="L132" s="217"/>
      <c r="M132" s="107" t="s">
        <v>1</v>
      </c>
      <c r="N132" s="108" t="s">
        <v>40</v>
      </c>
      <c r="O132" s="108" t="s">
        <v>201</v>
      </c>
      <c r="P132" s="108" t="s">
        <v>202</v>
      </c>
      <c r="Q132" s="108" t="s">
        <v>203</v>
      </c>
      <c r="R132" s="108" t="s">
        <v>204</v>
      </c>
      <c r="S132" s="108" t="s">
        <v>205</v>
      </c>
      <c r="T132" s="109" t="s">
        <v>206</v>
      </c>
      <c r="U132" s="211"/>
      <c r="V132" s="211"/>
      <c r="W132" s="211"/>
      <c r="X132" s="211"/>
      <c r="Y132" s="211"/>
      <c r="Z132" s="211"/>
      <c r="AA132" s="211"/>
      <c r="AB132" s="211"/>
      <c r="AC132" s="211"/>
      <c r="AD132" s="211"/>
      <c r="AE132" s="211"/>
    </row>
    <row r="133" s="2" customFormat="1" ht="22.8" customHeight="1">
      <c r="A133" s="39"/>
      <c r="B133" s="40"/>
      <c r="C133" s="114" t="s">
        <v>190</v>
      </c>
      <c r="D133" s="41"/>
      <c r="E133" s="41"/>
      <c r="F133" s="41"/>
      <c r="G133" s="41"/>
      <c r="H133" s="41"/>
      <c r="I133" s="41"/>
      <c r="J133" s="218">
        <f>BK133</f>
        <v>0</v>
      </c>
      <c r="K133" s="41"/>
      <c r="L133" s="45"/>
      <c r="M133" s="110"/>
      <c r="N133" s="219"/>
      <c r="O133" s="111"/>
      <c r="P133" s="220">
        <f>P134+P239</f>
        <v>0</v>
      </c>
      <c r="Q133" s="111"/>
      <c r="R133" s="220">
        <f>R134+R239</f>
        <v>123.72714977000001</v>
      </c>
      <c r="S133" s="111"/>
      <c r="T133" s="221">
        <f>T134+T239</f>
        <v>57.252200000000002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75</v>
      </c>
      <c r="AU133" s="18" t="s">
        <v>191</v>
      </c>
      <c r="BK133" s="222">
        <f>BK134+BK239</f>
        <v>0</v>
      </c>
    </row>
    <row r="134" s="12" customFormat="1" ht="25.92" customHeight="1">
      <c r="A134" s="12"/>
      <c r="B134" s="223"/>
      <c r="C134" s="224"/>
      <c r="D134" s="225" t="s">
        <v>75</v>
      </c>
      <c r="E134" s="226" t="s">
        <v>249</v>
      </c>
      <c r="F134" s="226" t="s">
        <v>250</v>
      </c>
      <c r="G134" s="224"/>
      <c r="H134" s="224"/>
      <c r="I134" s="227"/>
      <c r="J134" s="228">
        <f>BK134</f>
        <v>0</v>
      </c>
      <c r="K134" s="224"/>
      <c r="L134" s="229"/>
      <c r="M134" s="230"/>
      <c r="N134" s="231"/>
      <c r="O134" s="231"/>
      <c r="P134" s="232">
        <f>P135+P172+P190+P197+P203+P237</f>
        <v>0</v>
      </c>
      <c r="Q134" s="231"/>
      <c r="R134" s="232">
        <f>R135+R172+R190+R197+R203+R237</f>
        <v>123.62502977000001</v>
      </c>
      <c r="S134" s="231"/>
      <c r="T134" s="233">
        <f>T135+T172+T190+T197+T203+T237</f>
        <v>57.252200000000002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34" t="s">
        <v>84</v>
      </c>
      <c r="AT134" s="235" t="s">
        <v>75</v>
      </c>
      <c r="AU134" s="235" t="s">
        <v>76</v>
      </c>
      <c r="AY134" s="234" t="s">
        <v>210</v>
      </c>
      <c r="BK134" s="236">
        <f>BK135+BK172+BK190+BK197+BK203+BK237</f>
        <v>0</v>
      </c>
    </row>
    <row r="135" s="12" customFormat="1" ht="22.8" customHeight="1">
      <c r="A135" s="12"/>
      <c r="B135" s="223"/>
      <c r="C135" s="224"/>
      <c r="D135" s="225" t="s">
        <v>75</v>
      </c>
      <c r="E135" s="237" t="s">
        <v>84</v>
      </c>
      <c r="F135" s="237" t="s">
        <v>251</v>
      </c>
      <c r="G135" s="224"/>
      <c r="H135" s="224"/>
      <c r="I135" s="227"/>
      <c r="J135" s="238">
        <f>BK135</f>
        <v>0</v>
      </c>
      <c r="K135" s="224"/>
      <c r="L135" s="229"/>
      <c r="M135" s="230"/>
      <c r="N135" s="231"/>
      <c r="O135" s="231"/>
      <c r="P135" s="232">
        <f>SUM(P136:P171)</f>
        <v>0</v>
      </c>
      <c r="Q135" s="231"/>
      <c r="R135" s="232">
        <f>SUM(R136:R171)</f>
        <v>58.250999999999998</v>
      </c>
      <c r="S135" s="231"/>
      <c r="T135" s="233">
        <f>SUM(T136:T171)</f>
        <v>21.210000000000001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34" t="s">
        <v>84</v>
      </c>
      <c r="AT135" s="235" t="s">
        <v>75</v>
      </c>
      <c r="AU135" s="235" t="s">
        <v>84</v>
      </c>
      <c r="AY135" s="234" t="s">
        <v>210</v>
      </c>
      <c r="BK135" s="236">
        <f>SUM(BK136:BK171)</f>
        <v>0</v>
      </c>
    </row>
    <row r="136" s="2" customFormat="1" ht="36.72453" customHeight="1">
      <c r="A136" s="39"/>
      <c r="B136" s="40"/>
      <c r="C136" s="239" t="s">
        <v>84</v>
      </c>
      <c r="D136" s="239" t="s">
        <v>213</v>
      </c>
      <c r="E136" s="240" t="s">
        <v>1427</v>
      </c>
      <c r="F136" s="241" t="s">
        <v>1428</v>
      </c>
      <c r="G136" s="242" t="s">
        <v>254</v>
      </c>
      <c r="H136" s="243">
        <v>80</v>
      </c>
      <c r="I136" s="244"/>
      <c r="J136" s="245">
        <f>ROUND(I136*H136,2)</f>
        <v>0</v>
      </c>
      <c r="K136" s="246"/>
      <c r="L136" s="45"/>
      <c r="M136" s="247" t="s">
        <v>1</v>
      </c>
      <c r="N136" s="248" t="s">
        <v>42</v>
      </c>
      <c r="O136" s="98"/>
      <c r="P136" s="249">
        <f>O136*H136</f>
        <v>0</v>
      </c>
      <c r="Q136" s="249">
        <v>0</v>
      </c>
      <c r="R136" s="249">
        <f>Q136*H136</f>
        <v>0</v>
      </c>
      <c r="S136" s="249">
        <v>0</v>
      </c>
      <c r="T136" s="250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51" t="s">
        <v>227</v>
      </c>
      <c r="AT136" s="251" t="s">
        <v>213</v>
      </c>
      <c r="AU136" s="251" t="s">
        <v>92</v>
      </c>
      <c r="AY136" s="18" t="s">
        <v>210</v>
      </c>
      <c r="BE136" s="252">
        <f>IF(N136="základná",J136,0)</f>
        <v>0</v>
      </c>
      <c r="BF136" s="252">
        <f>IF(N136="znížená",J136,0)</f>
        <v>0</v>
      </c>
      <c r="BG136" s="252">
        <f>IF(N136="zákl. prenesená",J136,0)</f>
        <v>0</v>
      </c>
      <c r="BH136" s="252">
        <f>IF(N136="zníž. prenesená",J136,0)</f>
        <v>0</v>
      </c>
      <c r="BI136" s="252">
        <f>IF(N136="nulová",J136,0)</f>
        <v>0</v>
      </c>
      <c r="BJ136" s="18" t="s">
        <v>92</v>
      </c>
      <c r="BK136" s="252">
        <f>ROUND(I136*H136,2)</f>
        <v>0</v>
      </c>
      <c r="BL136" s="18" t="s">
        <v>227</v>
      </c>
      <c r="BM136" s="251" t="s">
        <v>1514</v>
      </c>
    </row>
    <row r="137" s="13" customFormat="1">
      <c r="A137" s="13"/>
      <c r="B137" s="258"/>
      <c r="C137" s="259"/>
      <c r="D137" s="260" t="s">
        <v>256</v>
      </c>
      <c r="E137" s="261" t="s">
        <v>1</v>
      </c>
      <c r="F137" s="262" t="s">
        <v>1608</v>
      </c>
      <c r="G137" s="259"/>
      <c r="H137" s="263">
        <v>80</v>
      </c>
      <c r="I137" s="264"/>
      <c r="J137" s="259"/>
      <c r="K137" s="259"/>
      <c r="L137" s="265"/>
      <c r="M137" s="266"/>
      <c r="N137" s="267"/>
      <c r="O137" s="267"/>
      <c r="P137" s="267"/>
      <c r="Q137" s="267"/>
      <c r="R137" s="267"/>
      <c r="S137" s="267"/>
      <c r="T137" s="268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69" t="s">
        <v>256</v>
      </c>
      <c r="AU137" s="269" t="s">
        <v>92</v>
      </c>
      <c r="AV137" s="13" t="s">
        <v>92</v>
      </c>
      <c r="AW137" s="13" t="s">
        <v>32</v>
      </c>
      <c r="AX137" s="13" t="s">
        <v>84</v>
      </c>
      <c r="AY137" s="269" t="s">
        <v>210</v>
      </c>
    </row>
    <row r="138" s="2" customFormat="1" ht="23.4566" customHeight="1">
      <c r="A138" s="39"/>
      <c r="B138" s="40"/>
      <c r="C138" s="239" t="s">
        <v>92</v>
      </c>
      <c r="D138" s="239" t="s">
        <v>213</v>
      </c>
      <c r="E138" s="240" t="s">
        <v>998</v>
      </c>
      <c r="F138" s="241" t="s">
        <v>999</v>
      </c>
      <c r="G138" s="242" t="s">
        <v>254</v>
      </c>
      <c r="H138" s="243">
        <v>21</v>
      </c>
      <c r="I138" s="244"/>
      <c r="J138" s="245">
        <f>ROUND(I138*H138,2)</f>
        <v>0</v>
      </c>
      <c r="K138" s="246"/>
      <c r="L138" s="45"/>
      <c r="M138" s="247" t="s">
        <v>1</v>
      </c>
      <c r="N138" s="248" t="s">
        <v>42</v>
      </c>
      <c r="O138" s="98"/>
      <c r="P138" s="249">
        <f>O138*H138</f>
        <v>0</v>
      </c>
      <c r="Q138" s="249">
        <v>0</v>
      </c>
      <c r="R138" s="249">
        <f>Q138*H138</f>
        <v>0</v>
      </c>
      <c r="S138" s="249">
        <v>0.45000000000000001</v>
      </c>
      <c r="T138" s="250">
        <f>S138*H138</f>
        <v>9.4500000000000011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51" t="s">
        <v>227</v>
      </c>
      <c r="AT138" s="251" t="s">
        <v>213</v>
      </c>
      <c r="AU138" s="251" t="s">
        <v>92</v>
      </c>
      <c r="AY138" s="18" t="s">
        <v>210</v>
      </c>
      <c r="BE138" s="252">
        <f>IF(N138="základná",J138,0)</f>
        <v>0</v>
      </c>
      <c r="BF138" s="252">
        <f>IF(N138="znížená",J138,0)</f>
        <v>0</v>
      </c>
      <c r="BG138" s="252">
        <f>IF(N138="zákl. prenesená",J138,0)</f>
        <v>0</v>
      </c>
      <c r="BH138" s="252">
        <f>IF(N138="zníž. prenesená",J138,0)</f>
        <v>0</v>
      </c>
      <c r="BI138" s="252">
        <f>IF(N138="nulová",J138,0)</f>
        <v>0</v>
      </c>
      <c r="BJ138" s="18" t="s">
        <v>92</v>
      </c>
      <c r="BK138" s="252">
        <f>ROUND(I138*H138,2)</f>
        <v>0</v>
      </c>
      <c r="BL138" s="18" t="s">
        <v>227</v>
      </c>
      <c r="BM138" s="251" t="s">
        <v>1635</v>
      </c>
    </row>
    <row r="139" s="13" customFormat="1">
      <c r="A139" s="13"/>
      <c r="B139" s="258"/>
      <c r="C139" s="259"/>
      <c r="D139" s="260" t="s">
        <v>256</v>
      </c>
      <c r="E139" s="261" t="s">
        <v>1</v>
      </c>
      <c r="F139" s="262" t="s">
        <v>1001</v>
      </c>
      <c r="G139" s="259"/>
      <c r="H139" s="263">
        <v>21</v>
      </c>
      <c r="I139" s="264"/>
      <c r="J139" s="259"/>
      <c r="K139" s="259"/>
      <c r="L139" s="265"/>
      <c r="M139" s="266"/>
      <c r="N139" s="267"/>
      <c r="O139" s="267"/>
      <c r="P139" s="267"/>
      <c r="Q139" s="267"/>
      <c r="R139" s="267"/>
      <c r="S139" s="267"/>
      <c r="T139" s="268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69" t="s">
        <v>256</v>
      </c>
      <c r="AU139" s="269" t="s">
        <v>92</v>
      </c>
      <c r="AV139" s="13" t="s">
        <v>92</v>
      </c>
      <c r="AW139" s="13" t="s">
        <v>32</v>
      </c>
      <c r="AX139" s="13" t="s">
        <v>84</v>
      </c>
      <c r="AY139" s="269" t="s">
        <v>210</v>
      </c>
    </row>
    <row r="140" s="2" customFormat="1" ht="31.92453" customHeight="1">
      <c r="A140" s="39"/>
      <c r="B140" s="40"/>
      <c r="C140" s="239" t="s">
        <v>102</v>
      </c>
      <c r="D140" s="239" t="s">
        <v>213</v>
      </c>
      <c r="E140" s="240" t="s">
        <v>1002</v>
      </c>
      <c r="F140" s="241" t="s">
        <v>1003</v>
      </c>
      <c r="G140" s="242" t="s">
        <v>254</v>
      </c>
      <c r="H140" s="243">
        <v>21</v>
      </c>
      <c r="I140" s="244"/>
      <c r="J140" s="245">
        <f>ROUND(I140*H140,2)</f>
        <v>0</v>
      </c>
      <c r="K140" s="246"/>
      <c r="L140" s="45"/>
      <c r="M140" s="247" t="s">
        <v>1</v>
      </c>
      <c r="N140" s="248" t="s">
        <v>42</v>
      </c>
      <c r="O140" s="98"/>
      <c r="P140" s="249">
        <f>O140*H140</f>
        <v>0</v>
      </c>
      <c r="Q140" s="249">
        <v>0</v>
      </c>
      <c r="R140" s="249">
        <f>Q140*H140</f>
        <v>0</v>
      </c>
      <c r="S140" s="249">
        <v>0.56000000000000005</v>
      </c>
      <c r="T140" s="250">
        <f>S140*H140</f>
        <v>11.760000000000002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51" t="s">
        <v>227</v>
      </c>
      <c r="AT140" s="251" t="s">
        <v>213</v>
      </c>
      <c r="AU140" s="251" t="s">
        <v>92</v>
      </c>
      <c r="AY140" s="18" t="s">
        <v>210</v>
      </c>
      <c r="BE140" s="252">
        <f>IF(N140="základná",J140,0)</f>
        <v>0</v>
      </c>
      <c r="BF140" s="252">
        <f>IF(N140="znížená",J140,0)</f>
        <v>0</v>
      </c>
      <c r="BG140" s="252">
        <f>IF(N140="zákl. prenesená",J140,0)</f>
        <v>0</v>
      </c>
      <c r="BH140" s="252">
        <f>IF(N140="zníž. prenesená",J140,0)</f>
        <v>0</v>
      </c>
      <c r="BI140" s="252">
        <f>IF(N140="nulová",J140,0)</f>
        <v>0</v>
      </c>
      <c r="BJ140" s="18" t="s">
        <v>92</v>
      </c>
      <c r="BK140" s="252">
        <f>ROUND(I140*H140,2)</f>
        <v>0</v>
      </c>
      <c r="BL140" s="18" t="s">
        <v>227</v>
      </c>
      <c r="BM140" s="251" t="s">
        <v>1636</v>
      </c>
    </row>
    <row r="141" s="13" customFormat="1">
      <c r="A141" s="13"/>
      <c r="B141" s="258"/>
      <c r="C141" s="259"/>
      <c r="D141" s="260" t="s">
        <v>256</v>
      </c>
      <c r="E141" s="261" t="s">
        <v>1</v>
      </c>
      <c r="F141" s="262" t="s">
        <v>1001</v>
      </c>
      <c r="G141" s="259"/>
      <c r="H141" s="263">
        <v>21</v>
      </c>
      <c r="I141" s="264"/>
      <c r="J141" s="259"/>
      <c r="K141" s="259"/>
      <c r="L141" s="265"/>
      <c r="M141" s="266"/>
      <c r="N141" s="267"/>
      <c r="O141" s="267"/>
      <c r="P141" s="267"/>
      <c r="Q141" s="267"/>
      <c r="R141" s="267"/>
      <c r="S141" s="267"/>
      <c r="T141" s="268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69" t="s">
        <v>256</v>
      </c>
      <c r="AU141" s="269" t="s">
        <v>92</v>
      </c>
      <c r="AV141" s="13" t="s">
        <v>92</v>
      </c>
      <c r="AW141" s="13" t="s">
        <v>32</v>
      </c>
      <c r="AX141" s="13" t="s">
        <v>84</v>
      </c>
      <c r="AY141" s="269" t="s">
        <v>210</v>
      </c>
    </row>
    <row r="142" s="2" customFormat="1" ht="21.0566" customHeight="1">
      <c r="A142" s="39"/>
      <c r="B142" s="40"/>
      <c r="C142" s="239" t="s">
        <v>227</v>
      </c>
      <c r="D142" s="239" t="s">
        <v>213</v>
      </c>
      <c r="E142" s="240" t="s">
        <v>283</v>
      </c>
      <c r="F142" s="241" t="s">
        <v>284</v>
      </c>
      <c r="G142" s="242" t="s">
        <v>264</v>
      </c>
      <c r="H142" s="243">
        <v>0.76500000000000001</v>
      </c>
      <c r="I142" s="244"/>
      <c r="J142" s="245">
        <f>ROUND(I142*H142,2)</f>
        <v>0</v>
      </c>
      <c r="K142" s="246"/>
      <c r="L142" s="45"/>
      <c r="M142" s="247" t="s">
        <v>1</v>
      </c>
      <c r="N142" s="248" t="s">
        <v>42</v>
      </c>
      <c r="O142" s="98"/>
      <c r="P142" s="249">
        <f>O142*H142</f>
        <v>0</v>
      </c>
      <c r="Q142" s="249">
        <v>0</v>
      </c>
      <c r="R142" s="249">
        <f>Q142*H142</f>
        <v>0</v>
      </c>
      <c r="S142" s="249">
        <v>0</v>
      </c>
      <c r="T142" s="250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51" t="s">
        <v>227</v>
      </c>
      <c r="AT142" s="251" t="s">
        <v>213</v>
      </c>
      <c r="AU142" s="251" t="s">
        <v>92</v>
      </c>
      <c r="AY142" s="18" t="s">
        <v>210</v>
      </c>
      <c r="BE142" s="252">
        <f>IF(N142="základná",J142,0)</f>
        <v>0</v>
      </c>
      <c r="BF142" s="252">
        <f>IF(N142="znížená",J142,0)</f>
        <v>0</v>
      </c>
      <c r="BG142" s="252">
        <f>IF(N142="zákl. prenesená",J142,0)</f>
        <v>0</v>
      </c>
      <c r="BH142" s="252">
        <f>IF(N142="zníž. prenesená",J142,0)</f>
        <v>0</v>
      </c>
      <c r="BI142" s="252">
        <f>IF(N142="nulová",J142,0)</f>
        <v>0</v>
      </c>
      <c r="BJ142" s="18" t="s">
        <v>92</v>
      </c>
      <c r="BK142" s="252">
        <f>ROUND(I142*H142,2)</f>
        <v>0</v>
      </c>
      <c r="BL142" s="18" t="s">
        <v>227</v>
      </c>
      <c r="BM142" s="251" t="s">
        <v>1515</v>
      </c>
    </row>
    <row r="143" s="13" customFormat="1">
      <c r="A143" s="13"/>
      <c r="B143" s="258"/>
      <c r="C143" s="259"/>
      <c r="D143" s="260" t="s">
        <v>256</v>
      </c>
      <c r="E143" s="261" t="s">
        <v>1</v>
      </c>
      <c r="F143" s="262" t="s">
        <v>1637</v>
      </c>
      <c r="G143" s="259"/>
      <c r="H143" s="263">
        <v>0.76500000000000001</v>
      </c>
      <c r="I143" s="264"/>
      <c r="J143" s="259"/>
      <c r="K143" s="259"/>
      <c r="L143" s="265"/>
      <c r="M143" s="266"/>
      <c r="N143" s="267"/>
      <c r="O143" s="267"/>
      <c r="P143" s="267"/>
      <c r="Q143" s="267"/>
      <c r="R143" s="267"/>
      <c r="S143" s="267"/>
      <c r="T143" s="268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69" t="s">
        <v>256</v>
      </c>
      <c r="AU143" s="269" t="s">
        <v>92</v>
      </c>
      <c r="AV143" s="13" t="s">
        <v>92</v>
      </c>
      <c r="AW143" s="13" t="s">
        <v>32</v>
      </c>
      <c r="AX143" s="13" t="s">
        <v>84</v>
      </c>
      <c r="AY143" s="269" t="s">
        <v>210</v>
      </c>
    </row>
    <row r="144" s="2" customFormat="1" ht="36.72453" customHeight="1">
      <c r="A144" s="39"/>
      <c r="B144" s="40"/>
      <c r="C144" s="239" t="s">
        <v>209</v>
      </c>
      <c r="D144" s="239" t="s">
        <v>213</v>
      </c>
      <c r="E144" s="240" t="s">
        <v>288</v>
      </c>
      <c r="F144" s="241" t="s">
        <v>289</v>
      </c>
      <c r="G144" s="242" t="s">
        <v>264</v>
      </c>
      <c r="H144" s="243">
        <v>0.23000000000000001</v>
      </c>
      <c r="I144" s="244"/>
      <c r="J144" s="245">
        <f>ROUND(I144*H144,2)</f>
        <v>0</v>
      </c>
      <c r="K144" s="246"/>
      <c r="L144" s="45"/>
      <c r="M144" s="247" t="s">
        <v>1</v>
      </c>
      <c r="N144" s="248" t="s">
        <v>42</v>
      </c>
      <c r="O144" s="98"/>
      <c r="P144" s="249">
        <f>O144*H144</f>
        <v>0</v>
      </c>
      <c r="Q144" s="249">
        <v>0</v>
      </c>
      <c r="R144" s="249">
        <f>Q144*H144</f>
        <v>0</v>
      </c>
      <c r="S144" s="249">
        <v>0</v>
      </c>
      <c r="T144" s="250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51" t="s">
        <v>227</v>
      </c>
      <c r="AT144" s="251" t="s">
        <v>213</v>
      </c>
      <c r="AU144" s="251" t="s">
        <v>92</v>
      </c>
      <c r="AY144" s="18" t="s">
        <v>210</v>
      </c>
      <c r="BE144" s="252">
        <f>IF(N144="základná",J144,0)</f>
        <v>0</v>
      </c>
      <c r="BF144" s="252">
        <f>IF(N144="znížená",J144,0)</f>
        <v>0</v>
      </c>
      <c r="BG144" s="252">
        <f>IF(N144="zákl. prenesená",J144,0)</f>
        <v>0</v>
      </c>
      <c r="BH144" s="252">
        <f>IF(N144="zníž. prenesená",J144,0)</f>
        <v>0</v>
      </c>
      <c r="BI144" s="252">
        <f>IF(N144="nulová",J144,0)</f>
        <v>0</v>
      </c>
      <c r="BJ144" s="18" t="s">
        <v>92</v>
      </c>
      <c r="BK144" s="252">
        <f>ROUND(I144*H144,2)</f>
        <v>0</v>
      </c>
      <c r="BL144" s="18" t="s">
        <v>227</v>
      </c>
      <c r="BM144" s="251" t="s">
        <v>1516</v>
      </c>
    </row>
    <row r="145" s="13" customFormat="1">
      <c r="A145" s="13"/>
      <c r="B145" s="258"/>
      <c r="C145" s="259"/>
      <c r="D145" s="260" t="s">
        <v>256</v>
      </c>
      <c r="E145" s="261" t="s">
        <v>1</v>
      </c>
      <c r="F145" s="262" t="s">
        <v>1638</v>
      </c>
      <c r="G145" s="259"/>
      <c r="H145" s="263">
        <v>0.76500000000000001</v>
      </c>
      <c r="I145" s="264"/>
      <c r="J145" s="259"/>
      <c r="K145" s="259"/>
      <c r="L145" s="265"/>
      <c r="M145" s="266"/>
      <c r="N145" s="267"/>
      <c r="O145" s="267"/>
      <c r="P145" s="267"/>
      <c r="Q145" s="267"/>
      <c r="R145" s="267"/>
      <c r="S145" s="267"/>
      <c r="T145" s="268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9" t="s">
        <v>256</v>
      </c>
      <c r="AU145" s="269" t="s">
        <v>92</v>
      </c>
      <c r="AV145" s="13" t="s">
        <v>92</v>
      </c>
      <c r="AW145" s="13" t="s">
        <v>32</v>
      </c>
      <c r="AX145" s="13" t="s">
        <v>84</v>
      </c>
      <c r="AY145" s="269" t="s">
        <v>210</v>
      </c>
    </row>
    <row r="146" s="13" customFormat="1">
      <c r="A146" s="13"/>
      <c r="B146" s="258"/>
      <c r="C146" s="259"/>
      <c r="D146" s="260" t="s">
        <v>256</v>
      </c>
      <c r="E146" s="259"/>
      <c r="F146" s="262" t="s">
        <v>1639</v>
      </c>
      <c r="G146" s="259"/>
      <c r="H146" s="263">
        <v>0.23000000000000001</v>
      </c>
      <c r="I146" s="264"/>
      <c r="J146" s="259"/>
      <c r="K146" s="259"/>
      <c r="L146" s="265"/>
      <c r="M146" s="266"/>
      <c r="N146" s="267"/>
      <c r="O146" s="267"/>
      <c r="P146" s="267"/>
      <c r="Q146" s="267"/>
      <c r="R146" s="267"/>
      <c r="S146" s="267"/>
      <c r="T146" s="268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69" t="s">
        <v>256</v>
      </c>
      <c r="AU146" s="269" t="s">
        <v>92</v>
      </c>
      <c r="AV146" s="13" t="s">
        <v>92</v>
      </c>
      <c r="AW146" s="13" t="s">
        <v>4</v>
      </c>
      <c r="AX146" s="13" t="s">
        <v>84</v>
      </c>
      <c r="AY146" s="269" t="s">
        <v>210</v>
      </c>
    </row>
    <row r="147" s="2" customFormat="1" ht="16.30189" customHeight="1">
      <c r="A147" s="39"/>
      <c r="B147" s="40"/>
      <c r="C147" s="239" t="s">
        <v>277</v>
      </c>
      <c r="D147" s="239" t="s">
        <v>213</v>
      </c>
      <c r="E147" s="240" t="s">
        <v>1007</v>
      </c>
      <c r="F147" s="241" t="s">
        <v>1008</v>
      </c>
      <c r="G147" s="242" t="s">
        <v>264</v>
      </c>
      <c r="H147" s="243">
        <v>78.290000000000006</v>
      </c>
      <c r="I147" s="244"/>
      <c r="J147" s="245">
        <f>ROUND(I147*H147,2)</f>
        <v>0</v>
      </c>
      <c r="K147" s="246"/>
      <c r="L147" s="45"/>
      <c r="M147" s="247" t="s">
        <v>1</v>
      </c>
      <c r="N147" s="248" t="s">
        <v>42</v>
      </c>
      <c r="O147" s="98"/>
      <c r="P147" s="249">
        <f>O147*H147</f>
        <v>0</v>
      </c>
      <c r="Q147" s="249">
        <v>0</v>
      </c>
      <c r="R147" s="249">
        <f>Q147*H147</f>
        <v>0</v>
      </c>
      <c r="S147" s="249">
        <v>0</v>
      </c>
      <c r="T147" s="250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51" t="s">
        <v>227</v>
      </c>
      <c r="AT147" s="251" t="s">
        <v>213</v>
      </c>
      <c r="AU147" s="251" t="s">
        <v>92</v>
      </c>
      <c r="AY147" s="18" t="s">
        <v>210</v>
      </c>
      <c r="BE147" s="252">
        <f>IF(N147="základná",J147,0)</f>
        <v>0</v>
      </c>
      <c r="BF147" s="252">
        <f>IF(N147="znížená",J147,0)</f>
        <v>0</v>
      </c>
      <c r="BG147" s="252">
        <f>IF(N147="zákl. prenesená",J147,0)</f>
        <v>0</v>
      </c>
      <c r="BH147" s="252">
        <f>IF(N147="zníž. prenesená",J147,0)</f>
        <v>0</v>
      </c>
      <c r="BI147" s="252">
        <f>IF(N147="nulová",J147,0)</f>
        <v>0</v>
      </c>
      <c r="BJ147" s="18" t="s">
        <v>92</v>
      </c>
      <c r="BK147" s="252">
        <f>ROUND(I147*H147,2)</f>
        <v>0</v>
      </c>
      <c r="BL147" s="18" t="s">
        <v>227</v>
      </c>
      <c r="BM147" s="251" t="s">
        <v>1435</v>
      </c>
    </row>
    <row r="148" s="13" customFormat="1">
      <c r="A148" s="13"/>
      <c r="B148" s="258"/>
      <c r="C148" s="259"/>
      <c r="D148" s="260" t="s">
        <v>256</v>
      </c>
      <c r="E148" s="261" t="s">
        <v>1</v>
      </c>
      <c r="F148" s="262" t="s">
        <v>1640</v>
      </c>
      <c r="G148" s="259"/>
      <c r="H148" s="263">
        <v>6</v>
      </c>
      <c r="I148" s="264"/>
      <c r="J148" s="259"/>
      <c r="K148" s="259"/>
      <c r="L148" s="265"/>
      <c r="M148" s="266"/>
      <c r="N148" s="267"/>
      <c r="O148" s="267"/>
      <c r="P148" s="267"/>
      <c r="Q148" s="267"/>
      <c r="R148" s="267"/>
      <c r="S148" s="267"/>
      <c r="T148" s="268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69" t="s">
        <v>256</v>
      </c>
      <c r="AU148" s="269" t="s">
        <v>92</v>
      </c>
      <c r="AV148" s="13" t="s">
        <v>92</v>
      </c>
      <c r="AW148" s="13" t="s">
        <v>32</v>
      </c>
      <c r="AX148" s="13" t="s">
        <v>76</v>
      </c>
      <c r="AY148" s="269" t="s">
        <v>210</v>
      </c>
    </row>
    <row r="149" s="13" customFormat="1">
      <c r="A149" s="13"/>
      <c r="B149" s="258"/>
      <c r="C149" s="259"/>
      <c r="D149" s="260" t="s">
        <v>256</v>
      </c>
      <c r="E149" s="261" t="s">
        <v>1</v>
      </c>
      <c r="F149" s="262" t="s">
        <v>1641</v>
      </c>
      <c r="G149" s="259"/>
      <c r="H149" s="263">
        <v>41.689999999999998</v>
      </c>
      <c r="I149" s="264"/>
      <c r="J149" s="259"/>
      <c r="K149" s="259"/>
      <c r="L149" s="265"/>
      <c r="M149" s="266"/>
      <c r="N149" s="267"/>
      <c r="O149" s="267"/>
      <c r="P149" s="267"/>
      <c r="Q149" s="267"/>
      <c r="R149" s="267"/>
      <c r="S149" s="267"/>
      <c r="T149" s="268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69" t="s">
        <v>256</v>
      </c>
      <c r="AU149" s="269" t="s">
        <v>92</v>
      </c>
      <c r="AV149" s="13" t="s">
        <v>92</v>
      </c>
      <c r="AW149" s="13" t="s">
        <v>32</v>
      </c>
      <c r="AX149" s="13" t="s">
        <v>76</v>
      </c>
      <c r="AY149" s="269" t="s">
        <v>210</v>
      </c>
    </row>
    <row r="150" s="13" customFormat="1">
      <c r="A150" s="13"/>
      <c r="B150" s="258"/>
      <c r="C150" s="259"/>
      <c r="D150" s="260" t="s">
        <v>256</v>
      </c>
      <c r="E150" s="261" t="s">
        <v>1</v>
      </c>
      <c r="F150" s="262" t="s">
        <v>1011</v>
      </c>
      <c r="G150" s="259"/>
      <c r="H150" s="263">
        <v>30.600000000000001</v>
      </c>
      <c r="I150" s="264"/>
      <c r="J150" s="259"/>
      <c r="K150" s="259"/>
      <c r="L150" s="265"/>
      <c r="M150" s="266"/>
      <c r="N150" s="267"/>
      <c r="O150" s="267"/>
      <c r="P150" s="267"/>
      <c r="Q150" s="267"/>
      <c r="R150" s="267"/>
      <c r="S150" s="267"/>
      <c r="T150" s="268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69" t="s">
        <v>256</v>
      </c>
      <c r="AU150" s="269" t="s">
        <v>92</v>
      </c>
      <c r="AV150" s="13" t="s">
        <v>92</v>
      </c>
      <c r="AW150" s="13" t="s">
        <v>32</v>
      </c>
      <c r="AX150" s="13" t="s">
        <v>76</v>
      </c>
      <c r="AY150" s="269" t="s">
        <v>210</v>
      </c>
    </row>
    <row r="151" s="14" customFormat="1">
      <c r="A151" s="14"/>
      <c r="B151" s="270"/>
      <c r="C151" s="271"/>
      <c r="D151" s="260" t="s">
        <v>256</v>
      </c>
      <c r="E151" s="272" t="s">
        <v>1</v>
      </c>
      <c r="F151" s="273" t="s">
        <v>268</v>
      </c>
      <c r="G151" s="271"/>
      <c r="H151" s="274">
        <v>78.290000000000006</v>
      </c>
      <c r="I151" s="275"/>
      <c r="J151" s="271"/>
      <c r="K151" s="271"/>
      <c r="L151" s="276"/>
      <c r="M151" s="277"/>
      <c r="N151" s="278"/>
      <c r="O151" s="278"/>
      <c r="P151" s="278"/>
      <c r="Q151" s="278"/>
      <c r="R151" s="278"/>
      <c r="S151" s="278"/>
      <c r="T151" s="279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80" t="s">
        <v>256</v>
      </c>
      <c r="AU151" s="280" t="s">
        <v>92</v>
      </c>
      <c r="AV151" s="14" t="s">
        <v>227</v>
      </c>
      <c r="AW151" s="14" t="s">
        <v>32</v>
      </c>
      <c r="AX151" s="14" t="s">
        <v>84</v>
      </c>
      <c r="AY151" s="280" t="s">
        <v>210</v>
      </c>
    </row>
    <row r="152" s="2" customFormat="1" ht="36.72453" customHeight="1">
      <c r="A152" s="39"/>
      <c r="B152" s="40"/>
      <c r="C152" s="239" t="s">
        <v>282</v>
      </c>
      <c r="D152" s="239" t="s">
        <v>213</v>
      </c>
      <c r="E152" s="240" t="s">
        <v>302</v>
      </c>
      <c r="F152" s="241" t="s">
        <v>303</v>
      </c>
      <c r="G152" s="242" t="s">
        <v>264</v>
      </c>
      <c r="H152" s="243">
        <v>23.486999999999998</v>
      </c>
      <c r="I152" s="244"/>
      <c r="J152" s="245">
        <f>ROUND(I152*H152,2)</f>
        <v>0</v>
      </c>
      <c r="K152" s="246"/>
      <c r="L152" s="45"/>
      <c r="M152" s="247" t="s">
        <v>1</v>
      </c>
      <c r="N152" s="248" t="s">
        <v>42</v>
      </c>
      <c r="O152" s="98"/>
      <c r="P152" s="249">
        <f>O152*H152</f>
        <v>0</v>
      </c>
      <c r="Q152" s="249">
        <v>0</v>
      </c>
      <c r="R152" s="249">
        <f>Q152*H152</f>
        <v>0</v>
      </c>
      <c r="S152" s="249">
        <v>0</v>
      </c>
      <c r="T152" s="250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51" t="s">
        <v>227</v>
      </c>
      <c r="AT152" s="251" t="s">
        <v>213</v>
      </c>
      <c r="AU152" s="251" t="s">
        <v>92</v>
      </c>
      <c r="AY152" s="18" t="s">
        <v>210</v>
      </c>
      <c r="BE152" s="252">
        <f>IF(N152="základná",J152,0)</f>
        <v>0</v>
      </c>
      <c r="BF152" s="252">
        <f>IF(N152="znížená",J152,0)</f>
        <v>0</v>
      </c>
      <c r="BG152" s="252">
        <f>IF(N152="zákl. prenesená",J152,0)</f>
        <v>0</v>
      </c>
      <c r="BH152" s="252">
        <f>IF(N152="zníž. prenesená",J152,0)</f>
        <v>0</v>
      </c>
      <c r="BI152" s="252">
        <f>IF(N152="nulová",J152,0)</f>
        <v>0</v>
      </c>
      <c r="BJ152" s="18" t="s">
        <v>92</v>
      </c>
      <c r="BK152" s="252">
        <f>ROUND(I152*H152,2)</f>
        <v>0</v>
      </c>
      <c r="BL152" s="18" t="s">
        <v>227</v>
      </c>
      <c r="BM152" s="251" t="s">
        <v>1012</v>
      </c>
    </row>
    <row r="153" s="13" customFormat="1">
      <c r="A153" s="13"/>
      <c r="B153" s="258"/>
      <c r="C153" s="259"/>
      <c r="D153" s="260" t="s">
        <v>256</v>
      </c>
      <c r="E153" s="261" t="s">
        <v>1</v>
      </c>
      <c r="F153" s="262" t="s">
        <v>1642</v>
      </c>
      <c r="G153" s="259"/>
      <c r="H153" s="263">
        <v>78.290000000000006</v>
      </c>
      <c r="I153" s="264"/>
      <c r="J153" s="259"/>
      <c r="K153" s="259"/>
      <c r="L153" s="265"/>
      <c r="M153" s="266"/>
      <c r="N153" s="267"/>
      <c r="O153" s="267"/>
      <c r="P153" s="267"/>
      <c r="Q153" s="267"/>
      <c r="R153" s="267"/>
      <c r="S153" s="267"/>
      <c r="T153" s="268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69" t="s">
        <v>256</v>
      </c>
      <c r="AU153" s="269" t="s">
        <v>92</v>
      </c>
      <c r="AV153" s="13" t="s">
        <v>92</v>
      </c>
      <c r="AW153" s="13" t="s">
        <v>32</v>
      </c>
      <c r="AX153" s="13" t="s">
        <v>84</v>
      </c>
      <c r="AY153" s="269" t="s">
        <v>210</v>
      </c>
    </row>
    <row r="154" s="13" customFormat="1">
      <c r="A154" s="13"/>
      <c r="B154" s="258"/>
      <c r="C154" s="259"/>
      <c r="D154" s="260" t="s">
        <v>256</v>
      </c>
      <c r="E154" s="259"/>
      <c r="F154" s="262" t="s">
        <v>1643</v>
      </c>
      <c r="G154" s="259"/>
      <c r="H154" s="263">
        <v>23.486999999999998</v>
      </c>
      <c r="I154" s="264"/>
      <c r="J154" s="259"/>
      <c r="K154" s="259"/>
      <c r="L154" s="265"/>
      <c r="M154" s="266"/>
      <c r="N154" s="267"/>
      <c r="O154" s="267"/>
      <c r="P154" s="267"/>
      <c r="Q154" s="267"/>
      <c r="R154" s="267"/>
      <c r="S154" s="267"/>
      <c r="T154" s="268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69" t="s">
        <v>256</v>
      </c>
      <c r="AU154" s="269" t="s">
        <v>92</v>
      </c>
      <c r="AV154" s="13" t="s">
        <v>92</v>
      </c>
      <c r="AW154" s="13" t="s">
        <v>4</v>
      </c>
      <c r="AX154" s="13" t="s">
        <v>84</v>
      </c>
      <c r="AY154" s="269" t="s">
        <v>210</v>
      </c>
    </row>
    <row r="155" s="2" customFormat="1" ht="31.92453" customHeight="1">
      <c r="A155" s="39"/>
      <c r="B155" s="40"/>
      <c r="C155" s="239" t="s">
        <v>287</v>
      </c>
      <c r="D155" s="239" t="s">
        <v>213</v>
      </c>
      <c r="E155" s="240" t="s">
        <v>1015</v>
      </c>
      <c r="F155" s="241" t="s">
        <v>1016</v>
      </c>
      <c r="G155" s="242" t="s">
        <v>264</v>
      </c>
      <c r="H155" s="243">
        <v>60.530000000000001</v>
      </c>
      <c r="I155" s="244"/>
      <c r="J155" s="245">
        <f>ROUND(I155*H155,2)</f>
        <v>0</v>
      </c>
      <c r="K155" s="246"/>
      <c r="L155" s="45"/>
      <c r="M155" s="247" t="s">
        <v>1</v>
      </c>
      <c r="N155" s="248" t="s">
        <v>42</v>
      </c>
      <c r="O155" s="98"/>
      <c r="P155" s="249">
        <f>O155*H155</f>
        <v>0</v>
      </c>
      <c r="Q155" s="249">
        <v>0</v>
      </c>
      <c r="R155" s="249">
        <f>Q155*H155</f>
        <v>0</v>
      </c>
      <c r="S155" s="249">
        <v>0</v>
      </c>
      <c r="T155" s="250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51" t="s">
        <v>227</v>
      </c>
      <c r="AT155" s="251" t="s">
        <v>213</v>
      </c>
      <c r="AU155" s="251" t="s">
        <v>92</v>
      </c>
      <c r="AY155" s="18" t="s">
        <v>210</v>
      </c>
      <c r="BE155" s="252">
        <f>IF(N155="základná",J155,0)</f>
        <v>0</v>
      </c>
      <c r="BF155" s="252">
        <f>IF(N155="znížená",J155,0)</f>
        <v>0</v>
      </c>
      <c r="BG155" s="252">
        <f>IF(N155="zákl. prenesená",J155,0)</f>
        <v>0</v>
      </c>
      <c r="BH155" s="252">
        <f>IF(N155="zníž. prenesená",J155,0)</f>
        <v>0</v>
      </c>
      <c r="BI155" s="252">
        <f>IF(N155="nulová",J155,0)</f>
        <v>0</v>
      </c>
      <c r="BJ155" s="18" t="s">
        <v>92</v>
      </c>
      <c r="BK155" s="252">
        <f>ROUND(I155*H155,2)</f>
        <v>0</v>
      </c>
      <c r="BL155" s="18" t="s">
        <v>227</v>
      </c>
      <c r="BM155" s="251" t="s">
        <v>1017</v>
      </c>
    </row>
    <row r="156" s="13" customFormat="1">
      <c r="A156" s="13"/>
      <c r="B156" s="258"/>
      <c r="C156" s="259"/>
      <c r="D156" s="260" t="s">
        <v>256</v>
      </c>
      <c r="E156" s="261" t="s">
        <v>1</v>
      </c>
      <c r="F156" s="262" t="s">
        <v>1644</v>
      </c>
      <c r="G156" s="259"/>
      <c r="H156" s="263">
        <v>60.530000000000001</v>
      </c>
      <c r="I156" s="264"/>
      <c r="J156" s="259"/>
      <c r="K156" s="259"/>
      <c r="L156" s="265"/>
      <c r="M156" s="266"/>
      <c r="N156" s="267"/>
      <c r="O156" s="267"/>
      <c r="P156" s="267"/>
      <c r="Q156" s="267"/>
      <c r="R156" s="267"/>
      <c r="S156" s="267"/>
      <c r="T156" s="268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69" t="s">
        <v>256</v>
      </c>
      <c r="AU156" s="269" t="s">
        <v>92</v>
      </c>
      <c r="AV156" s="13" t="s">
        <v>92</v>
      </c>
      <c r="AW156" s="13" t="s">
        <v>32</v>
      </c>
      <c r="AX156" s="13" t="s">
        <v>84</v>
      </c>
      <c r="AY156" s="269" t="s">
        <v>210</v>
      </c>
    </row>
    <row r="157" s="2" customFormat="1" ht="36.72453" customHeight="1">
      <c r="A157" s="39"/>
      <c r="B157" s="40"/>
      <c r="C157" s="239" t="s">
        <v>293</v>
      </c>
      <c r="D157" s="239" t="s">
        <v>213</v>
      </c>
      <c r="E157" s="240" t="s">
        <v>1019</v>
      </c>
      <c r="F157" s="241" t="s">
        <v>1020</v>
      </c>
      <c r="G157" s="242" t="s">
        <v>264</v>
      </c>
      <c r="H157" s="243">
        <v>423.70999999999998</v>
      </c>
      <c r="I157" s="244"/>
      <c r="J157" s="245">
        <f>ROUND(I157*H157,2)</f>
        <v>0</v>
      </c>
      <c r="K157" s="246"/>
      <c r="L157" s="45"/>
      <c r="M157" s="247" t="s">
        <v>1</v>
      </c>
      <c r="N157" s="248" t="s">
        <v>42</v>
      </c>
      <c r="O157" s="98"/>
      <c r="P157" s="249">
        <f>O157*H157</f>
        <v>0</v>
      </c>
      <c r="Q157" s="249">
        <v>0</v>
      </c>
      <c r="R157" s="249">
        <f>Q157*H157</f>
        <v>0</v>
      </c>
      <c r="S157" s="249">
        <v>0</v>
      </c>
      <c r="T157" s="250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51" t="s">
        <v>227</v>
      </c>
      <c r="AT157" s="251" t="s">
        <v>213</v>
      </c>
      <c r="AU157" s="251" t="s">
        <v>92</v>
      </c>
      <c r="AY157" s="18" t="s">
        <v>210</v>
      </c>
      <c r="BE157" s="252">
        <f>IF(N157="základná",J157,0)</f>
        <v>0</v>
      </c>
      <c r="BF157" s="252">
        <f>IF(N157="znížená",J157,0)</f>
        <v>0</v>
      </c>
      <c r="BG157" s="252">
        <f>IF(N157="zákl. prenesená",J157,0)</f>
        <v>0</v>
      </c>
      <c r="BH157" s="252">
        <f>IF(N157="zníž. prenesená",J157,0)</f>
        <v>0</v>
      </c>
      <c r="BI157" s="252">
        <f>IF(N157="nulová",J157,0)</f>
        <v>0</v>
      </c>
      <c r="BJ157" s="18" t="s">
        <v>92</v>
      </c>
      <c r="BK157" s="252">
        <f>ROUND(I157*H157,2)</f>
        <v>0</v>
      </c>
      <c r="BL157" s="18" t="s">
        <v>227</v>
      </c>
      <c r="BM157" s="251" t="s">
        <v>1021</v>
      </c>
    </row>
    <row r="158" s="13" customFormat="1">
      <c r="A158" s="13"/>
      <c r="B158" s="258"/>
      <c r="C158" s="259"/>
      <c r="D158" s="260" t="s">
        <v>256</v>
      </c>
      <c r="E158" s="261" t="s">
        <v>1</v>
      </c>
      <c r="F158" s="262" t="s">
        <v>1645</v>
      </c>
      <c r="G158" s="259"/>
      <c r="H158" s="263">
        <v>423.70999999999998</v>
      </c>
      <c r="I158" s="264"/>
      <c r="J158" s="259"/>
      <c r="K158" s="259"/>
      <c r="L158" s="265"/>
      <c r="M158" s="266"/>
      <c r="N158" s="267"/>
      <c r="O158" s="267"/>
      <c r="P158" s="267"/>
      <c r="Q158" s="267"/>
      <c r="R158" s="267"/>
      <c r="S158" s="267"/>
      <c r="T158" s="268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69" t="s">
        <v>256</v>
      </c>
      <c r="AU158" s="269" t="s">
        <v>92</v>
      </c>
      <c r="AV158" s="13" t="s">
        <v>92</v>
      </c>
      <c r="AW158" s="13" t="s">
        <v>32</v>
      </c>
      <c r="AX158" s="13" t="s">
        <v>84</v>
      </c>
      <c r="AY158" s="269" t="s">
        <v>210</v>
      </c>
    </row>
    <row r="159" s="2" customFormat="1" ht="16.30189" customHeight="1">
      <c r="A159" s="39"/>
      <c r="B159" s="40"/>
      <c r="C159" s="239" t="s">
        <v>301</v>
      </c>
      <c r="D159" s="239" t="s">
        <v>213</v>
      </c>
      <c r="E159" s="240" t="s">
        <v>1023</v>
      </c>
      <c r="F159" s="241" t="s">
        <v>1024</v>
      </c>
      <c r="G159" s="242" t="s">
        <v>264</v>
      </c>
      <c r="H159" s="243">
        <v>60.530000000000001</v>
      </c>
      <c r="I159" s="244"/>
      <c r="J159" s="245">
        <f>ROUND(I159*H159,2)</f>
        <v>0</v>
      </c>
      <c r="K159" s="246"/>
      <c r="L159" s="45"/>
      <c r="M159" s="247" t="s">
        <v>1</v>
      </c>
      <c r="N159" s="248" t="s">
        <v>42</v>
      </c>
      <c r="O159" s="98"/>
      <c r="P159" s="249">
        <f>O159*H159</f>
        <v>0</v>
      </c>
      <c r="Q159" s="249">
        <v>0</v>
      </c>
      <c r="R159" s="249">
        <f>Q159*H159</f>
        <v>0</v>
      </c>
      <c r="S159" s="249">
        <v>0</v>
      </c>
      <c r="T159" s="250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51" t="s">
        <v>227</v>
      </c>
      <c r="AT159" s="251" t="s">
        <v>213</v>
      </c>
      <c r="AU159" s="251" t="s">
        <v>92</v>
      </c>
      <c r="AY159" s="18" t="s">
        <v>210</v>
      </c>
      <c r="BE159" s="252">
        <f>IF(N159="základná",J159,0)</f>
        <v>0</v>
      </c>
      <c r="BF159" s="252">
        <f>IF(N159="znížená",J159,0)</f>
        <v>0</v>
      </c>
      <c r="BG159" s="252">
        <f>IF(N159="zákl. prenesená",J159,0)</f>
        <v>0</v>
      </c>
      <c r="BH159" s="252">
        <f>IF(N159="zníž. prenesená",J159,0)</f>
        <v>0</v>
      </c>
      <c r="BI159" s="252">
        <f>IF(N159="nulová",J159,0)</f>
        <v>0</v>
      </c>
      <c r="BJ159" s="18" t="s">
        <v>92</v>
      </c>
      <c r="BK159" s="252">
        <f>ROUND(I159*H159,2)</f>
        <v>0</v>
      </c>
      <c r="BL159" s="18" t="s">
        <v>227</v>
      </c>
      <c r="BM159" s="251" t="s">
        <v>1025</v>
      </c>
    </row>
    <row r="160" s="2" customFormat="1" ht="23.4566" customHeight="1">
      <c r="A160" s="39"/>
      <c r="B160" s="40"/>
      <c r="C160" s="239" t="s">
        <v>307</v>
      </c>
      <c r="D160" s="239" t="s">
        <v>213</v>
      </c>
      <c r="E160" s="240" t="s">
        <v>1026</v>
      </c>
      <c r="F160" s="241" t="s">
        <v>342</v>
      </c>
      <c r="G160" s="242" t="s">
        <v>333</v>
      </c>
      <c r="H160" s="243">
        <v>104.505</v>
      </c>
      <c r="I160" s="244"/>
      <c r="J160" s="245">
        <f>ROUND(I160*H160,2)</f>
        <v>0</v>
      </c>
      <c r="K160" s="246"/>
      <c r="L160" s="45"/>
      <c r="M160" s="247" t="s">
        <v>1</v>
      </c>
      <c r="N160" s="248" t="s">
        <v>42</v>
      </c>
      <c r="O160" s="98"/>
      <c r="P160" s="249">
        <f>O160*H160</f>
        <v>0</v>
      </c>
      <c r="Q160" s="249">
        <v>0</v>
      </c>
      <c r="R160" s="249">
        <f>Q160*H160</f>
        <v>0</v>
      </c>
      <c r="S160" s="249">
        <v>0</v>
      </c>
      <c r="T160" s="250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51" t="s">
        <v>227</v>
      </c>
      <c r="AT160" s="251" t="s">
        <v>213</v>
      </c>
      <c r="AU160" s="251" t="s">
        <v>92</v>
      </c>
      <c r="AY160" s="18" t="s">
        <v>210</v>
      </c>
      <c r="BE160" s="252">
        <f>IF(N160="základná",J160,0)</f>
        <v>0</v>
      </c>
      <c r="BF160" s="252">
        <f>IF(N160="znížená",J160,0)</f>
        <v>0</v>
      </c>
      <c r="BG160" s="252">
        <f>IF(N160="zákl. prenesená",J160,0)</f>
        <v>0</v>
      </c>
      <c r="BH160" s="252">
        <f>IF(N160="zníž. prenesená",J160,0)</f>
        <v>0</v>
      </c>
      <c r="BI160" s="252">
        <f>IF(N160="nulová",J160,0)</f>
        <v>0</v>
      </c>
      <c r="BJ160" s="18" t="s">
        <v>92</v>
      </c>
      <c r="BK160" s="252">
        <f>ROUND(I160*H160,2)</f>
        <v>0</v>
      </c>
      <c r="BL160" s="18" t="s">
        <v>227</v>
      </c>
      <c r="BM160" s="251" t="s">
        <v>1027</v>
      </c>
    </row>
    <row r="161" s="13" customFormat="1">
      <c r="A161" s="13"/>
      <c r="B161" s="258"/>
      <c r="C161" s="259"/>
      <c r="D161" s="260" t="s">
        <v>256</v>
      </c>
      <c r="E161" s="261" t="s">
        <v>1</v>
      </c>
      <c r="F161" s="262" t="s">
        <v>1646</v>
      </c>
      <c r="G161" s="259"/>
      <c r="H161" s="263">
        <v>90.795000000000002</v>
      </c>
      <c r="I161" s="264"/>
      <c r="J161" s="259"/>
      <c r="K161" s="259"/>
      <c r="L161" s="265"/>
      <c r="M161" s="266"/>
      <c r="N161" s="267"/>
      <c r="O161" s="267"/>
      <c r="P161" s="267"/>
      <c r="Q161" s="267"/>
      <c r="R161" s="267"/>
      <c r="S161" s="267"/>
      <c r="T161" s="268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69" t="s">
        <v>256</v>
      </c>
      <c r="AU161" s="269" t="s">
        <v>92</v>
      </c>
      <c r="AV161" s="13" t="s">
        <v>92</v>
      </c>
      <c r="AW161" s="13" t="s">
        <v>32</v>
      </c>
      <c r="AX161" s="13" t="s">
        <v>76</v>
      </c>
      <c r="AY161" s="269" t="s">
        <v>210</v>
      </c>
    </row>
    <row r="162" s="13" customFormat="1">
      <c r="A162" s="13"/>
      <c r="B162" s="258"/>
      <c r="C162" s="259"/>
      <c r="D162" s="260" t="s">
        <v>256</v>
      </c>
      <c r="E162" s="261" t="s">
        <v>1</v>
      </c>
      <c r="F162" s="262" t="s">
        <v>1029</v>
      </c>
      <c r="G162" s="259"/>
      <c r="H162" s="263">
        <v>1.95</v>
      </c>
      <c r="I162" s="264"/>
      <c r="J162" s="259"/>
      <c r="K162" s="259"/>
      <c r="L162" s="265"/>
      <c r="M162" s="266"/>
      <c r="N162" s="267"/>
      <c r="O162" s="267"/>
      <c r="P162" s="267"/>
      <c r="Q162" s="267"/>
      <c r="R162" s="267"/>
      <c r="S162" s="267"/>
      <c r="T162" s="268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69" t="s">
        <v>256</v>
      </c>
      <c r="AU162" s="269" t="s">
        <v>92</v>
      </c>
      <c r="AV162" s="13" t="s">
        <v>92</v>
      </c>
      <c r="AW162" s="13" t="s">
        <v>32</v>
      </c>
      <c r="AX162" s="13" t="s">
        <v>76</v>
      </c>
      <c r="AY162" s="269" t="s">
        <v>210</v>
      </c>
    </row>
    <row r="163" s="13" customFormat="1">
      <c r="A163" s="13"/>
      <c r="B163" s="258"/>
      <c r="C163" s="259"/>
      <c r="D163" s="260" t="s">
        <v>256</v>
      </c>
      <c r="E163" s="261" t="s">
        <v>1</v>
      </c>
      <c r="F163" s="262" t="s">
        <v>1030</v>
      </c>
      <c r="G163" s="259"/>
      <c r="H163" s="263">
        <v>11.76</v>
      </c>
      <c r="I163" s="264"/>
      <c r="J163" s="259"/>
      <c r="K163" s="259"/>
      <c r="L163" s="265"/>
      <c r="M163" s="266"/>
      <c r="N163" s="267"/>
      <c r="O163" s="267"/>
      <c r="P163" s="267"/>
      <c r="Q163" s="267"/>
      <c r="R163" s="267"/>
      <c r="S163" s="267"/>
      <c r="T163" s="268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69" t="s">
        <v>256</v>
      </c>
      <c r="AU163" s="269" t="s">
        <v>92</v>
      </c>
      <c r="AV163" s="13" t="s">
        <v>92</v>
      </c>
      <c r="AW163" s="13" t="s">
        <v>32</v>
      </c>
      <c r="AX163" s="13" t="s">
        <v>76</v>
      </c>
      <c r="AY163" s="269" t="s">
        <v>210</v>
      </c>
    </row>
    <row r="164" s="14" customFormat="1">
      <c r="A164" s="14"/>
      <c r="B164" s="270"/>
      <c r="C164" s="271"/>
      <c r="D164" s="260" t="s">
        <v>256</v>
      </c>
      <c r="E164" s="272" t="s">
        <v>1</v>
      </c>
      <c r="F164" s="273" t="s">
        <v>268</v>
      </c>
      <c r="G164" s="271"/>
      <c r="H164" s="274">
        <v>104.505</v>
      </c>
      <c r="I164" s="275"/>
      <c r="J164" s="271"/>
      <c r="K164" s="271"/>
      <c r="L164" s="276"/>
      <c r="M164" s="277"/>
      <c r="N164" s="278"/>
      <c r="O164" s="278"/>
      <c r="P164" s="278"/>
      <c r="Q164" s="278"/>
      <c r="R164" s="278"/>
      <c r="S164" s="278"/>
      <c r="T164" s="279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80" t="s">
        <v>256</v>
      </c>
      <c r="AU164" s="280" t="s">
        <v>92</v>
      </c>
      <c r="AV164" s="14" t="s">
        <v>227</v>
      </c>
      <c r="AW164" s="14" t="s">
        <v>32</v>
      </c>
      <c r="AX164" s="14" t="s">
        <v>84</v>
      </c>
      <c r="AY164" s="280" t="s">
        <v>210</v>
      </c>
    </row>
    <row r="165" s="2" customFormat="1" ht="23.4566" customHeight="1">
      <c r="A165" s="39"/>
      <c r="B165" s="40"/>
      <c r="C165" s="239" t="s">
        <v>313</v>
      </c>
      <c r="D165" s="239" t="s">
        <v>213</v>
      </c>
      <c r="E165" s="240" t="s">
        <v>347</v>
      </c>
      <c r="F165" s="241" t="s">
        <v>348</v>
      </c>
      <c r="G165" s="242" t="s">
        <v>264</v>
      </c>
      <c r="H165" s="243">
        <v>18.524999999999999</v>
      </c>
      <c r="I165" s="244"/>
      <c r="J165" s="245">
        <f>ROUND(I165*H165,2)</f>
        <v>0</v>
      </c>
      <c r="K165" s="246"/>
      <c r="L165" s="45"/>
      <c r="M165" s="247" t="s">
        <v>1</v>
      </c>
      <c r="N165" s="248" t="s">
        <v>42</v>
      </c>
      <c r="O165" s="98"/>
      <c r="P165" s="249">
        <f>O165*H165</f>
        <v>0</v>
      </c>
      <c r="Q165" s="249">
        <v>0</v>
      </c>
      <c r="R165" s="249">
        <f>Q165*H165</f>
        <v>0</v>
      </c>
      <c r="S165" s="249">
        <v>0</v>
      </c>
      <c r="T165" s="250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51" t="s">
        <v>227</v>
      </c>
      <c r="AT165" s="251" t="s">
        <v>213</v>
      </c>
      <c r="AU165" s="251" t="s">
        <v>92</v>
      </c>
      <c r="AY165" s="18" t="s">
        <v>210</v>
      </c>
      <c r="BE165" s="252">
        <f>IF(N165="základná",J165,0)</f>
        <v>0</v>
      </c>
      <c r="BF165" s="252">
        <f>IF(N165="znížená",J165,0)</f>
        <v>0</v>
      </c>
      <c r="BG165" s="252">
        <f>IF(N165="zákl. prenesená",J165,0)</f>
        <v>0</v>
      </c>
      <c r="BH165" s="252">
        <f>IF(N165="zníž. prenesená",J165,0)</f>
        <v>0</v>
      </c>
      <c r="BI165" s="252">
        <f>IF(N165="nulová",J165,0)</f>
        <v>0</v>
      </c>
      <c r="BJ165" s="18" t="s">
        <v>92</v>
      </c>
      <c r="BK165" s="252">
        <f>ROUND(I165*H165,2)</f>
        <v>0</v>
      </c>
      <c r="BL165" s="18" t="s">
        <v>227</v>
      </c>
      <c r="BM165" s="251" t="s">
        <v>1647</v>
      </c>
    </row>
    <row r="166" s="13" customFormat="1">
      <c r="A166" s="13"/>
      <c r="B166" s="258"/>
      <c r="C166" s="259"/>
      <c r="D166" s="260" t="s">
        <v>256</v>
      </c>
      <c r="E166" s="261" t="s">
        <v>1</v>
      </c>
      <c r="F166" s="262" t="s">
        <v>1032</v>
      </c>
      <c r="G166" s="259"/>
      <c r="H166" s="263">
        <v>18.524999999999999</v>
      </c>
      <c r="I166" s="264"/>
      <c r="J166" s="259"/>
      <c r="K166" s="259"/>
      <c r="L166" s="265"/>
      <c r="M166" s="266"/>
      <c r="N166" s="267"/>
      <c r="O166" s="267"/>
      <c r="P166" s="267"/>
      <c r="Q166" s="267"/>
      <c r="R166" s="267"/>
      <c r="S166" s="267"/>
      <c r="T166" s="268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69" t="s">
        <v>256</v>
      </c>
      <c r="AU166" s="269" t="s">
        <v>92</v>
      </c>
      <c r="AV166" s="13" t="s">
        <v>92</v>
      </c>
      <c r="AW166" s="13" t="s">
        <v>32</v>
      </c>
      <c r="AX166" s="13" t="s">
        <v>76</v>
      </c>
      <c r="AY166" s="269" t="s">
        <v>210</v>
      </c>
    </row>
    <row r="167" s="14" customFormat="1">
      <c r="A167" s="14"/>
      <c r="B167" s="270"/>
      <c r="C167" s="271"/>
      <c r="D167" s="260" t="s">
        <v>256</v>
      </c>
      <c r="E167" s="272" t="s">
        <v>1</v>
      </c>
      <c r="F167" s="273" t="s">
        <v>268</v>
      </c>
      <c r="G167" s="271"/>
      <c r="H167" s="274">
        <v>18.524999999999999</v>
      </c>
      <c r="I167" s="275"/>
      <c r="J167" s="271"/>
      <c r="K167" s="271"/>
      <c r="L167" s="276"/>
      <c r="M167" s="277"/>
      <c r="N167" s="278"/>
      <c r="O167" s="278"/>
      <c r="P167" s="278"/>
      <c r="Q167" s="278"/>
      <c r="R167" s="278"/>
      <c r="S167" s="278"/>
      <c r="T167" s="279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80" t="s">
        <v>256</v>
      </c>
      <c r="AU167" s="280" t="s">
        <v>92</v>
      </c>
      <c r="AV167" s="14" t="s">
        <v>227</v>
      </c>
      <c r="AW167" s="14" t="s">
        <v>32</v>
      </c>
      <c r="AX167" s="14" t="s">
        <v>84</v>
      </c>
      <c r="AY167" s="280" t="s">
        <v>210</v>
      </c>
    </row>
    <row r="168" s="2" customFormat="1" ht="23.4566" customHeight="1">
      <c r="A168" s="39"/>
      <c r="B168" s="40"/>
      <c r="C168" s="239" t="s">
        <v>318</v>
      </c>
      <c r="D168" s="239" t="s">
        <v>213</v>
      </c>
      <c r="E168" s="240" t="s">
        <v>1648</v>
      </c>
      <c r="F168" s="241" t="s">
        <v>1649</v>
      </c>
      <c r="G168" s="242" t="s">
        <v>264</v>
      </c>
      <c r="H168" s="243">
        <v>34.265000000000001</v>
      </c>
      <c r="I168" s="244"/>
      <c r="J168" s="245">
        <f>ROUND(I168*H168,2)</f>
        <v>0</v>
      </c>
      <c r="K168" s="246"/>
      <c r="L168" s="45"/>
      <c r="M168" s="247" t="s">
        <v>1</v>
      </c>
      <c r="N168" s="248" t="s">
        <v>42</v>
      </c>
      <c r="O168" s="98"/>
      <c r="P168" s="249">
        <f>O168*H168</f>
        <v>0</v>
      </c>
      <c r="Q168" s="249">
        <v>0</v>
      </c>
      <c r="R168" s="249">
        <f>Q168*H168</f>
        <v>0</v>
      </c>
      <c r="S168" s="249">
        <v>0</v>
      </c>
      <c r="T168" s="250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51" t="s">
        <v>227</v>
      </c>
      <c r="AT168" s="251" t="s">
        <v>213</v>
      </c>
      <c r="AU168" s="251" t="s">
        <v>92</v>
      </c>
      <c r="AY168" s="18" t="s">
        <v>210</v>
      </c>
      <c r="BE168" s="252">
        <f>IF(N168="základná",J168,0)</f>
        <v>0</v>
      </c>
      <c r="BF168" s="252">
        <f>IF(N168="znížená",J168,0)</f>
        <v>0</v>
      </c>
      <c r="BG168" s="252">
        <f>IF(N168="zákl. prenesená",J168,0)</f>
        <v>0</v>
      </c>
      <c r="BH168" s="252">
        <f>IF(N168="zníž. prenesená",J168,0)</f>
        <v>0</v>
      </c>
      <c r="BI168" s="252">
        <f>IF(N168="nulová",J168,0)</f>
        <v>0</v>
      </c>
      <c r="BJ168" s="18" t="s">
        <v>92</v>
      </c>
      <c r="BK168" s="252">
        <f>ROUND(I168*H168,2)</f>
        <v>0</v>
      </c>
      <c r="BL168" s="18" t="s">
        <v>227</v>
      </c>
      <c r="BM168" s="251" t="s">
        <v>1650</v>
      </c>
    </row>
    <row r="169" s="13" customFormat="1">
      <c r="A169" s="13"/>
      <c r="B169" s="258"/>
      <c r="C169" s="259"/>
      <c r="D169" s="260" t="s">
        <v>256</v>
      </c>
      <c r="E169" s="261" t="s">
        <v>1</v>
      </c>
      <c r="F169" s="262" t="s">
        <v>1651</v>
      </c>
      <c r="G169" s="259"/>
      <c r="H169" s="263">
        <v>34.265000000000001</v>
      </c>
      <c r="I169" s="264"/>
      <c r="J169" s="259"/>
      <c r="K169" s="259"/>
      <c r="L169" s="265"/>
      <c r="M169" s="266"/>
      <c r="N169" s="267"/>
      <c r="O169" s="267"/>
      <c r="P169" s="267"/>
      <c r="Q169" s="267"/>
      <c r="R169" s="267"/>
      <c r="S169" s="267"/>
      <c r="T169" s="268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69" t="s">
        <v>256</v>
      </c>
      <c r="AU169" s="269" t="s">
        <v>92</v>
      </c>
      <c r="AV169" s="13" t="s">
        <v>92</v>
      </c>
      <c r="AW169" s="13" t="s">
        <v>32</v>
      </c>
      <c r="AX169" s="13" t="s">
        <v>76</v>
      </c>
      <c r="AY169" s="269" t="s">
        <v>210</v>
      </c>
    </row>
    <row r="170" s="2" customFormat="1" ht="16.30189" customHeight="1">
      <c r="A170" s="39"/>
      <c r="B170" s="40"/>
      <c r="C170" s="281" t="s">
        <v>324</v>
      </c>
      <c r="D170" s="281" t="s">
        <v>330</v>
      </c>
      <c r="E170" s="282" t="s">
        <v>1652</v>
      </c>
      <c r="F170" s="283" t="s">
        <v>1653</v>
      </c>
      <c r="G170" s="284" t="s">
        <v>333</v>
      </c>
      <c r="H170" s="285">
        <v>58.250999999999998</v>
      </c>
      <c r="I170" s="286"/>
      <c r="J170" s="287">
        <f>ROUND(I170*H170,2)</f>
        <v>0</v>
      </c>
      <c r="K170" s="288"/>
      <c r="L170" s="289"/>
      <c r="M170" s="290" t="s">
        <v>1</v>
      </c>
      <c r="N170" s="291" t="s">
        <v>42</v>
      </c>
      <c r="O170" s="98"/>
      <c r="P170" s="249">
        <f>O170*H170</f>
        <v>0</v>
      </c>
      <c r="Q170" s="249">
        <v>1</v>
      </c>
      <c r="R170" s="249">
        <f>Q170*H170</f>
        <v>58.250999999999998</v>
      </c>
      <c r="S170" s="249">
        <v>0</v>
      </c>
      <c r="T170" s="250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51" t="s">
        <v>287</v>
      </c>
      <c r="AT170" s="251" t="s">
        <v>330</v>
      </c>
      <c r="AU170" s="251" t="s">
        <v>92</v>
      </c>
      <c r="AY170" s="18" t="s">
        <v>210</v>
      </c>
      <c r="BE170" s="252">
        <f>IF(N170="základná",J170,0)</f>
        <v>0</v>
      </c>
      <c r="BF170" s="252">
        <f>IF(N170="znížená",J170,0)</f>
        <v>0</v>
      </c>
      <c r="BG170" s="252">
        <f>IF(N170="zákl. prenesená",J170,0)</f>
        <v>0</v>
      </c>
      <c r="BH170" s="252">
        <f>IF(N170="zníž. prenesená",J170,0)</f>
        <v>0</v>
      </c>
      <c r="BI170" s="252">
        <f>IF(N170="nulová",J170,0)</f>
        <v>0</v>
      </c>
      <c r="BJ170" s="18" t="s">
        <v>92</v>
      </c>
      <c r="BK170" s="252">
        <f>ROUND(I170*H170,2)</f>
        <v>0</v>
      </c>
      <c r="BL170" s="18" t="s">
        <v>227</v>
      </c>
      <c r="BM170" s="251" t="s">
        <v>1654</v>
      </c>
    </row>
    <row r="171" s="13" customFormat="1">
      <c r="A171" s="13"/>
      <c r="B171" s="258"/>
      <c r="C171" s="259"/>
      <c r="D171" s="260" t="s">
        <v>256</v>
      </c>
      <c r="E171" s="261" t="s">
        <v>1</v>
      </c>
      <c r="F171" s="262" t="s">
        <v>1655</v>
      </c>
      <c r="G171" s="259"/>
      <c r="H171" s="263">
        <v>58.250999999999998</v>
      </c>
      <c r="I171" s="264"/>
      <c r="J171" s="259"/>
      <c r="K171" s="259"/>
      <c r="L171" s="265"/>
      <c r="M171" s="266"/>
      <c r="N171" s="267"/>
      <c r="O171" s="267"/>
      <c r="P171" s="267"/>
      <c r="Q171" s="267"/>
      <c r="R171" s="267"/>
      <c r="S171" s="267"/>
      <c r="T171" s="268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69" t="s">
        <v>256</v>
      </c>
      <c r="AU171" s="269" t="s">
        <v>92</v>
      </c>
      <c r="AV171" s="13" t="s">
        <v>92</v>
      </c>
      <c r="AW171" s="13" t="s">
        <v>32</v>
      </c>
      <c r="AX171" s="13" t="s">
        <v>76</v>
      </c>
      <c r="AY171" s="269" t="s">
        <v>210</v>
      </c>
    </row>
    <row r="172" s="12" customFormat="1" ht="22.8" customHeight="1">
      <c r="A172" s="12"/>
      <c r="B172" s="223"/>
      <c r="C172" s="224"/>
      <c r="D172" s="225" t="s">
        <v>75</v>
      </c>
      <c r="E172" s="237" t="s">
        <v>227</v>
      </c>
      <c r="F172" s="237" t="s">
        <v>454</v>
      </c>
      <c r="G172" s="224"/>
      <c r="H172" s="224"/>
      <c r="I172" s="227"/>
      <c r="J172" s="238">
        <f>BK172</f>
        <v>0</v>
      </c>
      <c r="K172" s="224"/>
      <c r="L172" s="229"/>
      <c r="M172" s="230"/>
      <c r="N172" s="231"/>
      <c r="O172" s="231"/>
      <c r="P172" s="232">
        <f>SUM(P173:P189)</f>
        <v>0</v>
      </c>
      <c r="Q172" s="231"/>
      <c r="R172" s="232">
        <f>SUM(R173:R189)</f>
        <v>31.529138170000003</v>
      </c>
      <c r="S172" s="231"/>
      <c r="T172" s="233">
        <f>SUM(T173:T189)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34" t="s">
        <v>84</v>
      </c>
      <c r="AT172" s="235" t="s">
        <v>75</v>
      </c>
      <c r="AU172" s="235" t="s">
        <v>84</v>
      </c>
      <c r="AY172" s="234" t="s">
        <v>210</v>
      </c>
      <c r="BK172" s="236">
        <f>SUM(BK173:BK189)</f>
        <v>0</v>
      </c>
    </row>
    <row r="173" s="2" customFormat="1" ht="31.92453" customHeight="1">
      <c r="A173" s="39"/>
      <c r="B173" s="40"/>
      <c r="C173" s="239" t="s">
        <v>329</v>
      </c>
      <c r="D173" s="239" t="s">
        <v>213</v>
      </c>
      <c r="E173" s="240" t="s">
        <v>456</v>
      </c>
      <c r="F173" s="241" t="s">
        <v>457</v>
      </c>
      <c r="G173" s="242" t="s">
        <v>254</v>
      </c>
      <c r="H173" s="243">
        <v>14.9</v>
      </c>
      <c r="I173" s="244"/>
      <c r="J173" s="245">
        <f>ROUND(I173*H173,2)</f>
        <v>0</v>
      </c>
      <c r="K173" s="246"/>
      <c r="L173" s="45"/>
      <c r="M173" s="247" t="s">
        <v>1</v>
      </c>
      <c r="N173" s="248" t="s">
        <v>42</v>
      </c>
      <c r="O173" s="98"/>
      <c r="P173" s="249">
        <f>O173*H173</f>
        <v>0</v>
      </c>
      <c r="Q173" s="249">
        <v>0.23366999999999999</v>
      </c>
      <c r="R173" s="249">
        <f>Q173*H173</f>
        <v>3.4816829999999999</v>
      </c>
      <c r="S173" s="249">
        <v>0</v>
      </c>
      <c r="T173" s="250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51" t="s">
        <v>227</v>
      </c>
      <c r="AT173" s="251" t="s">
        <v>213</v>
      </c>
      <c r="AU173" s="251" t="s">
        <v>92</v>
      </c>
      <c r="AY173" s="18" t="s">
        <v>210</v>
      </c>
      <c r="BE173" s="252">
        <f>IF(N173="základná",J173,0)</f>
        <v>0</v>
      </c>
      <c r="BF173" s="252">
        <f>IF(N173="znížená",J173,0)</f>
        <v>0</v>
      </c>
      <c r="BG173" s="252">
        <f>IF(N173="zákl. prenesená",J173,0)</f>
        <v>0</v>
      </c>
      <c r="BH173" s="252">
        <f>IF(N173="zníž. prenesená",J173,0)</f>
        <v>0</v>
      </c>
      <c r="BI173" s="252">
        <f>IF(N173="nulová",J173,0)</f>
        <v>0</v>
      </c>
      <c r="BJ173" s="18" t="s">
        <v>92</v>
      </c>
      <c r="BK173" s="252">
        <f>ROUND(I173*H173,2)</f>
        <v>0</v>
      </c>
      <c r="BL173" s="18" t="s">
        <v>227</v>
      </c>
      <c r="BM173" s="251" t="s">
        <v>1096</v>
      </c>
    </row>
    <row r="174" s="13" customFormat="1">
      <c r="A174" s="13"/>
      <c r="B174" s="258"/>
      <c r="C174" s="259"/>
      <c r="D174" s="260" t="s">
        <v>256</v>
      </c>
      <c r="E174" s="261" t="s">
        <v>1</v>
      </c>
      <c r="F174" s="262" t="s">
        <v>1097</v>
      </c>
      <c r="G174" s="259"/>
      <c r="H174" s="263">
        <v>1.8</v>
      </c>
      <c r="I174" s="264"/>
      <c r="J174" s="259"/>
      <c r="K174" s="259"/>
      <c r="L174" s="265"/>
      <c r="M174" s="266"/>
      <c r="N174" s="267"/>
      <c r="O174" s="267"/>
      <c r="P174" s="267"/>
      <c r="Q174" s="267"/>
      <c r="R174" s="267"/>
      <c r="S174" s="267"/>
      <c r="T174" s="268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69" t="s">
        <v>256</v>
      </c>
      <c r="AU174" s="269" t="s">
        <v>92</v>
      </c>
      <c r="AV174" s="13" t="s">
        <v>92</v>
      </c>
      <c r="AW174" s="13" t="s">
        <v>32</v>
      </c>
      <c r="AX174" s="13" t="s">
        <v>76</v>
      </c>
      <c r="AY174" s="269" t="s">
        <v>210</v>
      </c>
    </row>
    <row r="175" s="13" customFormat="1">
      <c r="A175" s="13"/>
      <c r="B175" s="258"/>
      <c r="C175" s="259"/>
      <c r="D175" s="260" t="s">
        <v>256</v>
      </c>
      <c r="E175" s="261" t="s">
        <v>1</v>
      </c>
      <c r="F175" s="262" t="s">
        <v>1656</v>
      </c>
      <c r="G175" s="259"/>
      <c r="H175" s="263">
        <v>13.1</v>
      </c>
      <c r="I175" s="264"/>
      <c r="J175" s="259"/>
      <c r="K175" s="259"/>
      <c r="L175" s="265"/>
      <c r="M175" s="266"/>
      <c r="N175" s="267"/>
      <c r="O175" s="267"/>
      <c r="P175" s="267"/>
      <c r="Q175" s="267"/>
      <c r="R175" s="267"/>
      <c r="S175" s="267"/>
      <c r="T175" s="268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69" t="s">
        <v>256</v>
      </c>
      <c r="AU175" s="269" t="s">
        <v>92</v>
      </c>
      <c r="AV175" s="13" t="s">
        <v>92</v>
      </c>
      <c r="AW175" s="13" t="s">
        <v>32</v>
      </c>
      <c r="AX175" s="13" t="s">
        <v>76</v>
      </c>
      <c r="AY175" s="269" t="s">
        <v>210</v>
      </c>
    </row>
    <row r="176" s="2" customFormat="1" ht="23.4566" customHeight="1">
      <c r="A176" s="39"/>
      <c r="B176" s="40"/>
      <c r="C176" s="239" t="s">
        <v>336</v>
      </c>
      <c r="D176" s="239" t="s">
        <v>213</v>
      </c>
      <c r="E176" s="240" t="s">
        <v>1260</v>
      </c>
      <c r="F176" s="241" t="s">
        <v>1261</v>
      </c>
      <c r="G176" s="242" t="s">
        <v>264</v>
      </c>
      <c r="H176" s="243">
        <v>0.13500000000000001</v>
      </c>
      <c r="I176" s="244"/>
      <c r="J176" s="245">
        <f>ROUND(I176*H176,2)</f>
        <v>0</v>
      </c>
      <c r="K176" s="246"/>
      <c r="L176" s="45"/>
      <c r="M176" s="247" t="s">
        <v>1</v>
      </c>
      <c r="N176" s="248" t="s">
        <v>42</v>
      </c>
      <c r="O176" s="98"/>
      <c r="P176" s="249">
        <f>O176*H176</f>
        <v>0</v>
      </c>
      <c r="Q176" s="249">
        <v>1.7034</v>
      </c>
      <c r="R176" s="249">
        <f>Q176*H176</f>
        <v>0.22995900000000002</v>
      </c>
      <c r="S176" s="249">
        <v>0</v>
      </c>
      <c r="T176" s="250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51" t="s">
        <v>227</v>
      </c>
      <c r="AT176" s="251" t="s">
        <v>213</v>
      </c>
      <c r="AU176" s="251" t="s">
        <v>92</v>
      </c>
      <c r="AY176" s="18" t="s">
        <v>210</v>
      </c>
      <c r="BE176" s="252">
        <f>IF(N176="základná",J176,0)</f>
        <v>0</v>
      </c>
      <c r="BF176" s="252">
        <f>IF(N176="znížená",J176,0)</f>
        <v>0</v>
      </c>
      <c r="BG176" s="252">
        <f>IF(N176="zákl. prenesená",J176,0)</f>
        <v>0</v>
      </c>
      <c r="BH176" s="252">
        <f>IF(N176="zníž. prenesená",J176,0)</f>
        <v>0</v>
      </c>
      <c r="BI176" s="252">
        <f>IF(N176="nulová",J176,0)</f>
        <v>0</v>
      </c>
      <c r="BJ176" s="18" t="s">
        <v>92</v>
      </c>
      <c r="BK176" s="252">
        <f>ROUND(I176*H176,2)</f>
        <v>0</v>
      </c>
      <c r="BL176" s="18" t="s">
        <v>227</v>
      </c>
      <c r="BM176" s="251" t="s">
        <v>1529</v>
      </c>
    </row>
    <row r="177" s="13" customFormat="1">
      <c r="A177" s="13"/>
      <c r="B177" s="258"/>
      <c r="C177" s="259"/>
      <c r="D177" s="260" t="s">
        <v>256</v>
      </c>
      <c r="E177" s="261" t="s">
        <v>1</v>
      </c>
      <c r="F177" s="262" t="s">
        <v>1657</v>
      </c>
      <c r="G177" s="259"/>
      <c r="H177" s="263">
        <v>0.13500000000000001</v>
      </c>
      <c r="I177" s="264"/>
      <c r="J177" s="259"/>
      <c r="K177" s="259"/>
      <c r="L177" s="265"/>
      <c r="M177" s="266"/>
      <c r="N177" s="267"/>
      <c r="O177" s="267"/>
      <c r="P177" s="267"/>
      <c r="Q177" s="267"/>
      <c r="R177" s="267"/>
      <c r="S177" s="267"/>
      <c r="T177" s="268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69" t="s">
        <v>256</v>
      </c>
      <c r="AU177" s="269" t="s">
        <v>92</v>
      </c>
      <c r="AV177" s="13" t="s">
        <v>92</v>
      </c>
      <c r="AW177" s="13" t="s">
        <v>32</v>
      </c>
      <c r="AX177" s="13" t="s">
        <v>76</v>
      </c>
      <c r="AY177" s="269" t="s">
        <v>210</v>
      </c>
    </row>
    <row r="178" s="2" customFormat="1" ht="23.4566" customHeight="1">
      <c r="A178" s="39"/>
      <c r="B178" s="40"/>
      <c r="C178" s="239" t="s">
        <v>340</v>
      </c>
      <c r="D178" s="239" t="s">
        <v>213</v>
      </c>
      <c r="E178" s="240" t="s">
        <v>1100</v>
      </c>
      <c r="F178" s="241" t="s">
        <v>1101</v>
      </c>
      <c r="G178" s="242" t="s">
        <v>254</v>
      </c>
      <c r="H178" s="243">
        <v>13.1</v>
      </c>
      <c r="I178" s="244"/>
      <c r="J178" s="245">
        <f>ROUND(I178*H178,2)</f>
        <v>0</v>
      </c>
      <c r="K178" s="246"/>
      <c r="L178" s="45"/>
      <c r="M178" s="247" t="s">
        <v>1</v>
      </c>
      <c r="N178" s="248" t="s">
        <v>42</v>
      </c>
      <c r="O178" s="98"/>
      <c r="P178" s="249">
        <f>O178*H178</f>
        <v>0</v>
      </c>
      <c r="Q178" s="249">
        <v>0.30059999999999998</v>
      </c>
      <c r="R178" s="249">
        <f>Q178*H178</f>
        <v>3.9378599999999997</v>
      </c>
      <c r="S178" s="249">
        <v>0</v>
      </c>
      <c r="T178" s="250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51" t="s">
        <v>227</v>
      </c>
      <c r="AT178" s="251" t="s">
        <v>213</v>
      </c>
      <c r="AU178" s="251" t="s">
        <v>92</v>
      </c>
      <c r="AY178" s="18" t="s">
        <v>210</v>
      </c>
      <c r="BE178" s="252">
        <f>IF(N178="základná",J178,0)</f>
        <v>0</v>
      </c>
      <c r="BF178" s="252">
        <f>IF(N178="znížená",J178,0)</f>
        <v>0</v>
      </c>
      <c r="BG178" s="252">
        <f>IF(N178="zákl. prenesená",J178,0)</f>
        <v>0</v>
      </c>
      <c r="BH178" s="252">
        <f>IF(N178="zníž. prenesená",J178,0)</f>
        <v>0</v>
      </c>
      <c r="BI178" s="252">
        <f>IF(N178="nulová",J178,0)</f>
        <v>0</v>
      </c>
      <c r="BJ178" s="18" t="s">
        <v>92</v>
      </c>
      <c r="BK178" s="252">
        <f>ROUND(I178*H178,2)</f>
        <v>0</v>
      </c>
      <c r="BL178" s="18" t="s">
        <v>227</v>
      </c>
      <c r="BM178" s="251" t="s">
        <v>1658</v>
      </c>
    </row>
    <row r="179" s="13" customFormat="1">
      <c r="A179" s="13"/>
      <c r="B179" s="258"/>
      <c r="C179" s="259"/>
      <c r="D179" s="260" t="s">
        <v>256</v>
      </c>
      <c r="E179" s="261" t="s">
        <v>1</v>
      </c>
      <c r="F179" s="262" t="s">
        <v>1659</v>
      </c>
      <c r="G179" s="259"/>
      <c r="H179" s="263">
        <v>13.1</v>
      </c>
      <c r="I179" s="264"/>
      <c r="J179" s="259"/>
      <c r="K179" s="259"/>
      <c r="L179" s="265"/>
      <c r="M179" s="266"/>
      <c r="N179" s="267"/>
      <c r="O179" s="267"/>
      <c r="P179" s="267"/>
      <c r="Q179" s="267"/>
      <c r="R179" s="267"/>
      <c r="S179" s="267"/>
      <c r="T179" s="268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69" t="s">
        <v>256</v>
      </c>
      <c r="AU179" s="269" t="s">
        <v>92</v>
      </c>
      <c r="AV179" s="13" t="s">
        <v>92</v>
      </c>
      <c r="AW179" s="13" t="s">
        <v>32</v>
      </c>
      <c r="AX179" s="13" t="s">
        <v>76</v>
      </c>
      <c r="AY179" s="269" t="s">
        <v>210</v>
      </c>
    </row>
    <row r="180" s="14" customFormat="1">
      <c r="A180" s="14"/>
      <c r="B180" s="270"/>
      <c r="C180" s="271"/>
      <c r="D180" s="260" t="s">
        <v>256</v>
      </c>
      <c r="E180" s="272" t="s">
        <v>1</v>
      </c>
      <c r="F180" s="273" t="s">
        <v>268</v>
      </c>
      <c r="G180" s="271"/>
      <c r="H180" s="274">
        <v>13.1</v>
      </c>
      <c r="I180" s="275"/>
      <c r="J180" s="271"/>
      <c r="K180" s="271"/>
      <c r="L180" s="276"/>
      <c r="M180" s="277"/>
      <c r="N180" s="278"/>
      <c r="O180" s="278"/>
      <c r="P180" s="278"/>
      <c r="Q180" s="278"/>
      <c r="R180" s="278"/>
      <c r="S180" s="278"/>
      <c r="T180" s="279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80" t="s">
        <v>256</v>
      </c>
      <c r="AU180" s="280" t="s">
        <v>92</v>
      </c>
      <c r="AV180" s="14" t="s">
        <v>227</v>
      </c>
      <c r="AW180" s="14" t="s">
        <v>32</v>
      </c>
      <c r="AX180" s="14" t="s">
        <v>84</v>
      </c>
      <c r="AY180" s="280" t="s">
        <v>210</v>
      </c>
    </row>
    <row r="181" s="2" customFormat="1" ht="23.4566" customHeight="1">
      <c r="A181" s="39"/>
      <c r="B181" s="40"/>
      <c r="C181" s="239" t="s">
        <v>346</v>
      </c>
      <c r="D181" s="239" t="s">
        <v>213</v>
      </c>
      <c r="E181" s="240" t="s">
        <v>471</v>
      </c>
      <c r="F181" s="241" t="s">
        <v>472</v>
      </c>
      <c r="G181" s="242" t="s">
        <v>264</v>
      </c>
      <c r="H181" s="243">
        <v>0.624</v>
      </c>
      <c r="I181" s="244"/>
      <c r="J181" s="245">
        <f>ROUND(I181*H181,2)</f>
        <v>0</v>
      </c>
      <c r="K181" s="246"/>
      <c r="L181" s="45"/>
      <c r="M181" s="247" t="s">
        <v>1</v>
      </c>
      <c r="N181" s="248" t="s">
        <v>42</v>
      </c>
      <c r="O181" s="98"/>
      <c r="P181" s="249">
        <f>O181*H181</f>
        <v>0</v>
      </c>
      <c r="Q181" s="249">
        <v>2.1922799999999998</v>
      </c>
      <c r="R181" s="249">
        <f>Q181*H181</f>
        <v>1.3679827199999999</v>
      </c>
      <c r="S181" s="249">
        <v>0</v>
      </c>
      <c r="T181" s="250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51" t="s">
        <v>227</v>
      </c>
      <c r="AT181" s="251" t="s">
        <v>213</v>
      </c>
      <c r="AU181" s="251" t="s">
        <v>92</v>
      </c>
      <c r="AY181" s="18" t="s">
        <v>210</v>
      </c>
      <c r="BE181" s="252">
        <f>IF(N181="základná",J181,0)</f>
        <v>0</v>
      </c>
      <c r="BF181" s="252">
        <f>IF(N181="znížená",J181,0)</f>
        <v>0</v>
      </c>
      <c r="BG181" s="252">
        <f>IF(N181="zákl. prenesená",J181,0)</f>
        <v>0</v>
      </c>
      <c r="BH181" s="252">
        <f>IF(N181="zníž. prenesená",J181,0)</f>
        <v>0</v>
      </c>
      <c r="BI181" s="252">
        <f>IF(N181="nulová",J181,0)</f>
        <v>0</v>
      </c>
      <c r="BJ181" s="18" t="s">
        <v>92</v>
      </c>
      <c r="BK181" s="252">
        <f>ROUND(I181*H181,2)</f>
        <v>0</v>
      </c>
      <c r="BL181" s="18" t="s">
        <v>227</v>
      </c>
      <c r="BM181" s="251" t="s">
        <v>1660</v>
      </c>
    </row>
    <row r="182" s="13" customFormat="1">
      <c r="A182" s="13"/>
      <c r="B182" s="258"/>
      <c r="C182" s="259"/>
      <c r="D182" s="260" t="s">
        <v>256</v>
      </c>
      <c r="E182" s="261" t="s">
        <v>1</v>
      </c>
      <c r="F182" s="262" t="s">
        <v>1104</v>
      </c>
      <c r="G182" s="259"/>
      <c r="H182" s="263">
        <v>0.624</v>
      </c>
      <c r="I182" s="264"/>
      <c r="J182" s="259"/>
      <c r="K182" s="259"/>
      <c r="L182" s="265"/>
      <c r="M182" s="266"/>
      <c r="N182" s="267"/>
      <c r="O182" s="267"/>
      <c r="P182" s="267"/>
      <c r="Q182" s="267"/>
      <c r="R182" s="267"/>
      <c r="S182" s="267"/>
      <c r="T182" s="268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69" t="s">
        <v>256</v>
      </c>
      <c r="AU182" s="269" t="s">
        <v>92</v>
      </c>
      <c r="AV182" s="13" t="s">
        <v>92</v>
      </c>
      <c r="AW182" s="13" t="s">
        <v>32</v>
      </c>
      <c r="AX182" s="13" t="s">
        <v>84</v>
      </c>
      <c r="AY182" s="269" t="s">
        <v>210</v>
      </c>
    </row>
    <row r="183" s="2" customFormat="1" ht="23.4566" customHeight="1">
      <c r="A183" s="39"/>
      <c r="B183" s="40"/>
      <c r="C183" s="239" t="s">
        <v>353</v>
      </c>
      <c r="D183" s="239" t="s">
        <v>213</v>
      </c>
      <c r="E183" s="240" t="s">
        <v>1661</v>
      </c>
      <c r="F183" s="241" t="s">
        <v>1662</v>
      </c>
      <c r="G183" s="242" t="s">
        <v>264</v>
      </c>
      <c r="H183" s="243">
        <v>4.125</v>
      </c>
      <c r="I183" s="244"/>
      <c r="J183" s="245">
        <f>ROUND(I183*H183,2)</f>
        <v>0</v>
      </c>
      <c r="K183" s="246"/>
      <c r="L183" s="45"/>
      <c r="M183" s="247" t="s">
        <v>1</v>
      </c>
      <c r="N183" s="248" t="s">
        <v>42</v>
      </c>
      <c r="O183" s="98"/>
      <c r="P183" s="249">
        <f>O183*H183</f>
        <v>0</v>
      </c>
      <c r="Q183" s="249">
        <v>2.40645</v>
      </c>
      <c r="R183" s="249">
        <f>Q183*H183</f>
        <v>9.9266062500000007</v>
      </c>
      <c r="S183" s="249">
        <v>0</v>
      </c>
      <c r="T183" s="250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51" t="s">
        <v>227</v>
      </c>
      <c r="AT183" s="251" t="s">
        <v>213</v>
      </c>
      <c r="AU183" s="251" t="s">
        <v>92</v>
      </c>
      <c r="AY183" s="18" t="s">
        <v>210</v>
      </c>
      <c r="BE183" s="252">
        <f>IF(N183="základná",J183,0)</f>
        <v>0</v>
      </c>
      <c r="BF183" s="252">
        <f>IF(N183="znížená",J183,0)</f>
        <v>0</v>
      </c>
      <c r="BG183" s="252">
        <f>IF(N183="zákl. prenesená",J183,0)</f>
        <v>0</v>
      </c>
      <c r="BH183" s="252">
        <f>IF(N183="zníž. prenesená",J183,0)</f>
        <v>0</v>
      </c>
      <c r="BI183" s="252">
        <f>IF(N183="nulová",J183,0)</f>
        <v>0</v>
      </c>
      <c r="BJ183" s="18" t="s">
        <v>92</v>
      </c>
      <c r="BK183" s="252">
        <f>ROUND(I183*H183,2)</f>
        <v>0</v>
      </c>
      <c r="BL183" s="18" t="s">
        <v>227</v>
      </c>
      <c r="BM183" s="251" t="s">
        <v>1663</v>
      </c>
    </row>
    <row r="184" s="13" customFormat="1">
      <c r="A184" s="13"/>
      <c r="B184" s="258"/>
      <c r="C184" s="259"/>
      <c r="D184" s="260" t="s">
        <v>256</v>
      </c>
      <c r="E184" s="261" t="s">
        <v>1</v>
      </c>
      <c r="F184" s="262" t="s">
        <v>1664</v>
      </c>
      <c r="G184" s="259"/>
      <c r="H184" s="263">
        <v>4.125</v>
      </c>
      <c r="I184" s="264"/>
      <c r="J184" s="259"/>
      <c r="K184" s="259"/>
      <c r="L184" s="265"/>
      <c r="M184" s="266"/>
      <c r="N184" s="267"/>
      <c r="O184" s="267"/>
      <c r="P184" s="267"/>
      <c r="Q184" s="267"/>
      <c r="R184" s="267"/>
      <c r="S184" s="267"/>
      <c r="T184" s="268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69" t="s">
        <v>256</v>
      </c>
      <c r="AU184" s="269" t="s">
        <v>92</v>
      </c>
      <c r="AV184" s="13" t="s">
        <v>92</v>
      </c>
      <c r="AW184" s="13" t="s">
        <v>32</v>
      </c>
      <c r="AX184" s="13" t="s">
        <v>84</v>
      </c>
      <c r="AY184" s="269" t="s">
        <v>210</v>
      </c>
    </row>
    <row r="185" s="2" customFormat="1" ht="31.92453" customHeight="1">
      <c r="A185" s="39"/>
      <c r="B185" s="40"/>
      <c r="C185" s="239" t="s">
        <v>7</v>
      </c>
      <c r="D185" s="239" t="s">
        <v>213</v>
      </c>
      <c r="E185" s="240" t="s">
        <v>476</v>
      </c>
      <c r="F185" s="241" t="s">
        <v>477</v>
      </c>
      <c r="G185" s="242" t="s">
        <v>264</v>
      </c>
      <c r="H185" s="243">
        <v>0.63</v>
      </c>
      <c r="I185" s="244"/>
      <c r="J185" s="245">
        <f>ROUND(I185*H185,2)</f>
        <v>0</v>
      </c>
      <c r="K185" s="246"/>
      <c r="L185" s="45"/>
      <c r="M185" s="247" t="s">
        <v>1</v>
      </c>
      <c r="N185" s="248" t="s">
        <v>42</v>
      </c>
      <c r="O185" s="98"/>
      <c r="P185" s="249">
        <f>O185*H185</f>
        <v>0</v>
      </c>
      <c r="Q185" s="249">
        <v>2.2632400000000001</v>
      </c>
      <c r="R185" s="249">
        <f>Q185*H185</f>
        <v>1.4258412</v>
      </c>
      <c r="S185" s="249">
        <v>0</v>
      </c>
      <c r="T185" s="250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51" t="s">
        <v>227</v>
      </c>
      <c r="AT185" s="251" t="s">
        <v>213</v>
      </c>
      <c r="AU185" s="251" t="s">
        <v>92</v>
      </c>
      <c r="AY185" s="18" t="s">
        <v>210</v>
      </c>
      <c r="BE185" s="252">
        <f>IF(N185="základná",J185,0)</f>
        <v>0</v>
      </c>
      <c r="BF185" s="252">
        <f>IF(N185="znížená",J185,0)</f>
        <v>0</v>
      </c>
      <c r="BG185" s="252">
        <f>IF(N185="zákl. prenesená",J185,0)</f>
        <v>0</v>
      </c>
      <c r="BH185" s="252">
        <f>IF(N185="zníž. prenesená",J185,0)</f>
        <v>0</v>
      </c>
      <c r="BI185" s="252">
        <f>IF(N185="nulová",J185,0)</f>
        <v>0</v>
      </c>
      <c r="BJ185" s="18" t="s">
        <v>92</v>
      </c>
      <c r="BK185" s="252">
        <f>ROUND(I185*H185,2)</f>
        <v>0</v>
      </c>
      <c r="BL185" s="18" t="s">
        <v>227</v>
      </c>
      <c r="BM185" s="251" t="s">
        <v>1531</v>
      </c>
    </row>
    <row r="186" s="13" customFormat="1">
      <c r="A186" s="13"/>
      <c r="B186" s="258"/>
      <c r="C186" s="259"/>
      <c r="D186" s="260" t="s">
        <v>256</v>
      </c>
      <c r="E186" s="261" t="s">
        <v>1</v>
      </c>
      <c r="F186" s="262" t="s">
        <v>1665</v>
      </c>
      <c r="G186" s="259"/>
      <c r="H186" s="263">
        <v>0.63</v>
      </c>
      <c r="I186" s="264"/>
      <c r="J186" s="259"/>
      <c r="K186" s="259"/>
      <c r="L186" s="265"/>
      <c r="M186" s="266"/>
      <c r="N186" s="267"/>
      <c r="O186" s="267"/>
      <c r="P186" s="267"/>
      <c r="Q186" s="267"/>
      <c r="R186" s="267"/>
      <c r="S186" s="267"/>
      <c r="T186" s="268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69" t="s">
        <v>256</v>
      </c>
      <c r="AU186" s="269" t="s">
        <v>92</v>
      </c>
      <c r="AV186" s="13" t="s">
        <v>92</v>
      </c>
      <c r="AW186" s="13" t="s">
        <v>32</v>
      </c>
      <c r="AX186" s="13" t="s">
        <v>84</v>
      </c>
      <c r="AY186" s="269" t="s">
        <v>210</v>
      </c>
    </row>
    <row r="187" s="2" customFormat="1" ht="31.92453" customHeight="1">
      <c r="A187" s="39"/>
      <c r="B187" s="40"/>
      <c r="C187" s="239" t="s">
        <v>362</v>
      </c>
      <c r="D187" s="239" t="s">
        <v>213</v>
      </c>
      <c r="E187" s="240" t="s">
        <v>491</v>
      </c>
      <c r="F187" s="241" t="s">
        <v>492</v>
      </c>
      <c r="G187" s="242" t="s">
        <v>254</v>
      </c>
      <c r="H187" s="243">
        <v>14.9</v>
      </c>
      <c r="I187" s="244"/>
      <c r="J187" s="245">
        <f>ROUND(I187*H187,2)</f>
        <v>0</v>
      </c>
      <c r="K187" s="246"/>
      <c r="L187" s="45"/>
      <c r="M187" s="247" t="s">
        <v>1</v>
      </c>
      <c r="N187" s="248" t="s">
        <v>42</v>
      </c>
      <c r="O187" s="98"/>
      <c r="P187" s="249">
        <f>O187*H187</f>
        <v>0</v>
      </c>
      <c r="Q187" s="249">
        <v>0.74894000000000005</v>
      </c>
      <c r="R187" s="249">
        <f>Q187*H187</f>
        <v>11.159206000000001</v>
      </c>
      <c r="S187" s="249">
        <v>0</v>
      </c>
      <c r="T187" s="250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51" t="s">
        <v>227</v>
      </c>
      <c r="AT187" s="251" t="s">
        <v>213</v>
      </c>
      <c r="AU187" s="251" t="s">
        <v>92</v>
      </c>
      <c r="AY187" s="18" t="s">
        <v>210</v>
      </c>
      <c r="BE187" s="252">
        <f>IF(N187="základná",J187,0)</f>
        <v>0</v>
      </c>
      <c r="BF187" s="252">
        <f>IF(N187="znížená",J187,0)</f>
        <v>0</v>
      </c>
      <c r="BG187" s="252">
        <f>IF(N187="zákl. prenesená",J187,0)</f>
        <v>0</v>
      </c>
      <c r="BH187" s="252">
        <f>IF(N187="zníž. prenesená",J187,0)</f>
        <v>0</v>
      </c>
      <c r="BI187" s="252">
        <f>IF(N187="nulová",J187,0)</f>
        <v>0</v>
      </c>
      <c r="BJ187" s="18" t="s">
        <v>92</v>
      </c>
      <c r="BK187" s="252">
        <f>ROUND(I187*H187,2)</f>
        <v>0</v>
      </c>
      <c r="BL187" s="18" t="s">
        <v>227</v>
      </c>
      <c r="BM187" s="251" t="s">
        <v>1107</v>
      </c>
    </row>
    <row r="188" s="13" customFormat="1">
      <c r="A188" s="13"/>
      <c r="B188" s="258"/>
      <c r="C188" s="259"/>
      <c r="D188" s="260" t="s">
        <v>256</v>
      </c>
      <c r="E188" s="261" t="s">
        <v>1</v>
      </c>
      <c r="F188" s="262" t="s">
        <v>1097</v>
      </c>
      <c r="G188" s="259"/>
      <c r="H188" s="263">
        <v>1.8</v>
      </c>
      <c r="I188" s="264"/>
      <c r="J188" s="259"/>
      <c r="K188" s="259"/>
      <c r="L188" s="265"/>
      <c r="M188" s="266"/>
      <c r="N188" s="267"/>
      <c r="O188" s="267"/>
      <c r="P188" s="267"/>
      <c r="Q188" s="267"/>
      <c r="R188" s="267"/>
      <c r="S188" s="267"/>
      <c r="T188" s="268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69" t="s">
        <v>256</v>
      </c>
      <c r="AU188" s="269" t="s">
        <v>92</v>
      </c>
      <c r="AV188" s="13" t="s">
        <v>92</v>
      </c>
      <c r="AW188" s="13" t="s">
        <v>32</v>
      </c>
      <c r="AX188" s="13" t="s">
        <v>76</v>
      </c>
      <c r="AY188" s="269" t="s">
        <v>210</v>
      </c>
    </row>
    <row r="189" s="13" customFormat="1">
      <c r="A189" s="13"/>
      <c r="B189" s="258"/>
      <c r="C189" s="259"/>
      <c r="D189" s="260" t="s">
        <v>256</v>
      </c>
      <c r="E189" s="261" t="s">
        <v>1</v>
      </c>
      <c r="F189" s="262" t="s">
        <v>1656</v>
      </c>
      <c r="G189" s="259"/>
      <c r="H189" s="263">
        <v>13.1</v>
      </c>
      <c r="I189" s="264"/>
      <c r="J189" s="259"/>
      <c r="K189" s="259"/>
      <c r="L189" s="265"/>
      <c r="M189" s="266"/>
      <c r="N189" s="267"/>
      <c r="O189" s="267"/>
      <c r="P189" s="267"/>
      <c r="Q189" s="267"/>
      <c r="R189" s="267"/>
      <c r="S189" s="267"/>
      <c r="T189" s="268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69" t="s">
        <v>256</v>
      </c>
      <c r="AU189" s="269" t="s">
        <v>92</v>
      </c>
      <c r="AV189" s="13" t="s">
        <v>92</v>
      </c>
      <c r="AW189" s="13" t="s">
        <v>32</v>
      </c>
      <c r="AX189" s="13" t="s">
        <v>76</v>
      </c>
      <c r="AY189" s="269" t="s">
        <v>210</v>
      </c>
    </row>
    <row r="190" s="12" customFormat="1" ht="22.8" customHeight="1">
      <c r="A190" s="12"/>
      <c r="B190" s="223"/>
      <c r="C190" s="224"/>
      <c r="D190" s="225" t="s">
        <v>75</v>
      </c>
      <c r="E190" s="237" t="s">
        <v>209</v>
      </c>
      <c r="F190" s="237" t="s">
        <v>494</v>
      </c>
      <c r="G190" s="224"/>
      <c r="H190" s="224"/>
      <c r="I190" s="227"/>
      <c r="J190" s="238">
        <f>BK190</f>
        <v>0</v>
      </c>
      <c r="K190" s="224"/>
      <c r="L190" s="229"/>
      <c r="M190" s="230"/>
      <c r="N190" s="231"/>
      <c r="O190" s="231"/>
      <c r="P190" s="232">
        <f>SUM(P191:P196)</f>
        <v>0</v>
      </c>
      <c r="Q190" s="231"/>
      <c r="R190" s="232">
        <f>SUM(R191:R196)</f>
        <v>23.033010000000001</v>
      </c>
      <c r="S190" s="231"/>
      <c r="T190" s="233">
        <f>SUM(T191:T196)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34" t="s">
        <v>84</v>
      </c>
      <c r="AT190" s="235" t="s">
        <v>75</v>
      </c>
      <c r="AU190" s="235" t="s">
        <v>84</v>
      </c>
      <c r="AY190" s="234" t="s">
        <v>210</v>
      </c>
      <c r="BK190" s="236">
        <f>SUM(BK191:BK196)</f>
        <v>0</v>
      </c>
    </row>
    <row r="191" s="2" customFormat="1" ht="23.4566" customHeight="1">
      <c r="A191" s="39"/>
      <c r="B191" s="40"/>
      <c r="C191" s="239" t="s">
        <v>368</v>
      </c>
      <c r="D191" s="239" t="s">
        <v>213</v>
      </c>
      <c r="E191" s="240" t="s">
        <v>496</v>
      </c>
      <c r="F191" s="241" t="s">
        <v>497</v>
      </c>
      <c r="G191" s="242" t="s">
        <v>254</v>
      </c>
      <c r="H191" s="243">
        <v>21</v>
      </c>
      <c r="I191" s="244"/>
      <c r="J191" s="245">
        <f>ROUND(I191*H191,2)</f>
        <v>0</v>
      </c>
      <c r="K191" s="246"/>
      <c r="L191" s="45"/>
      <c r="M191" s="247" t="s">
        <v>1</v>
      </c>
      <c r="N191" s="248" t="s">
        <v>42</v>
      </c>
      <c r="O191" s="98"/>
      <c r="P191" s="249">
        <f>O191*H191</f>
        <v>0</v>
      </c>
      <c r="Q191" s="249">
        <v>0.46166000000000001</v>
      </c>
      <c r="R191" s="249">
        <f>Q191*H191</f>
        <v>9.6948600000000003</v>
      </c>
      <c r="S191" s="249">
        <v>0</v>
      </c>
      <c r="T191" s="250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51" t="s">
        <v>227</v>
      </c>
      <c r="AT191" s="251" t="s">
        <v>213</v>
      </c>
      <c r="AU191" s="251" t="s">
        <v>92</v>
      </c>
      <c r="AY191" s="18" t="s">
        <v>210</v>
      </c>
      <c r="BE191" s="252">
        <f>IF(N191="základná",J191,0)</f>
        <v>0</v>
      </c>
      <c r="BF191" s="252">
        <f>IF(N191="znížená",J191,0)</f>
        <v>0</v>
      </c>
      <c r="BG191" s="252">
        <f>IF(N191="zákl. prenesená",J191,0)</f>
        <v>0</v>
      </c>
      <c r="BH191" s="252">
        <f>IF(N191="zníž. prenesená",J191,0)</f>
        <v>0</v>
      </c>
      <c r="BI191" s="252">
        <f>IF(N191="nulová",J191,0)</f>
        <v>0</v>
      </c>
      <c r="BJ191" s="18" t="s">
        <v>92</v>
      </c>
      <c r="BK191" s="252">
        <f>ROUND(I191*H191,2)</f>
        <v>0</v>
      </c>
      <c r="BL191" s="18" t="s">
        <v>227</v>
      </c>
      <c r="BM191" s="251" t="s">
        <v>1666</v>
      </c>
    </row>
    <row r="192" s="13" customFormat="1">
      <c r="A192" s="13"/>
      <c r="B192" s="258"/>
      <c r="C192" s="259"/>
      <c r="D192" s="260" t="s">
        <v>256</v>
      </c>
      <c r="E192" s="261" t="s">
        <v>1</v>
      </c>
      <c r="F192" s="262" t="s">
        <v>1001</v>
      </c>
      <c r="G192" s="259"/>
      <c r="H192" s="263">
        <v>21</v>
      </c>
      <c r="I192" s="264"/>
      <c r="J192" s="259"/>
      <c r="K192" s="259"/>
      <c r="L192" s="265"/>
      <c r="M192" s="266"/>
      <c r="N192" s="267"/>
      <c r="O192" s="267"/>
      <c r="P192" s="267"/>
      <c r="Q192" s="267"/>
      <c r="R192" s="267"/>
      <c r="S192" s="267"/>
      <c r="T192" s="268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69" t="s">
        <v>256</v>
      </c>
      <c r="AU192" s="269" t="s">
        <v>92</v>
      </c>
      <c r="AV192" s="13" t="s">
        <v>92</v>
      </c>
      <c r="AW192" s="13" t="s">
        <v>32</v>
      </c>
      <c r="AX192" s="13" t="s">
        <v>84</v>
      </c>
      <c r="AY192" s="269" t="s">
        <v>210</v>
      </c>
    </row>
    <row r="193" s="2" customFormat="1" ht="31.92453" customHeight="1">
      <c r="A193" s="39"/>
      <c r="B193" s="40"/>
      <c r="C193" s="239" t="s">
        <v>373</v>
      </c>
      <c r="D193" s="239" t="s">
        <v>213</v>
      </c>
      <c r="E193" s="240" t="s">
        <v>1109</v>
      </c>
      <c r="F193" s="241" t="s">
        <v>1110</v>
      </c>
      <c r="G193" s="242" t="s">
        <v>254</v>
      </c>
      <c r="H193" s="243">
        <v>21</v>
      </c>
      <c r="I193" s="244"/>
      <c r="J193" s="245">
        <f>ROUND(I193*H193,2)</f>
        <v>0</v>
      </c>
      <c r="K193" s="246"/>
      <c r="L193" s="45"/>
      <c r="M193" s="247" t="s">
        <v>1</v>
      </c>
      <c r="N193" s="248" t="s">
        <v>42</v>
      </c>
      <c r="O193" s="98"/>
      <c r="P193" s="249">
        <f>O193*H193</f>
        <v>0</v>
      </c>
      <c r="Q193" s="249">
        <v>0.15826000000000001</v>
      </c>
      <c r="R193" s="249">
        <f>Q193*H193</f>
        <v>3.3234600000000003</v>
      </c>
      <c r="S193" s="249">
        <v>0</v>
      </c>
      <c r="T193" s="250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51" t="s">
        <v>227</v>
      </c>
      <c r="AT193" s="251" t="s">
        <v>213</v>
      </c>
      <c r="AU193" s="251" t="s">
        <v>92</v>
      </c>
      <c r="AY193" s="18" t="s">
        <v>210</v>
      </c>
      <c r="BE193" s="252">
        <f>IF(N193="základná",J193,0)</f>
        <v>0</v>
      </c>
      <c r="BF193" s="252">
        <f>IF(N193="znížená",J193,0)</f>
        <v>0</v>
      </c>
      <c r="BG193" s="252">
        <f>IF(N193="zákl. prenesená",J193,0)</f>
        <v>0</v>
      </c>
      <c r="BH193" s="252">
        <f>IF(N193="zníž. prenesená",J193,0)</f>
        <v>0</v>
      </c>
      <c r="BI193" s="252">
        <f>IF(N193="nulová",J193,0)</f>
        <v>0</v>
      </c>
      <c r="BJ193" s="18" t="s">
        <v>92</v>
      </c>
      <c r="BK193" s="252">
        <f>ROUND(I193*H193,2)</f>
        <v>0</v>
      </c>
      <c r="BL193" s="18" t="s">
        <v>227</v>
      </c>
      <c r="BM193" s="251" t="s">
        <v>1667</v>
      </c>
    </row>
    <row r="194" s="2" customFormat="1" ht="36.72453" customHeight="1">
      <c r="A194" s="39"/>
      <c r="B194" s="40"/>
      <c r="C194" s="239" t="s">
        <v>378</v>
      </c>
      <c r="D194" s="239" t="s">
        <v>213</v>
      </c>
      <c r="E194" s="240" t="s">
        <v>506</v>
      </c>
      <c r="F194" s="241" t="s">
        <v>507</v>
      </c>
      <c r="G194" s="242" t="s">
        <v>254</v>
      </c>
      <c r="H194" s="243">
        <v>21</v>
      </c>
      <c r="I194" s="244"/>
      <c r="J194" s="245">
        <f>ROUND(I194*H194,2)</f>
        <v>0</v>
      </c>
      <c r="K194" s="246"/>
      <c r="L194" s="45"/>
      <c r="M194" s="247" t="s">
        <v>1</v>
      </c>
      <c r="N194" s="248" t="s">
        <v>42</v>
      </c>
      <c r="O194" s="98"/>
      <c r="P194" s="249">
        <f>O194*H194</f>
        <v>0</v>
      </c>
      <c r="Q194" s="249">
        <v>0.47117999999999999</v>
      </c>
      <c r="R194" s="249">
        <f>Q194*H194</f>
        <v>9.894779999999999</v>
      </c>
      <c r="S194" s="249">
        <v>0</v>
      </c>
      <c r="T194" s="250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51" t="s">
        <v>227</v>
      </c>
      <c r="AT194" s="251" t="s">
        <v>213</v>
      </c>
      <c r="AU194" s="251" t="s">
        <v>92</v>
      </c>
      <c r="AY194" s="18" t="s">
        <v>210</v>
      </c>
      <c r="BE194" s="252">
        <f>IF(N194="základná",J194,0)</f>
        <v>0</v>
      </c>
      <c r="BF194" s="252">
        <f>IF(N194="znížená",J194,0)</f>
        <v>0</v>
      </c>
      <c r="BG194" s="252">
        <f>IF(N194="zákl. prenesená",J194,0)</f>
        <v>0</v>
      </c>
      <c r="BH194" s="252">
        <f>IF(N194="zníž. prenesená",J194,0)</f>
        <v>0</v>
      </c>
      <c r="BI194" s="252">
        <f>IF(N194="nulová",J194,0)</f>
        <v>0</v>
      </c>
      <c r="BJ194" s="18" t="s">
        <v>92</v>
      </c>
      <c r="BK194" s="252">
        <f>ROUND(I194*H194,2)</f>
        <v>0</v>
      </c>
      <c r="BL194" s="18" t="s">
        <v>227</v>
      </c>
      <c r="BM194" s="251" t="s">
        <v>1668</v>
      </c>
    </row>
    <row r="195" s="2" customFormat="1" ht="31.92453" customHeight="1">
      <c r="A195" s="39"/>
      <c r="B195" s="40"/>
      <c r="C195" s="239" t="s">
        <v>383</v>
      </c>
      <c r="D195" s="239" t="s">
        <v>213</v>
      </c>
      <c r="E195" s="240" t="s">
        <v>1113</v>
      </c>
      <c r="F195" s="241" t="s">
        <v>1114</v>
      </c>
      <c r="G195" s="242" t="s">
        <v>254</v>
      </c>
      <c r="H195" s="243">
        <v>21</v>
      </c>
      <c r="I195" s="244"/>
      <c r="J195" s="245">
        <f>ROUND(I195*H195,2)</f>
        <v>0</v>
      </c>
      <c r="K195" s="246"/>
      <c r="L195" s="45"/>
      <c r="M195" s="247" t="s">
        <v>1</v>
      </c>
      <c r="N195" s="248" t="s">
        <v>42</v>
      </c>
      <c r="O195" s="98"/>
      <c r="P195" s="249">
        <f>O195*H195</f>
        <v>0</v>
      </c>
      <c r="Q195" s="249">
        <v>0.0057099999999999998</v>
      </c>
      <c r="R195" s="249">
        <f>Q195*H195</f>
        <v>0.11990999999999999</v>
      </c>
      <c r="S195" s="249">
        <v>0</v>
      </c>
      <c r="T195" s="250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51" t="s">
        <v>227</v>
      </c>
      <c r="AT195" s="251" t="s">
        <v>213</v>
      </c>
      <c r="AU195" s="251" t="s">
        <v>92</v>
      </c>
      <c r="AY195" s="18" t="s">
        <v>210</v>
      </c>
      <c r="BE195" s="252">
        <f>IF(N195="základná",J195,0)</f>
        <v>0</v>
      </c>
      <c r="BF195" s="252">
        <f>IF(N195="znížená",J195,0)</f>
        <v>0</v>
      </c>
      <c r="BG195" s="252">
        <f>IF(N195="zákl. prenesená",J195,0)</f>
        <v>0</v>
      </c>
      <c r="BH195" s="252">
        <f>IF(N195="zníž. prenesená",J195,0)</f>
        <v>0</v>
      </c>
      <c r="BI195" s="252">
        <f>IF(N195="nulová",J195,0)</f>
        <v>0</v>
      </c>
      <c r="BJ195" s="18" t="s">
        <v>92</v>
      </c>
      <c r="BK195" s="252">
        <f>ROUND(I195*H195,2)</f>
        <v>0</v>
      </c>
      <c r="BL195" s="18" t="s">
        <v>227</v>
      </c>
      <c r="BM195" s="251" t="s">
        <v>1669</v>
      </c>
    </row>
    <row r="196" s="13" customFormat="1">
      <c r="A196" s="13"/>
      <c r="B196" s="258"/>
      <c r="C196" s="259"/>
      <c r="D196" s="260" t="s">
        <v>256</v>
      </c>
      <c r="E196" s="261" t="s">
        <v>1</v>
      </c>
      <c r="F196" s="262" t="s">
        <v>362</v>
      </c>
      <c r="G196" s="259"/>
      <c r="H196" s="263">
        <v>21</v>
      </c>
      <c r="I196" s="264"/>
      <c r="J196" s="259"/>
      <c r="K196" s="259"/>
      <c r="L196" s="265"/>
      <c r="M196" s="266"/>
      <c r="N196" s="267"/>
      <c r="O196" s="267"/>
      <c r="P196" s="267"/>
      <c r="Q196" s="267"/>
      <c r="R196" s="267"/>
      <c r="S196" s="267"/>
      <c r="T196" s="268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69" t="s">
        <v>256</v>
      </c>
      <c r="AU196" s="269" t="s">
        <v>92</v>
      </c>
      <c r="AV196" s="13" t="s">
        <v>92</v>
      </c>
      <c r="AW196" s="13" t="s">
        <v>32</v>
      </c>
      <c r="AX196" s="13" t="s">
        <v>84</v>
      </c>
      <c r="AY196" s="269" t="s">
        <v>210</v>
      </c>
    </row>
    <row r="197" s="12" customFormat="1" ht="22.8" customHeight="1">
      <c r="A197" s="12"/>
      <c r="B197" s="223"/>
      <c r="C197" s="224"/>
      <c r="D197" s="225" t="s">
        <v>75</v>
      </c>
      <c r="E197" s="237" t="s">
        <v>287</v>
      </c>
      <c r="F197" s="237" t="s">
        <v>543</v>
      </c>
      <c r="G197" s="224"/>
      <c r="H197" s="224"/>
      <c r="I197" s="227"/>
      <c r="J197" s="238">
        <f>BK197</f>
        <v>0</v>
      </c>
      <c r="K197" s="224"/>
      <c r="L197" s="229"/>
      <c r="M197" s="230"/>
      <c r="N197" s="231"/>
      <c r="O197" s="231"/>
      <c r="P197" s="232">
        <f>SUM(P198:P202)</f>
        <v>0</v>
      </c>
      <c r="Q197" s="231"/>
      <c r="R197" s="232">
        <f>SUM(R198:R202)</f>
        <v>0.031399999999999997</v>
      </c>
      <c r="S197" s="231"/>
      <c r="T197" s="233">
        <f>SUM(T198:T202)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234" t="s">
        <v>84</v>
      </c>
      <c r="AT197" s="235" t="s">
        <v>75</v>
      </c>
      <c r="AU197" s="235" t="s">
        <v>84</v>
      </c>
      <c r="AY197" s="234" t="s">
        <v>210</v>
      </c>
      <c r="BK197" s="236">
        <f>SUM(BK198:BK202)</f>
        <v>0</v>
      </c>
    </row>
    <row r="198" s="2" customFormat="1" ht="31.92453" customHeight="1">
      <c r="A198" s="39"/>
      <c r="B198" s="40"/>
      <c r="C198" s="239" t="s">
        <v>388</v>
      </c>
      <c r="D198" s="239" t="s">
        <v>213</v>
      </c>
      <c r="E198" s="240" t="s">
        <v>1123</v>
      </c>
      <c r="F198" s="241" t="s">
        <v>1124</v>
      </c>
      <c r="G198" s="242" t="s">
        <v>563</v>
      </c>
      <c r="H198" s="243">
        <v>1</v>
      </c>
      <c r="I198" s="244"/>
      <c r="J198" s="245">
        <f>ROUND(I198*H198,2)</f>
        <v>0</v>
      </c>
      <c r="K198" s="246"/>
      <c r="L198" s="45"/>
      <c r="M198" s="247" t="s">
        <v>1</v>
      </c>
      <c r="N198" s="248" t="s">
        <v>42</v>
      </c>
      <c r="O198" s="98"/>
      <c r="P198" s="249">
        <f>O198*H198</f>
        <v>0</v>
      </c>
      <c r="Q198" s="249">
        <v>0.0083999999999999995</v>
      </c>
      <c r="R198" s="249">
        <f>Q198*H198</f>
        <v>0.0083999999999999995</v>
      </c>
      <c r="S198" s="249">
        <v>0</v>
      </c>
      <c r="T198" s="250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51" t="s">
        <v>227</v>
      </c>
      <c r="AT198" s="251" t="s">
        <v>213</v>
      </c>
      <c r="AU198" s="251" t="s">
        <v>92</v>
      </c>
      <c r="AY198" s="18" t="s">
        <v>210</v>
      </c>
      <c r="BE198" s="252">
        <f>IF(N198="základná",J198,0)</f>
        <v>0</v>
      </c>
      <c r="BF198" s="252">
        <f>IF(N198="znížená",J198,0)</f>
        <v>0</v>
      </c>
      <c r="BG198" s="252">
        <f>IF(N198="zákl. prenesená",J198,0)</f>
        <v>0</v>
      </c>
      <c r="BH198" s="252">
        <f>IF(N198="zníž. prenesená",J198,0)</f>
        <v>0</v>
      </c>
      <c r="BI198" s="252">
        <f>IF(N198="nulová",J198,0)</f>
        <v>0</v>
      </c>
      <c r="BJ198" s="18" t="s">
        <v>92</v>
      </c>
      <c r="BK198" s="252">
        <f>ROUND(I198*H198,2)</f>
        <v>0</v>
      </c>
      <c r="BL198" s="18" t="s">
        <v>227</v>
      </c>
      <c r="BM198" s="251" t="s">
        <v>1670</v>
      </c>
    </row>
    <row r="199" s="13" customFormat="1">
      <c r="A199" s="13"/>
      <c r="B199" s="258"/>
      <c r="C199" s="259"/>
      <c r="D199" s="260" t="s">
        <v>256</v>
      </c>
      <c r="E199" s="261" t="s">
        <v>1</v>
      </c>
      <c r="F199" s="262" t="s">
        <v>1126</v>
      </c>
      <c r="G199" s="259"/>
      <c r="H199" s="263">
        <v>1</v>
      </c>
      <c r="I199" s="264"/>
      <c r="J199" s="259"/>
      <c r="K199" s="259"/>
      <c r="L199" s="265"/>
      <c r="M199" s="266"/>
      <c r="N199" s="267"/>
      <c r="O199" s="267"/>
      <c r="P199" s="267"/>
      <c r="Q199" s="267"/>
      <c r="R199" s="267"/>
      <c r="S199" s="267"/>
      <c r="T199" s="268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69" t="s">
        <v>256</v>
      </c>
      <c r="AU199" s="269" t="s">
        <v>92</v>
      </c>
      <c r="AV199" s="13" t="s">
        <v>92</v>
      </c>
      <c r="AW199" s="13" t="s">
        <v>32</v>
      </c>
      <c r="AX199" s="13" t="s">
        <v>76</v>
      </c>
      <c r="AY199" s="269" t="s">
        <v>210</v>
      </c>
    </row>
    <row r="200" s="2" customFormat="1" ht="21.0566" customHeight="1">
      <c r="A200" s="39"/>
      <c r="B200" s="40"/>
      <c r="C200" s="281" t="s">
        <v>393</v>
      </c>
      <c r="D200" s="281" t="s">
        <v>330</v>
      </c>
      <c r="E200" s="282" t="s">
        <v>1127</v>
      </c>
      <c r="F200" s="283" t="s">
        <v>1128</v>
      </c>
      <c r="G200" s="284" t="s">
        <v>563</v>
      </c>
      <c r="H200" s="285">
        <v>1</v>
      </c>
      <c r="I200" s="286"/>
      <c r="J200" s="287">
        <f>ROUND(I200*H200,2)</f>
        <v>0</v>
      </c>
      <c r="K200" s="288"/>
      <c r="L200" s="289"/>
      <c r="M200" s="290" t="s">
        <v>1</v>
      </c>
      <c r="N200" s="291" t="s">
        <v>42</v>
      </c>
      <c r="O200" s="98"/>
      <c r="P200" s="249">
        <f>O200*H200</f>
        <v>0</v>
      </c>
      <c r="Q200" s="249">
        <v>0.012999999999999999</v>
      </c>
      <c r="R200" s="249">
        <f>Q200*H200</f>
        <v>0.012999999999999999</v>
      </c>
      <c r="S200" s="249">
        <v>0</v>
      </c>
      <c r="T200" s="250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51" t="s">
        <v>287</v>
      </c>
      <c r="AT200" s="251" t="s">
        <v>330</v>
      </c>
      <c r="AU200" s="251" t="s">
        <v>92</v>
      </c>
      <c r="AY200" s="18" t="s">
        <v>210</v>
      </c>
      <c r="BE200" s="252">
        <f>IF(N200="základná",J200,0)</f>
        <v>0</v>
      </c>
      <c r="BF200" s="252">
        <f>IF(N200="znížená",J200,0)</f>
        <v>0</v>
      </c>
      <c r="BG200" s="252">
        <f>IF(N200="zákl. prenesená",J200,0)</f>
        <v>0</v>
      </c>
      <c r="BH200" s="252">
        <f>IF(N200="zníž. prenesená",J200,0)</f>
        <v>0</v>
      </c>
      <c r="BI200" s="252">
        <f>IF(N200="nulová",J200,0)</f>
        <v>0</v>
      </c>
      <c r="BJ200" s="18" t="s">
        <v>92</v>
      </c>
      <c r="BK200" s="252">
        <f>ROUND(I200*H200,2)</f>
        <v>0</v>
      </c>
      <c r="BL200" s="18" t="s">
        <v>227</v>
      </c>
      <c r="BM200" s="251" t="s">
        <v>1671</v>
      </c>
    </row>
    <row r="201" s="2" customFormat="1" ht="23.4566" customHeight="1">
      <c r="A201" s="39"/>
      <c r="B201" s="40"/>
      <c r="C201" s="239" t="s">
        <v>398</v>
      </c>
      <c r="D201" s="239" t="s">
        <v>213</v>
      </c>
      <c r="E201" s="240" t="s">
        <v>1130</v>
      </c>
      <c r="F201" s="241" t="s">
        <v>1131</v>
      </c>
      <c r="G201" s="242" t="s">
        <v>563</v>
      </c>
      <c r="H201" s="243">
        <v>5</v>
      </c>
      <c r="I201" s="244"/>
      <c r="J201" s="245">
        <f>ROUND(I201*H201,2)</f>
        <v>0</v>
      </c>
      <c r="K201" s="246"/>
      <c r="L201" s="45"/>
      <c r="M201" s="247" t="s">
        <v>1</v>
      </c>
      <c r="N201" s="248" t="s">
        <v>42</v>
      </c>
      <c r="O201" s="98"/>
      <c r="P201" s="249">
        <f>O201*H201</f>
        <v>0</v>
      </c>
      <c r="Q201" s="249">
        <v>0.002</v>
      </c>
      <c r="R201" s="249">
        <f>Q201*H201</f>
        <v>0.01</v>
      </c>
      <c r="S201" s="249">
        <v>0</v>
      </c>
      <c r="T201" s="250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51" t="s">
        <v>227</v>
      </c>
      <c r="AT201" s="251" t="s">
        <v>213</v>
      </c>
      <c r="AU201" s="251" t="s">
        <v>92</v>
      </c>
      <c r="AY201" s="18" t="s">
        <v>210</v>
      </c>
      <c r="BE201" s="252">
        <f>IF(N201="základná",J201,0)</f>
        <v>0</v>
      </c>
      <c r="BF201" s="252">
        <f>IF(N201="znížená",J201,0)</f>
        <v>0</v>
      </c>
      <c r="BG201" s="252">
        <f>IF(N201="zákl. prenesená",J201,0)</f>
        <v>0</v>
      </c>
      <c r="BH201" s="252">
        <f>IF(N201="zníž. prenesená",J201,0)</f>
        <v>0</v>
      </c>
      <c r="BI201" s="252">
        <f>IF(N201="nulová",J201,0)</f>
        <v>0</v>
      </c>
      <c r="BJ201" s="18" t="s">
        <v>92</v>
      </c>
      <c r="BK201" s="252">
        <f>ROUND(I201*H201,2)</f>
        <v>0</v>
      </c>
      <c r="BL201" s="18" t="s">
        <v>227</v>
      </c>
      <c r="BM201" s="251" t="s">
        <v>1132</v>
      </c>
    </row>
    <row r="202" s="13" customFormat="1">
      <c r="A202" s="13"/>
      <c r="B202" s="258"/>
      <c r="C202" s="259"/>
      <c r="D202" s="260" t="s">
        <v>256</v>
      </c>
      <c r="E202" s="261" t="s">
        <v>1</v>
      </c>
      <c r="F202" s="262" t="s">
        <v>1133</v>
      </c>
      <c r="G202" s="259"/>
      <c r="H202" s="263">
        <v>5</v>
      </c>
      <c r="I202" s="264"/>
      <c r="J202" s="259"/>
      <c r="K202" s="259"/>
      <c r="L202" s="265"/>
      <c r="M202" s="266"/>
      <c r="N202" s="267"/>
      <c r="O202" s="267"/>
      <c r="P202" s="267"/>
      <c r="Q202" s="267"/>
      <c r="R202" s="267"/>
      <c r="S202" s="267"/>
      <c r="T202" s="268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69" t="s">
        <v>256</v>
      </c>
      <c r="AU202" s="269" t="s">
        <v>92</v>
      </c>
      <c r="AV202" s="13" t="s">
        <v>92</v>
      </c>
      <c r="AW202" s="13" t="s">
        <v>32</v>
      </c>
      <c r="AX202" s="13" t="s">
        <v>76</v>
      </c>
      <c r="AY202" s="269" t="s">
        <v>210</v>
      </c>
    </row>
    <row r="203" s="12" customFormat="1" ht="22.8" customHeight="1">
      <c r="A203" s="12"/>
      <c r="B203" s="223"/>
      <c r="C203" s="224"/>
      <c r="D203" s="225" t="s">
        <v>75</v>
      </c>
      <c r="E203" s="237" t="s">
        <v>293</v>
      </c>
      <c r="F203" s="237" t="s">
        <v>594</v>
      </c>
      <c r="G203" s="224"/>
      <c r="H203" s="224"/>
      <c r="I203" s="227"/>
      <c r="J203" s="238">
        <f>BK203</f>
        <v>0</v>
      </c>
      <c r="K203" s="224"/>
      <c r="L203" s="229"/>
      <c r="M203" s="230"/>
      <c r="N203" s="231"/>
      <c r="O203" s="231"/>
      <c r="P203" s="232">
        <f>SUM(P204:P236)</f>
        <v>0</v>
      </c>
      <c r="Q203" s="231"/>
      <c r="R203" s="232">
        <f>SUM(R204:R236)</f>
        <v>10.7804816</v>
      </c>
      <c r="S203" s="231"/>
      <c r="T203" s="233">
        <f>SUM(T204:T236)</f>
        <v>36.042200000000001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234" t="s">
        <v>84</v>
      </c>
      <c r="AT203" s="235" t="s">
        <v>75</v>
      </c>
      <c r="AU203" s="235" t="s">
        <v>84</v>
      </c>
      <c r="AY203" s="234" t="s">
        <v>210</v>
      </c>
      <c r="BK203" s="236">
        <f>SUM(BK204:BK236)</f>
        <v>0</v>
      </c>
    </row>
    <row r="204" s="2" customFormat="1" ht="16.30189" customHeight="1">
      <c r="A204" s="39"/>
      <c r="B204" s="40"/>
      <c r="C204" s="239" t="s">
        <v>403</v>
      </c>
      <c r="D204" s="239" t="s">
        <v>213</v>
      </c>
      <c r="E204" s="240" t="s">
        <v>1134</v>
      </c>
      <c r="F204" s="241" t="s">
        <v>1135</v>
      </c>
      <c r="G204" s="242" t="s">
        <v>563</v>
      </c>
      <c r="H204" s="243">
        <v>1</v>
      </c>
      <c r="I204" s="244"/>
      <c r="J204" s="245">
        <f>ROUND(I204*H204,2)</f>
        <v>0</v>
      </c>
      <c r="K204" s="246"/>
      <c r="L204" s="45"/>
      <c r="M204" s="247" t="s">
        <v>1</v>
      </c>
      <c r="N204" s="248" t="s">
        <v>42</v>
      </c>
      <c r="O204" s="98"/>
      <c r="P204" s="249">
        <f>O204*H204</f>
        <v>0</v>
      </c>
      <c r="Q204" s="249">
        <v>0.077670000000000003</v>
      </c>
      <c r="R204" s="249">
        <f>Q204*H204</f>
        <v>0.077670000000000003</v>
      </c>
      <c r="S204" s="249">
        <v>0</v>
      </c>
      <c r="T204" s="250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51" t="s">
        <v>227</v>
      </c>
      <c r="AT204" s="251" t="s">
        <v>213</v>
      </c>
      <c r="AU204" s="251" t="s">
        <v>92</v>
      </c>
      <c r="AY204" s="18" t="s">
        <v>210</v>
      </c>
      <c r="BE204" s="252">
        <f>IF(N204="základná",J204,0)</f>
        <v>0</v>
      </c>
      <c r="BF204" s="252">
        <f>IF(N204="znížená",J204,0)</f>
        <v>0</v>
      </c>
      <c r="BG204" s="252">
        <f>IF(N204="zákl. prenesená",J204,0)</f>
        <v>0</v>
      </c>
      <c r="BH204" s="252">
        <f>IF(N204="zníž. prenesená",J204,0)</f>
        <v>0</v>
      </c>
      <c r="BI204" s="252">
        <f>IF(N204="nulová",J204,0)</f>
        <v>0</v>
      </c>
      <c r="BJ204" s="18" t="s">
        <v>92</v>
      </c>
      <c r="BK204" s="252">
        <f>ROUND(I204*H204,2)</f>
        <v>0</v>
      </c>
      <c r="BL204" s="18" t="s">
        <v>227</v>
      </c>
      <c r="BM204" s="251" t="s">
        <v>1136</v>
      </c>
    </row>
    <row r="205" s="2" customFormat="1" ht="23.4566" customHeight="1">
      <c r="A205" s="39"/>
      <c r="B205" s="40"/>
      <c r="C205" s="239" t="s">
        <v>408</v>
      </c>
      <c r="D205" s="239" t="s">
        <v>213</v>
      </c>
      <c r="E205" s="240" t="s">
        <v>1137</v>
      </c>
      <c r="F205" s="241" t="s">
        <v>1138</v>
      </c>
      <c r="G205" s="242" t="s">
        <v>563</v>
      </c>
      <c r="H205" s="243">
        <v>1</v>
      </c>
      <c r="I205" s="244"/>
      <c r="J205" s="245">
        <f>ROUND(I205*H205,2)</f>
        <v>0</v>
      </c>
      <c r="K205" s="246"/>
      <c r="L205" s="45"/>
      <c r="M205" s="247" t="s">
        <v>1</v>
      </c>
      <c r="N205" s="248" t="s">
        <v>42</v>
      </c>
      <c r="O205" s="98"/>
      <c r="P205" s="249">
        <f>O205*H205</f>
        <v>0</v>
      </c>
      <c r="Q205" s="249">
        <v>9.6984899999999996</v>
      </c>
      <c r="R205" s="249">
        <f>Q205*H205</f>
        <v>9.6984899999999996</v>
      </c>
      <c r="S205" s="249">
        <v>0</v>
      </c>
      <c r="T205" s="250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51" t="s">
        <v>227</v>
      </c>
      <c r="AT205" s="251" t="s">
        <v>213</v>
      </c>
      <c r="AU205" s="251" t="s">
        <v>92</v>
      </c>
      <c r="AY205" s="18" t="s">
        <v>210</v>
      </c>
      <c r="BE205" s="252">
        <f>IF(N205="základná",J205,0)</f>
        <v>0</v>
      </c>
      <c r="BF205" s="252">
        <f>IF(N205="znížená",J205,0)</f>
        <v>0</v>
      </c>
      <c r="BG205" s="252">
        <f>IF(N205="zákl. prenesená",J205,0)</f>
        <v>0</v>
      </c>
      <c r="BH205" s="252">
        <f>IF(N205="zníž. prenesená",J205,0)</f>
        <v>0</v>
      </c>
      <c r="BI205" s="252">
        <f>IF(N205="nulová",J205,0)</f>
        <v>0</v>
      </c>
      <c r="BJ205" s="18" t="s">
        <v>92</v>
      </c>
      <c r="BK205" s="252">
        <f>ROUND(I205*H205,2)</f>
        <v>0</v>
      </c>
      <c r="BL205" s="18" t="s">
        <v>227</v>
      </c>
      <c r="BM205" s="251" t="s">
        <v>1139</v>
      </c>
    </row>
    <row r="206" s="2" customFormat="1" ht="31.92453" customHeight="1">
      <c r="A206" s="39"/>
      <c r="B206" s="40"/>
      <c r="C206" s="239" t="s">
        <v>413</v>
      </c>
      <c r="D206" s="239" t="s">
        <v>213</v>
      </c>
      <c r="E206" s="240" t="s">
        <v>1672</v>
      </c>
      <c r="F206" s="241" t="s">
        <v>1673</v>
      </c>
      <c r="G206" s="242" t="s">
        <v>310</v>
      </c>
      <c r="H206" s="243">
        <v>11</v>
      </c>
      <c r="I206" s="244"/>
      <c r="J206" s="245">
        <f>ROUND(I206*H206,2)</f>
        <v>0</v>
      </c>
      <c r="K206" s="246"/>
      <c r="L206" s="45"/>
      <c r="M206" s="247" t="s">
        <v>1</v>
      </c>
      <c r="N206" s="248" t="s">
        <v>42</v>
      </c>
      <c r="O206" s="98"/>
      <c r="P206" s="249">
        <f>O206*H206</f>
        <v>0</v>
      </c>
      <c r="Q206" s="249">
        <v>0</v>
      </c>
      <c r="R206" s="249">
        <f>Q206*H206</f>
        <v>0</v>
      </c>
      <c r="S206" s="249">
        <v>0</v>
      </c>
      <c r="T206" s="250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51" t="s">
        <v>227</v>
      </c>
      <c r="AT206" s="251" t="s">
        <v>213</v>
      </c>
      <c r="AU206" s="251" t="s">
        <v>92</v>
      </c>
      <c r="AY206" s="18" t="s">
        <v>210</v>
      </c>
      <c r="BE206" s="252">
        <f>IF(N206="základná",J206,0)</f>
        <v>0</v>
      </c>
      <c r="BF206" s="252">
        <f>IF(N206="znížená",J206,0)</f>
        <v>0</v>
      </c>
      <c r="BG206" s="252">
        <f>IF(N206="zákl. prenesená",J206,0)</f>
        <v>0</v>
      </c>
      <c r="BH206" s="252">
        <f>IF(N206="zníž. prenesená",J206,0)</f>
        <v>0</v>
      </c>
      <c r="BI206" s="252">
        <f>IF(N206="nulová",J206,0)</f>
        <v>0</v>
      </c>
      <c r="BJ206" s="18" t="s">
        <v>92</v>
      </c>
      <c r="BK206" s="252">
        <f>ROUND(I206*H206,2)</f>
        <v>0</v>
      </c>
      <c r="BL206" s="18" t="s">
        <v>227</v>
      </c>
      <c r="BM206" s="251" t="s">
        <v>1674</v>
      </c>
    </row>
    <row r="207" s="2" customFormat="1" ht="23.4566" customHeight="1">
      <c r="A207" s="39"/>
      <c r="B207" s="40"/>
      <c r="C207" s="281" t="s">
        <v>418</v>
      </c>
      <c r="D207" s="281" t="s">
        <v>330</v>
      </c>
      <c r="E207" s="282" t="s">
        <v>1675</v>
      </c>
      <c r="F207" s="283" t="s">
        <v>1676</v>
      </c>
      <c r="G207" s="284" t="s">
        <v>310</v>
      </c>
      <c r="H207" s="285">
        <v>11</v>
      </c>
      <c r="I207" s="286"/>
      <c r="J207" s="287">
        <f>ROUND(I207*H207,2)</f>
        <v>0</v>
      </c>
      <c r="K207" s="288"/>
      <c r="L207" s="289"/>
      <c r="M207" s="290" t="s">
        <v>1</v>
      </c>
      <c r="N207" s="291" t="s">
        <v>42</v>
      </c>
      <c r="O207" s="98"/>
      <c r="P207" s="249">
        <f>O207*H207</f>
        <v>0</v>
      </c>
      <c r="Q207" s="249">
        <v>0.090999999999999998</v>
      </c>
      <c r="R207" s="249">
        <f>Q207*H207</f>
        <v>1.0009999999999999</v>
      </c>
      <c r="S207" s="249">
        <v>0</v>
      </c>
      <c r="T207" s="250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51" t="s">
        <v>287</v>
      </c>
      <c r="AT207" s="251" t="s">
        <v>330</v>
      </c>
      <c r="AU207" s="251" t="s">
        <v>92</v>
      </c>
      <c r="AY207" s="18" t="s">
        <v>210</v>
      </c>
      <c r="BE207" s="252">
        <f>IF(N207="základná",J207,0)</f>
        <v>0</v>
      </c>
      <c r="BF207" s="252">
        <f>IF(N207="znížená",J207,0)</f>
        <v>0</v>
      </c>
      <c r="BG207" s="252">
        <f>IF(N207="zákl. prenesená",J207,0)</f>
        <v>0</v>
      </c>
      <c r="BH207" s="252">
        <f>IF(N207="zníž. prenesená",J207,0)</f>
        <v>0</v>
      </c>
      <c r="BI207" s="252">
        <f>IF(N207="nulová",J207,0)</f>
        <v>0</v>
      </c>
      <c r="BJ207" s="18" t="s">
        <v>92</v>
      </c>
      <c r="BK207" s="252">
        <f>ROUND(I207*H207,2)</f>
        <v>0</v>
      </c>
      <c r="BL207" s="18" t="s">
        <v>227</v>
      </c>
      <c r="BM207" s="251" t="s">
        <v>1677</v>
      </c>
    </row>
    <row r="208" s="2" customFormat="1" ht="23.4566" customHeight="1">
      <c r="A208" s="39"/>
      <c r="B208" s="40"/>
      <c r="C208" s="239" t="s">
        <v>425</v>
      </c>
      <c r="D208" s="239" t="s">
        <v>213</v>
      </c>
      <c r="E208" s="240" t="s">
        <v>1140</v>
      </c>
      <c r="F208" s="241" t="s">
        <v>1141</v>
      </c>
      <c r="G208" s="242" t="s">
        <v>310</v>
      </c>
      <c r="H208" s="243">
        <v>14</v>
      </c>
      <c r="I208" s="244"/>
      <c r="J208" s="245">
        <f>ROUND(I208*H208,2)</f>
        <v>0</v>
      </c>
      <c r="K208" s="246"/>
      <c r="L208" s="45"/>
      <c r="M208" s="247" t="s">
        <v>1</v>
      </c>
      <c r="N208" s="248" t="s">
        <v>42</v>
      </c>
      <c r="O208" s="98"/>
      <c r="P208" s="249">
        <f>O208*H208</f>
        <v>0</v>
      </c>
      <c r="Q208" s="249">
        <v>0</v>
      </c>
      <c r="R208" s="249">
        <f>Q208*H208</f>
        <v>0</v>
      </c>
      <c r="S208" s="249">
        <v>0</v>
      </c>
      <c r="T208" s="250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51" t="s">
        <v>227</v>
      </c>
      <c r="AT208" s="251" t="s">
        <v>213</v>
      </c>
      <c r="AU208" s="251" t="s">
        <v>92</v>
      </c>
      <c r="AY208" s="18" t="s">
        <v>210</v>
      </c>
      <c r="BE208" s="252">
        <f>IF(N208="základná",J208,0)</f>
        <v>0</v>
      </c>
      <c r="BF208" s="252">
        <f>IF(N208="znížená",J208,0)</f>
        <v>0</v>
      </c>
      <c r="BG208" s="252">
        <f>IF(N208="zákl. prenesená",J208,0)</f>
        <v>0</v>
      </c>
      <c r="BH208" s="252">
        <f>IF(N208="zníž. prenesená",J208,0)</f>
        <v>0</v>
      </c>
      <c r="BI208" s="252">
        <f>IF(N208="nulová",J208,0)</f>
        <v>0</v>
      </c>
      <c r="BJ208" s="18" t="s">
        <v>92</v>
      </c>
      <c r="BK208" s="252">
        <f>ROUND(I208*H208,2)</f>
        <v>0</v>
      </c>
      <c r="BL208" s="18" t="s">
        <v>227</v>
      </c>
      <c r="BM208" s="251" t="s">
        <v>1678</v>
      </c>
    </row>
    <row r="209" s="13" customFormat="1">
      <c r="A209" s="13"/>
      <c r="B209" s="258"/>
      <c r="C209" s="259"/>
      <c r="D209" s="260" t="s">
        <v>256</v>
      </c>
      <c r="E209" s="261" t="s">
        <v>1</v>
      </c>
      <c r="F209" s="262" t="s">
        <v>1143</v>
      </c>
      <c r="G209" s="259"/>
      <c r="H209" s="263">
        <v>14</v>
      </c>
      <c r="I209" s="264"/>
      <c r="J209" s="259"/>
      <c r="K209" s="259"/>
      <c r="L209" s="265"/>
      <c r="M209" s="266"/>
      <c r="N209" s="267"/>
      <c r="O209" s="267"/>
      <c r="P209" s="267"/>
      <c r="Q209" s="267"/>
      <c r="R209" s="267"/>
      <c r="S209" s="267"/>
      <c r="T209" s="268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69" t="s">
        <v>256</v>
      </c>
      <c r="AU209" s="269" t="s">
        <v>92</v>
      </c>
      <c r="AV209" s="13" t="s">
        <v>92</v>
      </c>
      <c r="AW209" s="13" t="s">
        <v>32</v>
      </c>
      <c r="AX209" s="13" t="s">
        <v>84</v>
      </c>
      <c r="AY209" s="269" t="s">
        <v>210</v>
      </c>
    </row>
    <row r="210" s="2" customFormat="1" ht="31.92453" customHeight="1">
      <c r="A210" s="39"/>
      <c r="B210" s="40"/>
      <c r="C210" s="239" t="s">
        <v>433</v>
      </c>
      <c r="D210" s="239" t="s">
        <v>213</v>
      </c>
      <c r="E210" s="240" t="s">
        <v>1148</v>
      </c>
      <c r="F210" s="241" t="s">
        <v>1149</v>
      </c>
      <c r="G210" s="242" t="s">
        <v>310</v>
      </c>
      <c r="H210" s="243">
        <v>10</v>
      </c>
      <c r="I210" s="244"/>
      <c r="J210" s="245">
        <f>ROUND(I210*H210,2)</f>
        <v>0</v>
      </c>
      <c r="K210" s="246"/>
      <c r="L210" s="45"/>
      <c r="M210" s="247" t="s">
        <v>1</v>
      </c>
      <c r="N210" s="248" t="s">
        <v>42</v>
      </c>
      <c r="O210" s="98"/>
      <c r="P210" s="249">
        <f>O210*H210</f>
        <v>0</v>
      </c>
      <c r="Q210" s="249">
        <v>0</v>
      </c>
      <c r="R210" s="249">
        <f>Q210*H210</f>
        <v>0</v>
      </c>
      <c r="S210" s="249">
        <v>0.1946</v>
      </c>
      <c r="T210" s="250">
        <f>S210*H210</f>
        <v>1.946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51" t="s">
        <v>227</v>
      </c>
      <c r="AT210" s="251" t="s">
        <v>213</v>
      </c>
      <c r="AU210" s="251" t="s">
        <v>92</v>
      </c>
      <c r="AY210" s="18" t="s">
        <v>210</v>
      </c>
      <c r="BE210" s="252">
        <f>IF(N210="základná",J210,0)</f>
        <v>0</v>
      </c>
      <c r="BF210" s="252">
        <f>IF(N210="znížená",J210,0)</f>
        <v>0</v>
      </c>
      <c r="BG210" s="252">
        <f>IF(N210="zákl. prenesená",J210,0)</f>
        <v>0</v>
      </c>
      <c r="BH210" s="252">
        <f>IF(N210="zníž. prenesená",J210,0)</f>
        <v>0</v>
      </c>
      <c r="BI210" s="252">
        <f>IF(N210="nulová",J210,0)</f>
        <v>0</v>
      </c>
      <c r="BJ210" s="18" t="s">
        <v>92</v>
      </c>
      <c r="BK210" s="252">
        <f>ROUND(I210*H210,2)</f>
        <v>0</v>
      </c>
      <c r="BL210" s="18" t="s">
        <v>227</v>
      </c>
      <c r="BM210" s="251" t="s">
        <v>1150</v>
      </c>
    </row>
    <row r="211" s="13" customFormat="1">
      <c r="A211" s="13"/>
      <c r="B211" s="258"/>
      <c r="C211" s="259"/>
      <c r="D211" s="260" t="s">
        <v>256</v>
      </c>
      <c r="E211" s="261" t="s">
        <v>1</v>
      </c>
      <c r="F211" s="262" t="s">
        <v>1679</v>
      </c>
      <c r="G211" s="259"/>
      <c r="H211" s="263">
        <v>10</v>
      </c>
      <c r="I211" s="264"/>
      <c r="J211" s="259"/>
      <c r="K211" s="259"/>
      <c r="L211" s="265"/>
      <c r="M211" s="266"/>
      <c r="N211" s="267"/>
      <c r="O211" s="267"/>
      <c r="P211" s="267"/>
      <c r="Q211" s="267"/>
      <c r="R211" s="267"/>
      <c r="S211" s="267"/>
      <c r="T211" s="268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69" t="s">
        <v>256</v>
      </c>
      <c r="AU211" s="269" t="s">
        <v>92</v>
      </c>
      <c r="AV211" s="13" t="s">
        <v>92</v>
      </c>
      <c r="AW211" s="13" t="s">
        <v>32</v>
      </c>
      <c r="AX211" s="13" t="s">
        <v>84</v>
      </c>
      <c r="AY211" s="269" t="s">
        <v>210</v>
      </c>
    </row>
    <row r="212" s="2" customFormat="1" ht="23.4566" customHeight="1">
      <c r="A212" s="39"/>
      <c r="B212" s="40"/>
      <c r="C212" s="239" t="s">
        <v>441</v>
      </c>
      <c r="D212" s="239" t="s">
        <v>213</v>
      </c>
      <c r="E212" s="240" t="s">
        <v>1680</v>
      </c>
      <c r="F212" s="241" t="s">
        <v>1681</v>
      </c>
      <c r="G212" s="242" t="s">
        <v>264</v>
      </c>
      <c r="H212" s="243">
        <v>11.18</v>
      </c>
      <c r="I212" s="244"/>
      <c r="J212" s="245">
        <f>ROUND(I212*H212,2)</f>
        <v>0</v>
      </c>
      <c r="K212" s="246"/>
      <c r="L212" s="45"/>
      <c r="M212" s="247" t="s">
        <v>1</v>
      </c>
      <c r="N212" s="248" t="s">
        <v>42</v>
      </c>
      <c r="O212" s="98"/>
      <c r="P212" s="249">
        <f>O212*H212</f>
        <v>0</v>
      </c>
      <c r="Q212" s="249">
        <v>0</v>
      </c>
      <c r="R212" s="249">
        <f>Q212*H212</f>
        <v>0</v>
      </c>
      <c r="S212" s="249">
        <v>2.4900000000000002</v>
      </c>
      <c r="T212" s="250">
        <f>S212*H212</f>
        <v>27.8382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51" t="s">
        <v>227</v>
      </c>
      <c r="AT212" s="251" t="s">
        <v>213</v>
      </c>
      <c r="AU212" s="251" t="s">
        <v>92</v>
      </c>
      <c r="AY212" s="18" t="s">
        <v>210</v>
      </c>
      <c r="BE212" s="252">
        <f>IF(N212="základná",J212,0)</f>
        <v>0</v>
      </c>
      <c r="BF212" s="252">
        <f>IF(N212="znížená",J212,0)</f>
        <v>0</v>
      </c>
      <c r="BG212" s="252">
        <f>IF(N212="zákl. prenesená",J212,0)</f>
        <v>0</v>
      </c>
      <c r="BH212" s="252">
        <f>IF(N212="zníž. prenesená",J212,0)</f>
        <v>0</v>
      </c>
      <c r="BI212" s="252">
        <f>IF(N212="nulová",J212,0)</f>
        <v>0</v>
      </c>
      <c r="BJ212" s="18" t="s">
        <v>92</v>
      </c>
      <c r="BK212" s="252">
        <f>ROUND(I212*H212,2)</f>
        <v>0</v>
      </c>
      <c r="BL212" s="18" t="s">
        <v>227</v>
      </c>
      <c r="BM212" s="251" t="s">
        <v>1682</v>
      </c>
    </row>
    <row r="213" s="13" customFormat="1">
      <c r="A213" s="13"/>
      <c r="B213" s="258"/>
      <c r="C213" s="259"/>
      <c r="D213" s="260" t="s">
        <v>256</v>
      </c>
      <c r="E213" s="261" t="s">
        <v>1</v>
      </c>
      <c r="F213" s="262" t="s">
        <v>1683</v>
      </c>
      <c r="G213" s="259"/>
      <c r="H213" s="263">
        <v>9.6799999999999997</v>
      </c>
      <c r="I213" s="264"/>
      <c r="J213" s="259"/>
      <c r="K213" s="259"/>
      <c r="L213" s="265"/>
      <c r="M213" s="266"/>
      <c r="N213" s="267"/>
      <c r="O213" s="267"/>
      <c r="P213" s="267"/>
      <c r="Q213" s="267"/>
      <c r="R213" s="267"/>
      <c r="S213" s="267"/>
      <c r="T213" s="268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69" t="s">
        <v>256</v>
      </c>
      <c r="AU213" s="269" t="s">
        <v>92</v>
      </c>
      <c r="AV213" s="13" t="s">
        <v>92</v>
      </c>
      <c r="AW213" s="13" t="s">
        <v>32</v>
      </c>
      <c r="AX213" s="13" t="s">
        <v>76</v>
      </c>
      <c r="AY213" s="269" t="s">
        <v>210</v>
      </c>
    </row>
    <row r="214" s="13" customFormat="1">
      <c r="A214" s="13"/>
      <c r="B214" s="258"/>
      <c r="C214" s="259"/>
      <c r="D214" s="260" t="s">
        <v>256</v>
      </c>
      <c r="E214" s="261" t="s">
        <v>1</v>
      </c>
      <c r="F214" s="262" t="s">
        <v>1684</v>
      </c>
      <c r="G214" s="259"/>
      <c r="H214" s="263">
        <v>1.5</v>
      </c>
      <c r="I214" s="264"/>
      <c r="J214" s="259"/>
      <c r="K214" s="259"/>
      <c r="L214" s="265"/>
      <c r="M214" s="266"/>
      <c r="N214" s="267"/>
      <c r="O214" s="267"/>
      <c r="P214" s="267"/>
      <c r="Q214" s="267"/>
      <c r="R214" s="267"/>
      <c r="S214" s="267"/>
      <c r="T214" s="268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69" t="s">
        <v>256</v>
      </c>
      <c r="AU214" s="269" t="s">
        <v>92</v>
      </c>
      <c r="AV214" s="13" t="s">
        <v>92</v>
      </c>
      <c r="AW214" s="13" t="s">
        <v>32</v>
      </c>
      <c r="AX214" s="13" t="s">
        <v>76</v>
      </c>
      <c r="AY214" s="269" t="s">
        <v>210</v>
      </c>
    </row>
    <row r="215" s="14" customFormat="1">
      <c r="A215" s="14"/>
      <c r="B215" s="270"/>
      <c r="C215" s="271"/>
      <c r="D215" s="260" t="s">
        <v>256</v>
      </c>
      <c r="E215" s="272" t="s">
        <v>1</v>
      </c>
      <c r="F215" s="273" t="s">
        <v>268</v>
      </c>
      <c r="G215" s="271"/>
      <c r="H215" s="274">
        <v>11.18</v>
      </c>
      <c r="I215" s="275"/>
      <c r="J215" s="271"/>
      <c r="K215" s="271"/>
      <c r="L215" s="276"/>
      <c r="M215" s="277"/>
      <c r="N215" s="278"/>
      <c r="O215" s="278"/>
      <c r="P215" s="278"/>
      <c r="Q215" s="278"/>
      <c r="R215" s="278"/>
      <c r="S215" s="278"/>
      <c r="T215" s="279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80" t="s">
        <v>256</v>
      </c>
      <c r="AU215" s="280" t="s">
        <v>92</v>
      </c>
      <c r="AV215" s="14" t="s">
        <v>227</v>
      </c>
      <c r="AW215" s="14" t="s">
        <v>32</v>
      </c>
      <c r="AX215" s="14" t="s">
        <v>84</v>
      </c>
      <c r="AY215" s="280" t="s">
        <v>210</v>
      </c>
    </row>
    <row r="216" s="2" customFormat="1" ht="31.92453" customHeight="1">
      <c r="A216" s="39"/>
      <c r="B216" s="40"/>
      <c r="C216" s="239" t="s">
        <v>445</v>
      </c>
      <c r="D216" s="239" t="s">
        <v>213</v>
      </c>
      <c r="E216" s="240" t="s">
        <v>1685</v>
      </c>
      <c r="F216" s="241" t="s">
        <v>1686</v>
      </c>
      <c r="G216" s="242" t="s">
        <v>264</v>
      </c>
      <c r="H216" s="243">
        <v>0.75</v>
      </c>
      <c r="I216" s="244"/>
      <c r="J216" s="245">
        <f>ROUND(I216*H216,2)</f>
        <v>0</v>
      </c>
      <c r="K216" s="246"/>
      <c r="L216" s="45"/>
      <c r="M216" s="247" t="s">
        <v>1</v>
      </c>
      <c r="N216" s="248" t="s">
        <v>42</v>
      </c>
      <c r="O216" s="98"/>
      <c r="P216" s="249">
        <f>O216*H216</f>
        <v>0</v>
      </c>
      <c r="Q216" s="249">
        <v>0</v>
      </c>
      <c r="R216" s="249">
        <f>Q216*H216</f>
        <v>0</v>
      </c>
      <c r="S216" s="249">
        <v>2.2000000000000002</v>
      </c>
      <c r="T216" s="250">
        <f>S216*H216</f>
        <v>1.6500000000000001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51" t="s">
        <v>227</v>
      </c>
      <c r="AT216" s="251" t="s">
        <v>213</v>
      </c>
      <c r="AU216" s="251" t="s">
        <v>92</v>
      </c>
      <c r="AY216" s="18" t="s">
        <v>210</v>
      </c>
      <c r="BE216" s="252">
        <f>IF(N216="základná",J216,0)</f>
        <v>0</v>
      </c>
      <c r="BF216" s="252">
        <f>IF(N216="znížená",J216,0)</f>
        <v>0</v>
      </c>
      <c r="BG216" s="252">
        <f>IF(N216="zákl. prenesená",J216,0)</f>
        <v>0</v>
      </c>
      <c r="BH216" s="252">
        <f>IF(N216="zníž. prenesená",J216,0)</f>
        <v>0</v>
      </c>
      <c r="BI216" s="252">
        <f>IF(N216="nulová",J216,0)</f>
        <v>0</v>
      </c>
      <c r="BJ216" s="18" t="s">
        <v>92</v>
      </c>
      <c r="BK216" s="252">
        <f>ROUND(I216*H216,2)</f>
        <v>0</v>
      </c>
      <c r="BL216" s="18" t="s">
        <v>227</v>
      </c>
      <c r="BM216" s="251" t="s">
        <v>1687</v>
      </c>
    </row>
    <row r="217" s="13" customFormat="1">
      <c r="A217" s="13"/>
      <c r="B217" s="258"/>
      <c r="C217" s="259"/>
      <c r="D217" s="260" t="s">
        <v>256</v>
      </c>
      <c r="E217" s="261" t="s">
        <v>1</v>
      </c>
      <c r="F217" s="262" t="s">
        <v>1688</v>
      </c>
      <c r="G217" s="259"/>
      <c r="H217" s="263">
        <v>0.75</v>
      </c>
      <c r="I217" s="264"/>
      <c r="J217" s="259"/>
      <c r="K217" s="259"/>
      <c r="L217" s="265"/>
      <c r="M217" s="266"/>
      <c r="N217" s="267"/>
      <c r="O217" s="267"/>
      <c r="P217" s="267"/>
      <c r="Q217" s="267"/>
      <c r="R217" s="267"/>
      <c r="S217" s="267"/>
      <c r="T217" s="268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69" t="s">
        <v>256</v>
      </c>
      <c r="AU217" s="269" t="s">
        <v>92</v>
      </c>
      <c r="AV217" s="13" t="s">
        <v>92</v>
      </c>
      <c r="AW217" s="13" t="s">
        <v>32</v>
      </c>
      <c r="AX217" s="13" t="s">
        <v>76</v>
      </c>
      <c r="AY217" s="269" t="s">
        <v>210</v>
      </c>
    </row>
    <row r="218" s="14" customFormat="1">
      <c r="A218" s="14"/>
      <c r="B218" s="270"/>
      <c r="C218" s="271"/>
      <c r="D218" s="260" t="s">
        <v>256</v>
      </c>
      <c r="E218" s="272" t="s">
        <v>1</v>
      </c>
      <c r="F218" s="273" t="s">
        <v>268</v>
      </c>
      <c r="G218" s="271"/>
      <c r="H218" s="274">
        <v>0.75</v>
      </c>
      <c r="I218" s="275"/>
      <c r="J218" s="271"/>
      <c r="K218" s="271"/>
      <c r="L218" s="276"/>
      <c r="M218" s="277"/>
      <c r="N218" s="278"/>
      <c r="O218" s="278"/>
      <c r="P218" s="278"/>
      <c r="Q218" s="278"/>
      <c r="R218" s="278"/>
      <c r="S218" s="278"/>
      <c r="T218" s="279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80" t="s">
        <v>256</v>
      </c>
      <c r="AU218" s="280" t="s">
        <v>92</v>
      </c>
      <c r="AV218" s="14" t="s">
        <v>227</v>
      </c>
      <c r="AW218" s="14" t="s">
        <v>4</v>
      </c>
      <c r="AX218" s="14" t="s">
        <v>84</v>
      </c>
      <c r="AY218" s="280" t="s">
        <v>210</v>
      </c>
    </row>
    <row r="219" s="2" customFormat="1" ht="31.92453" customHeight="1">
      <c r="A219" s="39"/>
      <c r="B219" s="40"/>
      <c r="C219" s="239" t="s">
        <v>449</v>
      </c>
      <c r="D219" s="239" t="s">
        <v>213</v>
      </c>
      <c r="E219" s="240" t="s">
        <v>1160</v>
      </c>
      <c r="F219" s="241" t="s">
        <v>1161</v>
      </c>
      <c r="G219" s="242" t="s">
        <v>264</v>
      </c>
      <c r="H219" s="243">
        <v>1.9199999999999999</v>
      </c>
      <c r="I219" s="244"/>
      <c r="J219" s="245">
        <f>ROUND(I219*H219,2)</f>
        <v>0</v>
      </c>
      <c r="K219" s="246"/>
      <c r="L219" s="45"/>
      <c r="M219" s="247" t="s">
        <v>1</v>
      </c>
      <c r="N219" s="248" t="s">
        <v>42</v>
      </c>
      <c r="O219" s="98"/>
      <c r="P219" s="249">
        <f>O219*H219</f>
        <v>0</v>
      </c>
      <c r="Q219" s="249">
        <v>0.00173</v>
      </c>
      <c r="R219" s="249">
        <f>Q219*H219</f>
        <v>0.0033215999999999996</v>
      </c>
      <c r="S219" s="249">
        <v>2.3999999999999999</v>
      </c>
      <c r="T219" s="250">
        <f>S219*H219</f>
        <v>4.6079999999999997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51" t="s">
        <v>227</v>
      </c>
      <c r="AT219" s="251" t="s">
        <v>213</v>
      </c>
      <c r="AU219" s="251" t="s">
        <v>92</v>
      </c>
      <c r="AY219" s="18" t="s">
        <v>210</v>
      </c>
      <c r="BE219" s="252">
        <f>IF(N219="základná",J219,0)</f>
        <v>0</v>
      </c>
      <c r="BF219" s="252">
        <f>IF(N219="znížená",J219,0)</f>
        <v>0</v>
      </c>
      <c r="BG219" s="252">
        <f>IF(N219="zákl. prenesená",J219,0)</f>
        <v>0</v>
      </c>
      <c r="BH219" s="252">
        <f>IF(N219="zníž. prenesená",J219,0)</f>
        <v>0</v>
      </c>
      <c r="BI219" s="252">
        <f>IF(N219="nulová",J219,0)</f>
        <v>0</v>
      </c>
      <c r="BJ219" s="18" t="s">
        <v>92</v>
      </c>
      <c r="BK219" s="252">
        <f>ROUND(I219*H219,2)</f>
        <v>0</v>
      </c>
      <c r="BL219" s="18" t="s">
        <v>227</v>
      </c>
      <c r="BM219" s="251" t="s">
        <v>1689</v>
      </c>
    </row>
    <row r="220" s="13" customFormat="1">
      <c r="A220" s="13"/>
      <c r="B220" s="258"/>
      <c r="C220" s="259"/>
      <c r="D220" s="260" t="s">
        <v>256</v>
      </c>
      <c r="E220" s="261" t="s">
        <v>1</v>
      </c>
      <c r="F220" s="262" t="s">
        <v>1690</v>
      </c>
      <c r="G220" s="259"/>
      <c r="H220" s="263">
        <v>1.9199999999999999</v>
      </c>
      <c r="I220" s="264"/>
      <c r="J220" s="259"/>
      <c r="K220" s="259"/>
      <c r="L220" s="265"/>
      <c r="M220" s="266"/>
      <c r="N220" s="267"/>
      <c r="O220" s="267"/>
      <c r="P220" s="267"/>
      <c r="Q220" s="267"/>
      <c r="R220" s="267"/>
      <c r="S220" s="267"/>
      <c r="T220" s="268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69" t="s">
        <v>256</v>
      </c>
      <c r="AU220" s="269" t="s">
        <v>92</v>
      </c>
      <c r="AV220" s="13" t="s">
        <v>92</v>
      </c>
      <c r="AW220" s="13" t="s">
        <v>32</v>
      </c>
      <c r="AX220" s="13" t="s">
        <v>76</v>
      </c>
      <c r="AY220" s="269" t="s">
        <v>210</v>
      </c>
    </row>
    <row r="221" s="14" customFormat="1">
      <c r="A221" s="14"/>
      <c r="B221" s="270"/>
      <c r="C221" s="271"/>
      <c r="D221" s="260" t="s">
        <v>256</v>
      </c>
      <c r="E221" s="272" t="s">
        <v>1</v>
      </c>
      <c r="F221" s="273" t="s">
        <v>268</v>
      </c>
      <c r="G221" s="271"/>
      <c r="H221" s="274">
        <v>1.9199999999999999</v>
      </c>
      <c r="I221" s="275"/>
      <c r="J221" s="271"/>
      <c r="K221" s="271"/>
      <c r="L221" s="276"/>
      <c r="M221" s="277"/>
      <c r="N221" s="278"/>
      <c r="O221" s="278"/>
      <c r="P221" s="278"/>
      <c r="Q221" s="278"/>
      <c r="R221" s="278"/>
      <c r="S221" s="278"/>
      <c r="T221" s="279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80" t="s">
        <v>256</v>
      </c>
      <c r="AU221" s="280" t="s">
        <v>92</v>
      </c>
      <c r="AV221" s="14" t="s">
        <v>227</v>
      </c>
      <c r="AW221" s="14" t="s">
        <v>32</v>
      </c>
      <c r="AX221" s="14" t="s">
        <v>84</v>
      </c>
      <c r="AY221" s="280" t="s">
        <v>210</v>
      </c>
    </row>
    <row r="222" s="2" customFormat="1" ht="23.4566" customHeight="1">
      <c r="A222" s="39"/>
      <c r="B222" s="40"/>
      <c r="C222" s="239" t="s">
        <v>455</v>
      </c>
      <c r="D222" s="239" t="s">
        <v>213</v>
      </c>
      <c r="E222" s="240" t="s">
        <v>1173</v>
      </c>
      <c r="F222" s="241" t="s">
        <v>1174</v>
      </c>
      <c r="G222" s="242" t="s">
        <v>333</v>
      </c>
      <c r="H222" s="243">
        <v>32.109000000000002</v>
      </c>
      <c r="I222" s="244"/>
      <c r="J222" s="245">
        <f>ROUND(I222*H222,2)</f>
        <v>0</v>
      </c>
      <c r="K222" s="246"/>
      <c r="L222" s="45"/>
      <c r="M222" s="247" t="s">
        <v>1</v>
      </c>
      <c r="N222" s="248" t="s">
        <v>42</v>
      </c>
      <c r="O222" s="98"/>
      <c r="P222" s="249">
        <f>O222*H222</f>
        <v>0</v>
      </c>
      <c r="Q222" s="249">
        <v>0</v>
      </c>
      <c r="R222" s="249">
        <f>Q222*H222</f>
        <v>0</v>
      </c>
      <c r="S222" s="249">
        <v>0</v>
      </c>
      <c r="T222" s="250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51" t="s">
        <v>227</v>
      </c>
      <c r="AT222" s="251" t="s">
        <v>213</v>
      </c>
      <c r="AU222" s="251" t="s">
        <v>92</v>
      </c>
      <c r="AY222" s="18" t="s">
        <v>210</v>
      </c>
      <c r="BE222" s="252">
        <f>IF(N222="základná",J222,0)</f>
        <v>0</v>
      </c>
      <c r="BF222" s="252">
        <f>IF(N222="znížená",J222,0)</f>
        <v>0</v>
      </c>
      <c r="BG222" s="252">
        <f>IF(N222="zákl. prenesená",J222,0)</f>
        <v>0</v>
      </c>
      <c r="BH222" s="252">
        <f>IF(N222="zníž. prenesená",J222,0)</f>
        <v>0</v>
      </c>
      <c r="BI222" s="252">
        <f>IF(N222="nulová",J222,0)</f>
        <v>0</v>
      </c>
      <c r="BJ222" s="18" t="s">
        <v>92</v>
      </c>
      <c r="BK222" s="252">
        <f>ROUND(I222*H222,2)</f>
        <v>0</v>
      </c>
      <c r="BL222" s="18" t="s">
        <v>227</v>
      </c>
      <c r="BM222" s="251" t="s">
        <v>1691</v>
      </c>
    </row>
    <row r="223" s="13" customFormat="1">
      <c r="A223" s="13"/>
      <c r="B223" s="258"/>
      <c r="C223" s="259"/>
      <c r="D223" s="260" t="s">
        <v>256</v>
      </c>
      <c r="E223" s="261" t="s">
        <v>1</v>
      </c>
      <c r="F223" s="262" t="s">
        <v>1692</v>
      </c>
      <c r="G223" s="259"/>
      <c r="H223" s="263">
        <v>32.109000000000002</v>
      </c>
      <c r="I223" s="264"/>
      <c r="J223" s="259"/>
      <c r="K223" s="259"/>
      <c r="L223" s="265"/>
      <c r="M223" s="266"/>
      <c r="N223" s="267"/>
      <c r="O223" s="267"/>
      <c r="P223" s="267"/>
      <c r="Q223" s="267"/>
      <c r="R223" s="267"/>
      <c r="S223" s="267"/>
      <c r="T223" s="268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69" t="s">
        <v>256</v>
      </c>
      <c r="AU223" s="269" t="s">
        <v>92</v>
      </c>
      <c r="AV223" s="13" t="s">
        <v>92</v>
      </c>
      <c r="AW223" s="13" t="s">
        <v>32</v>
      </c>
      <c r="AX223" s="13" t="s">
        <v>76</v>
      </c>
      <c r="AY223" s="269" t="s">
        <v>210</v>
      </c>
    </row>
    <row r="224" s="2" customFormat="1" ht="31.92453" customHeight="1">
      <c r="A224" s="39"/>
      <c r="B224" s="40"/>
      <c r="C224" s="239" t="s">
        <v>460</v>
      </c>
      <c r="D224" s="239" t="s">
        <v>213</v>
      </c>
      <c r="E224" s="240" t="s">
        <v>1177</v>
      </c>
      <c r="F224" s="241" t="s">
        <v>1178</v>
      </c>
      <c r="G224" s="242" t="s">
        <v>333</v>
      </c>
      <c r="H224" s="243">
        <v>610.07100000000003</v>
      </c>
      <c r="I224" s="244"/>
      <c r="J224" s="245">
        <f>ROUND(I224*H224,2)</f>
        <v>0</v>
      </c>
      <c r="K224" s="246"/>
      <c r="L224" s="45"/>
      <c r="M224" s="247" t="s">
        <v>1</v>
      </c>
      <c r="N224" s="248" t="s">
        <v>42</v>
      </c>
      <c r="O224" s="98"/>
      <c r="P224" s="249">
        <f>O224*H224</f>
        <v>0</v>
      </c>
      <c r="Q224" s="249">
        <v>0</v>
      </c>
      <c r="R224" s="249">
        <f>Q224*H224</f>
        <v>0</v>
      </c>
      <c r="S224" s="249">
        <v>0</v>
      </c>
      <c r="T224" s="250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51" t="s">
        <v>227</v>
      </c>
      <c r="AT224" s="251" t="s">
        <v>213</v>
      </c>
      <c r="AU224" s="251" t="s">
        <v>92</v>
      </c>
      <c r="AY224" s="18" t="s">
        <v>210</v>
      </c>
      <c r="BE224" s="252">
        <f>IF(N224="základná",J224,0)</f>
        <v>0</v>
      </c>
      <c r="BF224" s="252">
        <f>IF(N224="znížená",J224,0)</f>
        <v>0</v>
      </c>
      <c r="BG224" s="252">
        <f>IF(N224="zákl. prenesená",J224,0)</f>
        <v>0</v>
      </c>
      <c r="BH224" s="252">
        <f>IF(N224="zníž. prenesená",J224,0)</f>
        <v>0</v>
      </c>
      <c r="BI224" s="252">
        <f>IF(N224="nulová",J224,0)</f>
        <v>0</v>
      </c>
      <c r="BJ224" s="18" t="s">
        <v>92</v>
      </c>
      <c r="BK224" s="252">
        <f>ROUND(I224*H224,2)</f>
        <v>0</v>
      </c>
      <c r="BL224" s="18" t="s">
        <v>227</v>
      </c>
      <c r="BM224" s="251" t="s">
        <v>1693</v>
      </c>
    </row>
    <row r="225" s="13" customFormat="1">
      <c r="A225" s="13"/>
      <c r="B225" s="258"/>
      <c r="C225" s="259"/>
      <c r="D225" s="260" t="s">
        <v>256</v>
      </c>
      <c r="E225" s="261" t="s">
        <v>1</v>
      </c>
      <c r="F225" s="262" t="s">
        <v>1694</v>
      </c>
      <c r="G225" s="259"/>
      <c r="H225" s="263">
        <v>610.07100000000003</v>
      </c>
      <c r="I225" s="264"/>
      <c r="J225" s="259"/>
      <c r="K225" s="259"/>
      <c r="L225" s="265"/>
      <c r="M225" s="266"/>
      <c r="N225" s="267"/>
      <c r="O225" s="267"/>
      <c r="P225" s="267"/>
      <c r="Q225" s="267"/>
      <c r="R225" s="267"/>
      <c r="S225" s="267"/>
      <c r="T225" s="268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69" t="s">
        <v>256</v>
      </c>
      <c r="AU225" s="269" t="s">
        <v>92</v>
      </c>
      <c r="AV225" s="13" t="s">
        <v>92</v>
      </c>
      <c r="AW225" s="13" t="s">
        <v>32</v>
      </c>
      <c r="AX225" s="13" t="s">
        <v>76</v>
      </c>
      <c r="AY225" s="269" t="s">
        <v>210</v>
      </c>
    </row>
    <row r="226" s="2" customFormat="1" ht="23.4566" customHeight="1">
      <c r="A226" s="39"/>
      <c r="B226" s="40"/>
      <c r="C226" s="239" t="s">
        <v>465</v>
      </c>
      <c r="D226" s="239" t="s">
        <v>213</v>
      </c>
      <c r="E226" s="240" t="s">
        <v>796</v>
      </c>
      <c r="F226" s="241" t="s">
        <v>797</v>
      </c>
      <c r="G226" s="242" t="s">
        <v>333</v>
      </c>
      <c r="H226" s="243">
        <v>23.16</v>
      </c>
      <c r="I226" s="244"/>
      <c r="J226" s="245">
        <f>ROUND(I226*H226,2)</f>
        <v>0</v>
      </c>
      <c r="K226" s="246"/>
      <c r="L226" s="45"/>
      <c r="M226" s="247" t="s">
        <v>1</v>
      </c>
      <c r="N226" s="248" t="s">
        <v>42</v>
      </c>
      <c r="O226" s="98"/>
      <c r="P226" s="249">
        <f>O226*H226</f>
        <v>0</v>
      </c>
      <c r="Q226" s="249">
        <v>0</v>
      </c>
      <c r="R226" s="249">
        <f>Q226*H226</f>
        <v>0</v>
      </c>
      <c r="S226" s="249">
        <v>0</v>
      </c>
      <c r="T226" s="250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51" t="s">
        <v>227</v>
      </c>
      <c r="AT226" s="251" t="s">
        <v>213</v>
      </c>
      <c r="AU226" s="251" t="s">
        <v>92</v>
      </c>
      <c r="AY226" s="18" t="s">
        <v>210</v>
      </c>
      <c r="BE226" s="252">
        <f>IF(N226="základná",J226,0)</f>
        <v>0</v>
      </c>
      <c r="BF226" s="252">
        <f>IF(N226="znížená",J226,0)</f>
        <v>0</v>
      </c>
      <c r="BG226" s="252">
        <f>IF(N226="zákl. prenesená",J226,0)</f>
        <v>0</v>
      </c>
      <c r="BH226" s="252">
        <f>IF(N226="zníž. prenesená",J226,0)</f>
        <v>0</v>
      </c>
      <c r="BI226" s="252">
        <f>IF(N226="nulová",J226,0)</f>
        <v>0</v>
      </c>
      <c r="BJ226" s="18" t="s">
        <v>92</v>
      </c>
      <c r="BK226" s="252">
        <f>ROUND(I226*H226,2)</f>
        <v>0</v>
      </c>
      <c r="BL226" s="18" t="s">
        <v>227</v>
      </c>
      <c r="BM226" s="251" t="s">
        <v>1484</v>
      </c>
    </row>
    <row r="227" s="13" customFormat="1">
      <c r="A227" s="13"/>
      <c r="B227" s="258"/>
      <c r="C227" s="259"/>
      <c r="D227" s="260" t="s">
        <v>256</v>
      </c>
      <c r="E227" s="261" t="s">
        <v>1</v>
      </c>
      <c r="F227" s="262" t="s">
        <v>1182</v>
      </c>
      <c r="G227" s="259"/>
      <c r="H227" s="263">
        <v>9.4499999999999993</v>
      </c>
      <c r="I227" s="264"/>
      <c r="J227" s="259"/>
      <c r="K227" s="259"/>
      <c r="L227" s="265"/>
      <c r="M227" s="266"/>
      <c r="N227" s="267"/>
      <c r="O227" s="267"/>
      <c r="P227" s="267"/>
      <c r="Q227" s="267"/>
      <c r="R227" s="267"/>
      <c r="S227" s="267"/>
      <c r="T227" s="268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69" t="s">
        <v>256</v>
      </c>
      <c r="AU227" s="269" t="s">
        <v>92</v>
      </c>
      <c r="AV227" s="13" t="s">
        <v>92</v>
      </c>
      <c r="AW227" s="13" t="s">
        <v>32</v>
      </c>
      <c r="AX227" s="13" t="s">
        <v>76</v>
      </c>
      <c r="AY227" s="269" t="s">
        <v>210</v>
      </c>
    </row>
    <row r="228" s="13" customFormat="1">
      <c r="A228" s="13"/>
      <c r="B228" s="258"/>
      <c r="C228" s="259"/>
      <c r="D228" s="260" t="s">
        <v>256</v>
      </c>
      <c r="E228" s="261" t="s">
        <v>1</v>
      </c>
      <c r="F228" s="262" t="s">
        <v>1030</v>
      </c>
      <c r="G228" s="259"/>
      <c r="H228" s="263">
        <v>11.76</v>
      </c>
      <c r="I228" s="264"/>
      <c r="J228" s="259"/>
      <c r="K228" s="259"/>
      <c r="L228" s="265"/>
      <c r="M228" s="266"/>
      <c r="N228" s="267"/>
      <c r="O228" s="267"/>
      <c r="P228" s="267"/>
      <c r="Q228" s="267"/>
      <c r="R228" s="267"/>
      <c r="S228" s="267"/>
      <c r="T228" s="268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69" t="s">
        <v>256</v>
      </c>
      <c r="AU228" s="269" t="s">
        <v>92</v>
      </c>
      <c r="AV228" s="13" t="s">
        <v>92</v>
      </c>
      <c r="AW228" s="13" t="s">
        <v>32</v>
      </c>
      <c r="AX228" s="13" t="s">
        <v>76</v>
      </c>
      <c r="AY228" s="269" t="s">
        <v>210</v>
      </c>
    </row>
    <row r="229" s="13" customFormat="1">
      <c r="A229" s="13"/>
      <c r="B229" s="258"/>
      <c r="C229" s="259"/>
      <c r="D229" s="260" t="s">
        <v>256</v>
      </c>
      <c r="E229" s="261" t="s">
        <v>1</v>
      </c>
      <c r="F229" s="262" t="s">
        <v>1029</v>
      </c>
      <c r="G229" s="259"/>
      <c r="H229" s="263">
        <v>1.95</v>
      </c>
      <c r="I229" s="264"/>
      <c r="J229" s="259"/>
      <c r="K229" s="259"/>
      <c r="L229" s="265"/>
      <c r="M229" s="266"/>
      <c r="N229" s="267"/>
      <c r="O229" s="267"/>
      <c r="P229" s="267"/>
      <c r="Q229" s="267"/>
      <c r="R229" s="267"/>
      <c r="S229" s="267"/>
      <c r="T229" s="268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69" t="s">
        <v>256</v>
      </c>
      <c r="AU229" s="269" t="s">
        <v>92</v>
      </c>
      <c r="AV229" s="13" t="s">
        <v>92</v>
      </c>
      <c r="AW229" s="13" t="s">
        <v>32</v>
      </c>
      <c r="AX229" s="13" t="s">
        <v>76</v>
      </c>
      <c r="AY229" s="269" t="s">
        <v>210</v>
      </c>
    </row>
    <row r="230" s="14" customFormat="1">
      <c r="A230" s="14"/>
      <c r="B230" s="270"/>
      <c r="C230" s="271"/>
      <c r="D230" s="260" t="s">
        <v>256</v>
      </c>
      <c r="E230" s="272" t="s">
        <v>1</v>
      </c>
      <c r="F230" s="273" t="s">
        <v>268</v>
      </c>
      <c r="G230" s="271"/>
      <c r="H230" s="274">
        <v>23.16</v>
      </c>
      <c r="I230" s="275"/>
      <c r="J230" s="271"/>
      <c r="K230" s="271"/>
      <c r="L230" s="276"/>
      <c r="M230" s="277"/>
      <c r="N230" s="278"/>
      <c r="O230" s="278"/>
      <c r="P230" s="278"/>
      <c r="Q230" s="278"/>
      <c r="R230" s="278"/>
      <c r="S230" s="278"/>
      <c r="T230" s="279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80" t="s">
        <v>256</v>
      </c>
      <c r="AU230" s="280" t="s">
        <v>92</v>
      </c>
      <c r="AV230" s="14" t="s">
        <v>227</v>
      </c>
      <c r="AW230" s="14" t="s">
        <v>32</v>
      </c>
      <c r="AX230" s="14" t="s">
        <v>84</v>
      </c>
      <c r="AY230" s="280" t="s">
        <v>210</v>
      </c>
    </row>
    <row r="231" s="2" customFormat="1" ht="23.4566" customHeight="1">
      <c r="A231" s="39"/>
      <c r="B231" s="40"/>
      <c r="C231" s="239" t="s">
        <v>470</v>
      </c>
      <c r="D231" s="239" t="s">
        <v>213</v>
      </c>
      <c r="E231" s="240" t="s">
        <v>803</v>
      </c>
      <c r="F231" s="241" t="s">
        <v>804</v>
      </c>
      <c r="G231" s="242" t="s">
        <v>333</v>
      </c>
      <c r="H231" s="243">
        <v>208.44</v>
      </c>
      <c r="I231" s="244"/>
      <c r="J231" s="245">
        <f>ROUND(I231*H231,2)</f>
        <v>0</v>
      </c>
      <c r="K231" s="246"/>
      <c r="L231" s="45"/>
      <c r="M231" s="247" t="s">
        <v>1</v>
      </c>
      <c r="N231" s="248" t="s">
        <v>42</v>
      </c>
      <c r="O231" s="98"/>
      <c r="P231" s="249">
        <f>O231*H231</f>
        <v>0</v>
      </c>
      <c r="Q231" s="249">
        <v>0</v>
      </c>
      <c r="R231" s="249">
        <f>Q231*H231</f>
        <v>0</v>
      </c>
      <c r="S231" s="249">
        <v>0</v>
      </c>
      <c r="T231" s="250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51" t="s">
        <v>227</v>
      </c>
      <c r="AT231" s="251" t="s">
        <v>213</v>
      </c>
      <c r="AU231" s="251" t="s">
        <v>92</v>
      </c>
      <c r="AY231" s="18" t="s">
        <v>210</v>
      </c>
      <c r="BE231" s="252">
        <f>IF(N231="základná",J231,0)</f>
        <v>0</v>
      </c>
      <c r="BF231" s="252">
        <f>IF(N231="znížená",J231,0)</f>
        <v>0</v>
      </c>
      <c r="BG231" s="252">
        <f>IF(N231="zákl. prenesená",J231,0)</f>
        <v>0</v>
      </c>
      <c r="BH231" s="252">
        <f>IF(N231="zníž. prenesená",J231,0)</f>
        <v>0</v>
      </c>
      <c r="BI231" s="252">
        <f>IF(N231="nulová",J231,0)</f>
        <v>0</v>
      </c>
      <c r="BJ231" s="18" t="s">
        <v>92</v>
      </c>
      <c r="BK231" s="252">
        <f>ROUND(I231*H231,2)</f>
        <v>0</v>
      </c>
      <c r="BL231" s="18" t="s">
        <v>227</v>
      </c>
      <c r="BM231" s="251" t="s">
        <v>1183</v>
      </c>
    </row>
    <row r="232" s="13" customFormat="1">
      <c r="A232" s="13"/>
      <c r="B232" s="258"/>
      <c r="C232" s="259"/>
      <c r="D232" s="260" t="s">
        <v>256</v>
      </c>
      <c r="E232" s="261" t="s">
        <v>1</v>
      </c>
      <c r="F232" s="262" t="s">
        <v>1695</v>
      </c>
      <c r="G232" s="259"/>
      <c r="H232" s="263">
        <v>208.44</v>
      </c>
      <c r="I232" s="264"/>
      <c r="J232" s="259"/>
      <c r="K232" s="259"/>
      <c r="L232" s="265"/>
      <c r="M232" s="266"/>
      <c r="N232" s="267"/>
      <c r="O232" s="267"/>
      <c r="P232" s="267"/>
      <c r="Q232" s="267"/>
      <c r="R232" s="267"/>
      <c r="S232" s="267"/>
      <c r="T232" s="268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69" t="s">
        <v>256</v>
      </c>
      <c r="AU232" s="269" t="s">
        <v>92</v>
      </c>
      <c r="AV232" s="13" t="s">
        <v>92</v>
      </c>
      <c r="AW232" s="13" t="s">
        <v>32</v>
      </c>
      <c r="AX232" s="13" t="s">
        <v>84</v>
      </c>
      <c r="AY232" s="269" t="s">
        <v>210</v>
      </c>
    </row>
    <row r="233" s="2" customFormat="1" ht="23.4566" customHeight="1">
      <c r="A233" s="39"/>
      <c r="B233" s="40"/>
      <c r="C233" s="239" t="s">
        <v>475</v>
      </c>
      <c r="D233" s="239" t="s">
        <v>213</v>
      </c>
      <c r="E233" s="240" t="s">
        <v>1187</v>
      </c>
      <c r="F233" s="241" t="s">
        <v>1188</v>
      </c>
      <c r="G233" s="242" t="s">
        <v>333</v>
      </c>
      <c r="H233" s="243">
        <v>36.25</v>
      </c>
      <c r="I233" s="244"/>
      <c r="J233" s="245">
        <f>ROUND(I233*H233,2)</f>
        <v>0</v>
      </c>
      <c r="K233" s="246"/>
      <c r="L233" s="45"/>
      <c r="M233" s="247" t="s">
        <v>1</v>
      </c>
      <c r="N233" s="248" t="s">
        <v>42</v>
      </c>
      <c r="O233" s="98"/>
      <c r="P233" s="249">
        <f>O233*H233</f>
        <v>0</v>
      </c>
      <c r="Q233" s="249">
        <v>0</v>
      </c>
      <c r="R233" s="249">
        <f>Q233*H233</f>
        <v>0</v>
      </c>
      <c r="S233" s="249">
        <v>0</v>
      </c>
      <c r="T233" s="250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51" t="s">
        <v>227</v>
      </c>
      <c r="AT233" s="251" t="s">
        <v>213</v>
      </c>
      <c r="AU233" s="251" t="s">
        <v>92</v>
      </c>
      <c r="AY233" s="18" t="s">
        <v>210</v>
      </c>
      <c r="BE233" s="252">
        <f>IF(N233="základná",J233,0)</f>
        <v>0</v>
      </c>
      <c r="BF233" s="252">
        <f>IF(N233="znížená",J233,0)</f>
        <v>0</v>
      </c>
      <c r="BG233" s="252">
        <f>IF(N233="zákl. prenesená",J233,0)</f>
        <v>0</v>
      </c>
      <c r="BH233" s="252">
        <f>IF(N233="zníž. prenesená",J233,0)</f>
        <v>0</v>
      </c>
      <c r="BI233" s="252">
        <f>IF(N233="nulová",J233,0)</f>
        <v>0</v>
      </c>
      <c r="BJ233" s="18" t="s">
        <v>92</v>
      </c>
      <c r="BK233" s="252">
        <f>ROUND(I233*H233,2)</f>
        <v>0</v>
      </c>
      <c r="BL233" s="18" t="s">
        <v>227</v>
      </c>
      <c r="BM233" s="251" t="s">
        <v>1696</v>
      </c>
    </row>
    <row r="234" s="13" customFormat="1">
      <c r="A234" s="13"/>
      <c r="B234" s="258"/>
      <c r="C234" s="259"/>
      <c r="D234" s="260" t="s">
        <v>256</v>
      </c>
      <c r="E234" s="261" t="s">
        <v>1</v>
      </c>
      <c r="F234" s="262" t="s">
        <v>1697</v>
      </c>
      <c r="G234" s="259"/>
      <c r="H234" s="263">
        <v>36.25</v>
      </c>
      <c r="I234" s="264"/>
      <c r="J234" s="259"/>
      <c r="K234" s="259"/>
      <c r="L234" s="265"/>
      <c r="M234" s="266"/>
      <c r="N234" s="267"/>
      <c r="O234" s="267"/>
      <c r="P234" s="267"/>
      <c r="Q234" s="267"/>
      <c r="R234" s="267"/>
      <c r="S234" s="267"/>
      <c r="T234" s="268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69" t="s">
        <v>256</v>
      </c>
      <c r="AU234" s="269" t="s">
        <v>92</v>
      </c>
      <c r="AV234" s="13" t="s">
        <v>92</v>
      </c>
      <c r="AW234" s="13" t="s">
        <v>32</v>
      </c>
      <c r="AX234" s="13" t="s">
        <v>84</v>
      </c>
      <c r="AY234" s="269" t="s">
        <v>210</v>
      </c>
    </row>
    <row r="235" s="2" customFormat="1" ht="31.92453" customHeight="1">
      <c r="A235" s="39"/>
      <c r="B235" s="40"/>
      <c r="C235" s="239" t="s">
        <v>480</v>
      </c>
      <c r="D235" s="239" t="s">
        <v>213</v>
      </c>
      <c r="E235" s="240" t="s">
        <v>1191</v>
      </c>
      <c r="F235" s="241" t="s">
        <v>1192</v>
      </c>
      <c r="G235" s="242" t="s">
        <v>333</v>
      </c>
      <c r="H235" s="243">
        <v>9.4499999999999993</v>
      </c>
      <c r="I235" s="244"/>
      <c r="J235" s="245">
        <f>ROUND(I235*H235,2)</f>
        <v>0</v>
      </c>
      <c r="K235" s="246"/>
      <c r="L235" s="45"/>
      <c r="M235" s="247" t="s">
        <v>1</v>
      </c>
      <c r="N235" s="248" t="s">
        <v>42</v>
      </c>
      <c r="O235" s="98"/>
      <c r="P235" s="249">
        <f>O235*H235</f>
        <v>0</v>
      </c>
      <c r="Q235" s="249">
        <v>0</v>
      </c>
      <c r="R235" s="249">
        <f>Q235*H235</f>
        <v>0</v>
      </c>
      <c r="S235" s="249">
        <v>0</v>
      </c>
      <c r="T235" s="250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51" t="s">
        <v>227</v>
      </c>
      <c r="AT235" s="251" t="s">
        <v>213</v>
      </c>
      <c r="AU235" s="251" t="s">
        <v>92</v>
      </c>
      <c r="AY235" s="18" t="s">
        <v>210</v>
      </c>
      <c r="BE235" s="252">
        <f>IF(N235="základná",J235,0)</f>
        <v>0</v>
      </c>
      <c r="BF235" s="252">
        <f>IF(N235="znížená",J235,0)</f>
        <v>0</v>
      </c>
      <c r="BG235" s="252">
        <f>IF(N235="zákl. prenesená",J235,0)</f>
        <v>0</v>
      </c>
      <c r="BH235" s="252">
        <f>IF(N235="zníž. prenesená",J235,0)</f>
        <v>0</v>
      </c>
      <c r="BI235" s="252">
        <f>IF(N235="nulová",J235,0)</f>
        <v>0</v>
      </c>
      <c r="BJ235" s="18" t="s">
        <v>92</v>
      </c>
      <c r="BK235" s="252">
        <f>ROUND(I235*H235,2)</f>
        <v>0</v>
      </c>
      <c r="BL235" s="18" t="s">
        <v>227</v>
      </c>
      <c r="BM235" s="251" t="s">
        <v>1698</v>
      </c>
    </row>
    <row r="236" s="13" customFormat="1">
      <c r="A236" s="13"/>
      <c r="B236" s="258"/>
      <c r="C236" s="259"/>
      <c r="D236" s="260" t="s">
        <v>256</v>
      </c>
      <c r="E236" s="261" t="s">
        <v>1</v>
      </c>
      <c r="F236" s="262" t="s">
        <v>1194</v>
      </c>
      <c r="G236" s="259"/>
      <c r="H236" s="263">
        <v>9.4499999999999993</v>
      </c>
      <c r="I236" s="264"/>
      <c r="J236" s="259"/>
      <c r="K236" s="259"/>
      <c r="L236" s="265"/>
      <c r="M236" s="266"/>
      <c r="N236" s="267"/>
      <c r="O236" s="267"/>
      <c r="P236" s="267"/>
      <c r="Q236" s="267"/>
      <c r="R236" s="267"/>
      <c r="S236" s="267"/>
      <c r="T236" s="268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69" t="s">
        <v>256</v>
      </c>
      <c r="AU236" s="269" t="s">
        <v>92</v>
      </c>
      <c r="AV236" s="13" t="s">
        <v>92</v>
      </c>
      <c r="AW236" s="13" t="s">
        <v>32</v>
      </c>
      <c r="AX236" s="13" t="s">
        <v>84</v>
      </c>
      <c r="AY236" s="269" t="s">
        <v>210</v>
      </c>
    </row>
    <row r="237" s="12" customFormat="1" ht="22.8" customHeight="1">
      <c r="A237" s="12"/>
      <c r="B237" s="223"/>
      <c r="C237" s="224"/>
      <c r="D237" s="225" t="s">
        <v>75</v>
      </c>
      <c r="E237" s="237" t="s">
        <v>741</v>
      </c>
      <c r="F237" s="237" t="s">
        <v>807</v>
      </c>
      <c r="G237" s="224"/>
      <c r="H237" s="224"/>
      <c r="I237" s="227"/>
      <c r="J237" s="238">
        <f>BK237</f>
        <v>0</v>
      </c>
      <c r="K237" s="224"/>
      <c r="L237" s="229"/>
      <c r="M237" s="230"/>
      <c r="N237" s="231"/>
      <c r="O237" s="231"/>
      <c r="P237" s="232">
        <f>P238</f>
        <v>0</v>
      </c>
      <c r="Q237" s="231"/>
      <c r="R237" s="232">
        <f>R238</f>
        <v>0</v>
      </c>
      <c r="S237" s="231"/>
      <c r="T237" s="233">
        <f>T238</f>
        <v>0</v>
      </c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R237" s="234" t="s">
        <v>84</v>
      </c>
      <c r="AT237" s="235" t="s">
        <v>75</v>
      </c>
      <c r="AU237" s="235" t="s">
        <v>84</v>
      </c>
      <c r="AY237" s="234" t="s">
        <v>210</v>
      </c>
      <c r="BK237" s="236">
        <f>BK238</f>
        <v>0</v>
      </c>
    </row>
    <row r="238" s="2" customFormat="1" ht="23.4566" customHeight="1">
      <c r="A238" s="39"/>
      <c r="B238" s="40"/>
      <c r="C238" s="239" t="s">
        <v>485</v>
      </c>
      <c r="D238" s="239" t="s">
        <v>213</v>
      </c>
      <c r="E238" s="240" t="s">
        <v>809</v>
      </c>
      <c r="F238" s="241" t="s">
        <v>810</v>
      </c>
      <c r="G238" s="242" t="s">
        <v>333</v>
      </c>
      <c r="H238" s="243">
        <v>123.625</v>
      </c>
      <c r="I238" s="244"/>
      <c r="J238" s="245">
        <f>ROUND(I238*H238,2)</f>
        <v>0</v>
      </c>
      <c r="K238" s="246"/>
      <c r="L238" s="45"/>
      <c r="M238" s="247" t="s">
        <v>1</v>
      </c>
      <c r="N238" s="248" t="s">
        <v>42</v>
      </c>
      <c r="O238" s="98"/>
      <c r="P238" s="249">
        <f>O238*H238</f>
        <v>0</v>
      </c>
      <c r="Q238" s="249">
        <v>0</v>
      </c>
      <c r="R238" s="249">
        <f>Q238*H238</f>
        <v>0</v>
      </c>
      <c r="S238" s="249">
        <v>0</v>
      </c>
      <c r="T238" s="250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51" t="s">
        <v>227</v>
      </c>
      <c r="AT238" s="251" t="s">
        <v>213</v>
      </c>
      <c r="AU238" s="251" t="s">
        <v>92</v>
      </c>
      <c r="AY238" s="18" t="s">
        <v>210</v>
      </c>
      <c r="BE238" s="252">
        <f>IF(N238="základná",J238,0)</f>
        <v>0</v>
      </c>
      <c r="BF238" s="252">
        <f>IF(N238="znížená",J238,0)</f>
        <v>0</v>
      </c>
      <c r="BG238" s="252">
        <f>IF(N238="zákl. prenesená",J238,0)</f>
        <v>0</v>
      </c>
      <c r="BH238" s="252">
        <f>IF(N238="zníž. prenesená",J238,0)</f>
        <v>0</v>
      </c>
      <c r="BI238" s="252">
        <f>IF(N238="nulová",J238,0)</f>
        <v>0</v>
      </c>
      <c r="BJ238" s="18" t="s">
        <v>92</v>
      </c>
      <c r="BK238" s="252">
        <f>ROUND(I238*H238,2)</f>
        <v>0</v>
      </c>
      <c r="BL238" s="18" t="s">
        <v>227</v>
      </c>
      <c r="BM238" s="251" t="s">
        <v>1195</v>
      </c>
    </row>
    <row r="239" s="12" customFormat="1" ht="25.92" customHeight="1">
      <c r="A239" s="12"/>
      <c r="B239" s="223"/>
      <c r="C239" s="224"/>
      <c r="D239" s="225" t="s">
        <v>75</v>
      </c>
      <c r="E239" s="226" t="s">
        <v>812</v>
      </c>
      <c r="F239" s="226" t="s">
        <v>813</v>
      </c>
      <c r="G239" s="224"/>
      <c r="H239" s="224"/>
      <c r="I239" s="227"/>
      <c r="J239" s="228">
        <f>BK239</f>
        <v>0</v>
      </c>
      <c r="K239" s="224"/>
      <c r="L239" s="229"/>
      <c r="M239" s="230"/>
      <c r="N239" s="231"/>
      <c r="O239" s="231"/>
      <c r="P239" s="232">
        <f>P240</f>
        <v>0</v>
      </c>
      <c r="Q239" s="231"/>
      <c r="R239" s="232">
        <f>R240</f>
        <v>0.10212</v>
      </c>
      <c r="S239" s="231"/>
      <c r="T239" s="233">
        <f>T240</f>
        <v>0</v>
      </c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R239" s="234" t="s">
        <v>92</v>
      </c>
      <c r="AT239" s="235" t="s">
        <v>75</v>
      </c>
      <c r="AU239" s="235" t="s">
        <v>76</v>
      </c>
      <c r="AY239" s="234" t="s">
        <v>210</v>
      </c>
      <c r="BK239" s="236">
        <f>BK240</f>
        <v>0</v>
      </c>
    </row>
    <row r="240" s="12" customFormat="1" ht="22.8" customHeight="1">
      <c r="A240" s="12"/>
      <c r="B240" s="223"/>
      <c r="C240" s="224"/>
      <c r="D240" s="225" t="s">
        <v>75</v>
      </c>
      <c r="E240" s="237" t="s">
        <v>814</v>
      </c>
      <c r="F240" s="237" t="s">
        <v>815</v>
      </c>
      <c r="G240" s="224"/>
      <c r="H240" s="224"/>
      <c r="I240" s="227"/>
      <c r="J240" s="238">
        <f>BK240</f>
        <v>0</v>
      </c>
      <c r="K240" s="224"/>
      <c r="L240" s="229"/>
      <c r="M240" s="230"/>
      <c r="N240" s="231"/>
      <c r="O240" s="231"/>
      <c r="P240" s="232">
        <f>SUM(P241:P250)</f>
        <v>0</v>
      </c>
      <c r="Q240" s="231"/>
      <c r="R240" s="232">
        <f>SUM(R241:R250)</f>
        <v>0.10212</v>
      </c>
      <c r="S240" s="231"/>
      <c r="T240" s="233">
        <f>SUM(T241:T250)</f>
        <v>0</v>
      </c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R240" s="234" t="s">
        <v>92</v>
      </c>
      <c r="AT240" s="235" t="s">
        <v>75</v>
      </c>
      <c r="AU240" s="235" t="s">
        <v>84</v>
      </c>
      <c r="AY240" s="234" t="s">
        <v>210</v>
      </c>
      <c r="BK240" s="236">
        <f>SUM(BK241:BK250)</f>
        <v>0</v>
      </c>
    </row>
    <row r="241" s="2" customFormat="1" ht="23.4566" customHeight="1">
      <c r="A241" s="39"/>
      <c r="B241" s="40"/>
      <c r="C241" s="239" t="s">
        <v>490</v>
      </c>
      <c r="D241" s="239" t="s">
        <v>213</v>
      </c>
      <c r="E241" s="240" t="s">
        <v>1207</v>
      </c>
      <c r="F241" s="241" t="s">
        <v>1208</v>
      </c>
      <c r="G241" s="242" t="s">
        <v>254</v>
      </c>
      <c r="H241" s="243">
        <v>22</v>
      </c>
      <c r="I241" s="244"/>
      <c r="J241" s="245">
        <f>ROUND(I241*H241,2)</f>
        <v>0</v>
      </c>
      <c r="K241" s="246"/>
      <c r="L241" s="45"/>
      <c r="M241" s="247" t="s">
        <v>1</v>
      </c>
      <c r="N241" s="248" t="s">
        <v>42</v>
      </c>
      <c r="O241" s="98"/>
      <c r="P241" s="249">
        <f>O241*H241</f>
        <v>0</v>
      </c>
      <c r="Q241" s="249">
        <v>0</v>
      </c>
      <c r="R241" s="249">
        <f>Q241*H241</f>
        <v>0</v>
      </c>
      <c r="S241" s="249">
        <v>0</v>
      </c>
      <c r="T241" s="250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51" t="s">
        <v>336</v>
      </c>
      <c r="AT241" s="251" t="s">
        <v>213</v>
      </c>
      <c r="AU241" s="251" t="s">
        <v>92</v>
      </c>
      <c r="AY241" s="18" t="s">
        <v>210</v>
      </c>
      <c r="BE241" s="252">
        <f>IF(N241="základná",J241,0)</f>
        <v>0</v>
      </c>
      <c r="BF241" s="252">
        <f>IF(N241="znížená",J241,0)</f>
        <v>0</v>
      </c>
      <c r="BG241" s="252">
        <f>IF(N241="zákl. prenesená",J241,0)</f>
        <v>0</v>
      </c>
      <c r="BH241" s="252">
        <f>IF(N241="zníž. prenesená",J241,0)</f>
        <v>0</v>
      </c>
      <c r="BI241" s="252">
        <f>IF(N241="nulová",J241,0)</f>
        <v>0</v>
      </c>
      <c r="BJ241" s="18" t="s">
        <v>92</v>
      </c>
      <c r="BK241" s="252">
        <f>ROUND(I241*H241,2)</f>
        <v>0</v>
      </c>
      <c r="BL241" s="18" t="s">
        <v>336</v>
      </c>
      <c r="BM241" s="251" t="s">
        <v>1629</v>
      </c>
    </row>
    <row r="242" s="13" customFormat="1">
      <c r="A242" s="13"/>
      <c r="B242" s="258"/>
      <c r="C242" s="259"/>
      <c r="D242" s="260" t="s">
        <v>256</v>
      </c>
      <c r="E242" s="261" t="s">
        <v>1</v>
      </c>
      <c r="F242" s="262" t="s">
        <v>1699</v>
      </c>
      <c r="G242" s="259"/>
      <c r="H242" s="263">
        <v>22</v>
      </c>
      <c r="I242" s="264"/>
      <c r="J242" s="259"/>
      <c r="K242" s="259"/>
      <c r="L242" s="265"/>
      <c r="M242" s="266"/>
      <c r="N242" s="267"/>
      <c r="O242" s="267"/>
      <c r="P242" s="267"/>
      <c r="Q242" s="267"/>
      <c r="R242" s="267"/>
      <c r="S242" s="267"/>
      <c r="T242" s="268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69" t="s">
        <v>256</v>
      </c>
      <c r="AU242" s="269" t="s">
        <v>92</v>
      </c>
      <c r="AV242" s="13" t="s">
        <v>92</v>
      </c>
      <c r="AW242" s="13" t="s">
        <v>32</v>
      </c>
      <c r="AX242" s="13" t="s">
        <v>76</v>
      </c>
      <c r="AY242" s="269" t="s">
        <v>210</v>
      </c>
    </row>
    <row r="243" s="14" customFormat="1">
      <c r="A243" s="14"/>
      <c r="B243" s="270"/>
      <c r="C243" s="271"/>
      <c r="D243" s="260" t="s">
        <v>256</v>
      </c>
      <c r="E243" s="272" t="s">
        <v>1</v>
      </c>
      <c r="F243" s="273" t="s">
        <v>268</v>
      </c>
      <c r="G243" s="271"/>
      <c r="H243" s="274">
        <v>22</v>
      </c>
      <c r="I243" s="275"/>
      <c r="J243" s="271"/>
      <c r="K243" s="271"/>
      <c r="L243" s="276"/>
      <c r="M243" s="277"/>
      <c r="N243" s="278"/>
      <c r="O243" s="278"/>
      <c r="P243" s="278"/>
      <c r="Q243" s="278"/>
      <c r="R243" s="278"/>
      <c r="S243" s="278"/>
      <c r="T243" s="279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80" t="s">
        <v>256</v>
      </c>
      <c r="AU243" s="280" t="s">
        <v>92</v>
      </c>
      <c r="AV243" s="14" t="s">
        <v>227</v>
      </c>
      <c r="AW243" s="14" t="s">
        <v>32</v>
      </c>
      <c r="AX243" s="14" t="s">
        <v>84</v>
      </c>
      <c r="AY243" s="280" t="s">
        <v>210</v>
      </c>
    </row>
    <row r="244" s="2" customFormat="1" ht="16.30189" customHeight="1">
      <c r="A244" s="39"/>
      <c r="B244" s="40"/>
      <c r="C244" s="281" t="s">
        <v>495</v>
      </c>
      <c r="D244" s="281" t="s">
        <v>330</v>
      </c>
      <c r="E244" s="282" t="s">
        <v>1213</v>
      </c>
      <c r="F244" s="283" t="s">
        <v>1214</v>
      </c>
      <c r="G244" s="284" t="s">
        <v>333</v>
      </c>
      <c r="H244" s="285">
        <v>0.0080000000000000002</v>
      </c>
      <c r="I244" s="286"/>
      <c r="J244" s="287">
        <f>ROUND(I244*H244,2)</f>
        <v>0</v>
      </c>
      <c r="K244" s="288"/>
      <c r="L244" s="289"/>
      <c r="M244" s="290" t="s">
        <v>1</v>
      </c>
      <c r="N244" s="291" t="s">
        <v>42</v>
      </c>
      <c r="O244" s="98"/>
      <c r="P244" s="249">
        <f>O244*H244</f>
        <v>0</v>
      </c>
      <c r="Q244" s="249">
        <v>1</v>
      </c>
      <c r="R244" s="249">
        <f>Q244*H244</f>
        <v>0.0080000000000000002</v>
      </c>
      <c r="S244" s="249">
        <v>0</v>
      </c>
      <c r="T244" s="250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51" t="s">
        <v>418</v>
      </c>
      <c r="AT244" s="251" t="s">
        <v>330</v>
      </c>
      <c r="AU244" s="251" t="s">
        <v>92</v>
      </c>
      <c r="AY244" s="18" t="s">
        <v>210</v>
      </c>
      <c r="BE244" s="252">
        <f>IF(N244="základná",J244,0)</f>
        <v>0</v>
      </c>
      <c r="BF244" s="252">
        <f>IF(N244="znížená",J244,0)</f>
        <v>0</v>
      </c>
      <c r="BG244" s="252">
        <f>IF(N244="zákl. prenesená",J244,0)</f>
        <v>0</v>
      </c>
      <c r="BH244" s="252">
        <f>IF(N244="zníž. prenesená",J244,0)</f>
        <v>0</v>
      </c>
      <c r="BI244" s="252">
        <f>IF(N244="nulová",J244,0)</f>
        <v>0</v>
      </c>
      <c r="BJ244" s="18" t="s">
        <v>92</v>
      </c>
      <c r="BK244" s="252">
        <f>ROUND(I244*H244,2)</f>
        <v>0</v>
      </c>
      <c r="BL244" s="18" t="s">
        <v>336</v>
      </c>
      <c r="BM244" s="251" t="s">
        <v>1630</v>
      </c>
    </row>
    <row r="245" s="13" customFormat="1">
      <c r="A245" s="13"/>
      <c r="B245" s="258"/>
      <c r="C245" s="259"/>
      <c r="D245" s="260" t="s">
        <v>256</v>
      </c>
      <c r="E245" s="259"/>
      <c r="F245" s="262" t="s">
        <v>1700</v>
      </c>
      <c r="G245" s="259"/>
      <c r="H245" s="263">
        <v>0.0080000000000000002</v>
      </c>
      <c r="I245" s="264"/>
      <c r="J245" s="259"/>
      <c r="K245" s="259"/>
      <c r="L245" s="265"/>
      <c r="M245" s="266"/>
      <c r="N245" s="267"/>
      <c r="O245" s="267"/>
      <c r="P245" s="267"/>
      <c r="Q245" s="267"/>
      <c r="R245" s="267"/>
      <c r="S245" s="267"/>
      <c r="T245" s="268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69" t="s">
        <v>256</v>
      </c>
      <c r="AU245" s="269" t="s">
        <v>92</v>
      </c>
      <c r="AV245" s="13" t="s">
        <v>92</v>
      </c>
      <c r="AW245" s="13" t="s">
        <v>4</v>
      </c>
      <c r="AX245" s="13" t="s">
        <v>84</v>
      </c>
      <c r="AY245" s="269" t="s">
        <v>210</v>
      </c>
    </row>
    <row r="246" s="2" customFormat="1" ht="23.4566" customHeight="1">
      <c r="A246" s="39"/>
      <c r="B246" s="40"/>
      <c r="C246" s="239" t="s">
        <v>500</v>
      </c>
      <c r="D246" s="239" t="s">
        <v>213</v>
      </c>
      <c r="E246" s="240" t="s">
        <v>1217</v>
      </c>
      <c r="F246" s="241" t="s">
        <v>1218</v>
      </c>
      <c r="G246" s="242" t="s">
        <v>254</v>
      </c>
      <c r="H246" s="243">
        <v>44</v>
      </c>
      <c r="I246" s="244"/>
      <c r="J246" s="245">
        <f>ROUND(I246*H246,2)</f>
        <v>0</v>
      </c>
      <c r="K246" s="246"/>
      <c r="L246" s="45"/>
      <c r="M246" s="247" t="s">
        <v>1</v>
      </c>
      <c r="N246" s="248" t="s">
        <v>42</v>
      </c>
      <c r="O246" s="98"/>
      <c r="P246" s="249">
        <f>O246*H246</f>
        <v>0</v>
      </c>
      <c r="Q246" s="249">
        <v>0.00023000000000000001</v>
      </c>
      <c r="R246" s="249">
        <f>Q246*H246</f>
        <v>0.010120000000000001</v>
      </c>
      <c r="S246" s="249">
        <v>0</v>
      </c>
      <c r="T246" s="250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51" t="s">
        <v>336</v>
      </c>
      <c r="AT246" s="251" t="s">
        <v>213</v>
      </c>
      <c r="AU246" s="251" t="s">
        <v>92</v>
      </c>
      <c r="AY246" s="18" t="s">
        <v>210</v>
      </c>
      <c r="BE246" s="252">
        <f>IF(N246="základná",J246,0)</f>
        <v>0</v>
      </c>
      <c r="BF246" s="252">
        <f>IF(N246="znížená",J246,0)</f>
        <v>0</v>
      </c>
      <c r="BG246" s="252">
        <f>IF(N246="zákl. prenesená",J246,0)</f>
        <v>0</v>
      </c>
      <c r="BH246" s="252">
        <f>IF(N246="zníž. prenesená",J246,0)</f>
        <v>0</v>
      </c>
      <c r="BI246" s="252">
        <f>IF(N246="nulová",J246,0)</f>
        <v>0</v>
      </c>
      <c r="BJ246" s="18" t="s">
        <v>92</v>
      </c>
      <c r="BK246" s="252">
        <f>ROUND(I246*H246,2)</f>
        <v>0</v>
      </c>
      <c r="BL246" s="18" t="s">
        <v>336</v>
      </c>
      <c r="BM246" s="251" t="s">
        <v>1631</v>
      </c>
    </row>
    <row r="247" s="13" customFormat="1">
      <c r="A247" s="13"/>
      <c r="B247" s="258"/>
      <c r="C247" s="259"/>
      <c r="D247" s="260" t="s">
        <v>256</v>
      </c>
      <c r="E247" s="261" t="s">
        <v>1</v>
      </c>
      <c r="F247" s="262" t="s">
        <v>1701</v>
      </c>
      <c r="G247" s="259"/>
      <c r="H247" s="263">
        <v>44</v>
      </c>
      <c r="I247" s="264"/>
      <c r="J247" s="259"/>
      <c r="K247" s="259"/>
      <c r="L247" s="265"/>
      <c r="M247" s="266"/>
      <c r="N247" s="267"/>
      <c r="O247" s="267"/>
      <c r="P247" s="267"/>
      <c r="Q247" s="267"/>
      <c r="R247" s="267"/>
      <c r="S247" s="267"/>
      <c r="T247" s="268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69" t="s">
        <v>256</v>
      </c>
      <c r="AU247" s="269" t="s">
        <v>92</v>
      </c>
      <c r="AV247" s="13" t="s">
        <v>92</v>
      </c>
      <c r="AW247" s="13" t="s">
        <v>32</v>
      </c>
      <c r="AX247" s="13" t="s">
        <v>84</v>
      </c>
      <c r="AY247" s="269" t="s">
        <v>210</v>
      </c>
    </row>
    <row r="248" s="2" customFormat="1" ht="16.30189" customHeight="1">
      <c r="A248" s="39"/>
      <c r="B248" s="40"/>
      <c r="C248" s="281" t="s">
        <v>505</v>
      </c>
      <c r="D248" s="281" t="s">
        <v>330</v>
      </c>
      <c r="E248" s="282" t="s">
        <v>1221</v>
      </c>
      <c r="F248" s="283" t="s">
        <v>1222</v>
      </c>
      <c r="G248" s="284" t="s">
        <v>333</v>
      </c>
      <c r="H248" s="285">
        <v>0.084000000000000005</v>
      </c>
      <c r="I248" s="286"/>
      <c r="J248" s="287">
        <f>ROUND(I248*H248,2)</f>
        <v>0</v>
      </c>
      <c r="K248" s="288"/>
      <c r="L248" s="289"/>
      <c r="M248" s="290" t="s">
        <v>1</v>
      </c>
      <c r="N248" s="291" t="s">
        <v>42</v>
      </c>
      <c r="O248" s="98"/>
      <c r="P248" s="249">
        <f>O248*H248</f>
        <v>0</v>
      </c>
      <c r="Q248" s="249">
        <v>1</v>
      </c>
      <c r="R248" s="249">
        <f>Q248*H248</f>
        <v>0.084000000000000005</v>
      </c>
      <c r="S248" s="249">
        <v>0</v>
      </c>
      <c r="T248" s="250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51" t="s">
        <v>418</v>
      </c>
      <c r="AT248" s="251" t="s">
        <v>330</v>
      </c>
      <c r="AU248" s="251" t="s">
        <v>92</v>
      </c>
      <c r="AY248" s="18" t="s">
        <v>210</v>
      </c>
      <c r="BE248" s="252">
        <f>IF(N248="základná",J248,0)</f>
        <v>0</v>
      </c>
      <c r="BF248" s="252">
        <f>IF(N248="znížená",J248,0)</f>
        <v>0</v>
      </c>
      <c r="BG248" s="252">
        <f>IF(N248="zákl. prenesená",J248,0)</f>
        <v>0</v>
      </c>
      <c r="BH248" s="252">
        <f>IF(N248="zníž. prenesená",J248,0)</f>
        <v>0</v>
      </c>
      <c r="BI248" s="252">
        <f>IF(N248="nulová",J248,0)</f>
        <v>0</v>
      </c>
      <c r="BJ248" s="18" t="s">
        <v>92</v>
      </c>
      <c r="BK248" s="252">
        <f>ROUND(I248*H248,2)</f>
        <v>0</v>
      </c>
      <c r="BL248" s="18" t="s">
        <v>336</v>
      </c>
      <c r="BM248" s="251" t="s">
        <v>1632</v>
      </c>
    </row>
    <row r="249" s="13" customFormat="1">
      <c r="A249" s="13"/>
      <c r="B249" s="258"/>
      <c r="C249" s="259"/>
      <c r="D249" s="260" t="s">
        <v>256</v>
      </c>
      <c r="E249" s="259"/>
      <c r="F249" s="262" t="s">
        <v>1702</v>
      </c>
      <c r="G249" s="259"/>
      <c r="H249" s="263">
        <v>0.084000000000000005</v>
      </c>
      <c r="I249" s="264"/>
      <c r="J249" s="259"/>
      <c r="K249" s="259"/>
      <c r="L249" s="265"/>
      <c r="M249" s="266"/>
      <c r="N249" s="267"/>
      <c r="O249" s="267"/>
      <c r="P249" s="267"/>
      <c r="Q249" s="267"/>
      <c r="R249" s="267"/>
      <c r="S249" s="267"/>
      <c r="T249" s="268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69" t="s">
        <v>256</v>
      </c>
      <c r="AU249" s="269" t="s">
        <v>92</v>
      </c>
      <c r="AV249" s="13" t="s">
        <v>92</v>
      </c>
      <c r="AW249" s="13" t="s">
        <v>4</v>
      </c>
      <c r="AX249" s="13" t="s">
        <v>84</v>
      </c>
      <c r="AY249" s="269" t="s">
        <v>210</v>
      </c>
    </row>
    <row r="250" s="2" customFormat="1" ht="23.4566" customHeight="1">
      <c r="A250" s="39"/>
      <c r="B250" s="40"/>
      <c r="C250" s="239" t="s">
        <v>510</v>
      </c>
      <c r="D250" s="239" t="s">
        <v>213</v>
      </c>
      <c r="E250" s="240" t="s">
        <v>1225</v>
      </c>
      <c r="F250" s="241" t="s">
        <v>837</v>
      </c>
      <c r="G250" s="242" t="s">
        <v>333</v>
      </c>
      <c r="H250" s="243">
        <v>0.10199999999999999</v>
      </c>
      <c r="I250" s="244"/>
      <c r="J250" s="245">
        <f>ROUND(I250*H250,2)</f>
        <v>0</v>
      </c>
      <c r="K250" s="246"/>
      <c r="L250" s="45"/>
      <c r="M250" s="253" t="s">
        <v>1</v>
      </c>
      <c r="N250" s="254" t="s">
        <v>42</v>
      </c>
      <c r="O250" s="255"/>
      <c r="P250" s="256">
        <f>O250*H250</f>
        <v>0</v>
      </c>
      <c r="Q250" s="256">
        <v>0</v>
      </c>
      <c r="R250" s="256">
        <f>Q250*H250</f>
        <v>0</v>
      </c>
      <c r="S250" s="256">
        <v>0</v>
      </c>
      <c r="T250" s="257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51" t="s">
        <v>336</v>
      </c>
      <c r="AT250" s="251" t="s">
        <v>213</v>
      </c>
      <c r="AU250" s="251" t="s">
        <v>92</v>
      </c>
      <c r="AY250" s="18" t="s">
        <v>210</v>
      </c>
      <c r="BE250" s="252">
        <f>IF(N250="základná",J250,0)</f>
        <v>0</v>
      </c>
      <c r="BF250" s="252">
        <f>IF(N250="znížená",J250,0)</f>
        <v>0</v>
      </c>
      <c r="BG250" s="252">
        <f>IF(N250="zákl. prenesená",J250,0)</f>
        <v>0</v>
      </c>
      <c r="BH250" s="252">
        <f>IF(N250="zníž. prenesená",J250,0)</f>
        <v>0</v>
      </c>
      <c r="BI250" s="252">
        <f>IF(N250="nulová",J250,0)</f>
        <v>0</v>
      </c>
      <c r="BJ250" s="18" t="s">
        <v>92</v>
      </c>
      <c r="BK250" s="252">
        <f>ROUND(I250*H250,2)</f>
        <v>0</v>
      </c>
      <c r="BL250" s="18" t="s">
        <v>336</v>
      </c>
      <c r="BM250" s="251" t="s">
        <v>1633</v>
      </c>
    </row>
    <row r="251" s="2" customFormat="1" ht="6.96" customHeight="1">
      <c r="A251" s="39"/>
      <c r="B251" s="73"/>
      <c r="C251" s="74"/>
      <c r="D251" s="74"/>
      <c r="E251" s="74"/>
      <c r="F251" s="74"/>
      <c r="G251" s="74"/>
      <c r="H251" s="74"/>
      <c r="I251" s="74"/>
      <c r="J251" s="74"/>
      <c r="K251" s="74"/>
      <c r="L251" s="45"/>
      <c r="M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</row>
  </sheetData>
  <sheetProtection sheet="1" autoFilter="0" formatColumns="0" formatRows="0" objects="1" scenarios="1" spinCount="100000" saltValue="JMyEIDt5tfumaMCdNnwTooVkHEsxGBxiguuaHTucXb/xgouTrFDaCGaXZMkTRG/MM+EJOZ4WCS0dEG+iluYSNQ==" hashValue="sjJtCIEh8mPsKlhF3G26NKpsYqkrPYHr9t+lRBitQfQjx9qL9ieULcLiWvOI/xddHtIq9oGfXWpxSIj57Lq/PQ==" algorithmName="SHA-512" password="CC35"/>
  <autoFilter ref="C132:K250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9:H119"/>
    <mergeCell ref="E123:H123"/>
    <mergeCell ref="E121:H121"/>
    <mergeCell ref="E125:H125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7.863281" style="1" customWidth="1"/>
    <col min="2" max="2" width="1.007813" style="1" customWidth="1"/>
    <col min="3" max="3" width="4.011719" style="1" customWidth="1"/>
    <col min="4" max="4" width="4.152344" style="1" customWidth="1"/>
    <col min="5" max="5" width="16.15234" style="1" customWidth="1"/>
    <col min="6" max="6" width="48.15234" style="1" customWidth="1"/>
    <col min="7" max="7" width="7.011719" style="1" customWidth="1"/>
    <col min="8" max="8" width="13.29297" style="1" customWidth="1"/>
    <col min="9" max="9" width="15.01172" style="1" customWidth="1"/>
    <col min="10" max="10" width="21.15234" style="1" customWidth="1"/>
    <col min="11" max="11" width="21.15234" style="1" hidden="1" customWidth="1"/>
    <col min="12" max="12" width="8.863281" style="1" customWidth="1"/>
    <col min="13" max="13" width="10.29297" style="1" hidden="1" customWidth="1"/>
    <col min="14" max="14" width="9.140625" style="1" hidden="1"/>
    <col min="15" max="15" width="13.43359" style="1" hidden="1" customWidth="1"/>
    <col min="16" max="16" width="13.43359" style="1" hidden="1" customWidth="1"/>
    <col min="17" max="17" width="13.43359" style="1" hidden="1" customWidth="1"/>
    <col min="18" max="18" width="13.43359" style="1" hidden="1" customWidth="1"/>
    <col min="19" max="19" width="13.43359" style="1" hidden="1" customWidth="1"/>
    <col min="20" max="20" width="13.43359" style="1" hidden="1" customWidth="1"/>
    <col min="21" max="21" width="15.43359" style="1" hidden="1" customWidth="1"/>
    <col min="22" max="22" width="11.72266" style="1" customWidth="1"/>
    <col min="23" max="23" width="15.43359" style="1" customWidth="1"/>
    <col min="24" max="24" width="11.72266" style="1" customWidth="1"/>
    <col min="25" max="25" width="14.15234" style="1" customWidth="1"/>
    <col min="26" max="26" width="10.43359" style="1" customWidth="1"/>
    <col min="27" max="27" width="14.15234" style="1" customWidth="1"/>
    <col min="28" max="28" width="15.43359" style="1" customWidth="1"/>
    <col min="29" max="29" width="10.43359" style="1" customWidth="1"/>
    <col min="30" max="30" width="14.15234" style="1" customWidth="1"/>
    <col min="31" max="31" width="15.43359" style="1" customWidth="1"/>
    <col min="44" max="44" width="9.140625" style="1" hidden="1"/>
    <col min="45" max="45" width="9.140625" style="1" hidden="1"/>
    <col min="46" max="46" width="9.140625" style="1" hidden="1"/>
    <col min="47" max="47" width="9.140625" style="1" hidden="1"/>
    <col min="48" max="48" width="9.140625" style="1" hidden="1"/>
    <col min="49" max="49" width="9.140625" style="1" hidden="1"/>
    <col min="50" max="50" width="9.140625" style="1" hidden="1"/>
    <col min="51" max="51" width="9.140625" style="1" hidden="1"/>
    <col min="52" max="52" width="9.140625" style="1" hidden="1"/>
    <col min="53" max="53" width="9.140625" style="1" hidden="1"/>
    <col min="54" max="54" width="9.140625" style="1" hidden="1"/>
    <col min="55" max="55" width="9.140625" style="1" hidden="1"/>
    <col min="56" max="56" width="9.140625" style="1" hidden="1"/>
    <col min="57" max="57" width="9.140625" style="1" hidden="1"/>
    <col min="58" max="58" width="9.140625" style="1" hidden="1"/>
    <col min="59" max="59" width="9.140625" style="1" hidden="1"/>
    <col min="60" max="60" width="9.140625" style="1" hidden="1"/>
    <col min="61" max="61" width="9.140625" style="1" hidden="1"/>
    <col min="62" max="62" width="9.140625" style="1" hidden="1"/>
    <col min="63" max="63" width="9.140625" style="1" hidden="1"/>
    <col min="64" max="64" width="9.140625" style="1" hidden="1"/>
    <col min="65" max="65" width="9.140625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137</v>
      </c>
    </row>
    <row r="3" s="1" customFormat="1" ht="6.96" customHeight="1">
      <c r="B3" s="154"/>
      <c r="C3" s="155"/>
      <c r="D3" s="155"/>
      <c r="E3" s="155"/>
      <c r="F3" s="155"/>
      <c r="G3" s="155"/>
      <c r="H3" s="155"/>
      <c r="I3" s="155"/>
      <c r="J3" s="155"/>
      <c r="K3" s="155"/>
      <c r="L3" s="21"/>
      <c r="AT3" s="18" t="s">
        <v>76</v>
      </c>
    </row>
    <row r="4" s="1" customFormat="1" ht="24.96" customHeight="1">
      <c r="B4" s="21"/>
      <c r="D4" s="156" t="s">
        <v>184</v>
      </c>
      <c r="L4" s="21"/>
      <c r="M4" s="157" t="s">
        <v>9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58" t="s">
        <v>15</v>
      </c>
      <c r="L6" s="21"/>
    </row>
    <row r="7" s="1" customFormat="1" ht="27.84906" customHeight="1">
      <c r="B7" s="21"/>
      <c r="E7" s="159" t="str">
        <f>'Rekapitulácia stavby'!K6</f>
        <v>Rekonštrukcia cesty a mostov II/512 hr. Trenčianskeho kraja - Veľké Pole - križ. II/428 Žarnovica , I. etapa</v>
      </c>
      <c r="F7" s="158"/>
      <c r="G7" s="158"/>
      <c r="H7" s="158"/>
      <c r="L7" s="21"/>
    </row>
    <row r="8">
      <c r="B8" s="21"/>
      <c r="D8" s="158" t="s">
        <v>185</v>
      </c>
      <c r="L8" s="21"/>
    </row>
    <row r="9" s="1" customFormat="1" ht="16.30189" customHeight="1">
      <c r="B9" s="21"/>
      <c r="E9" s="159" t="s">
        <v>1292</v>
      </c>
      <c r="F9" s="1"/>
      <c r="G9" s="1"/>
      <c r="H9" s="1"/>
      <c r="L9" s="21"/>
    </row>
    <row r="10" s="1" customFormat="1" ht="12" customHeight="1">
      <c r="B10" s="21"/>
      <c r="D10" s="158" t="s">
        <v>235</v>
      </c>
      <c r="L10" s="21"/>
    </row>
    <row r="11" s="2" customFormat="1" ht="16.30189" customHeight="1">
      <c r="A11" s="39"/>
      <c r="B11" s="45"/>
      <c r="C11" s="39"/>
      <c r="D11" s="39"/>
      <c r="E11" s="170" t="s">
        <v>1424</v>
      </c>
      <c r="F11" s="39"/>
      <c r="G11" s="39"/>
      <c r="H11" s="39"/>
      <c r="I11" s="39"/>
      <c r="J11" s="39"/>
      <c r="K11" s="39"/>
      <c r="L11" s="70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58" t="s">
        <v>996</v>
      </c>
      <c r="E12" s="39"/>
      <c r="F12" s="39"/>
      <c r="G12" s="39"/>
      <c r="H12" s="39"/>
      <c r="I12" s="39"/>
      <c r="J12" s="39"/>
      <c r="K12" s="39"/>
      <c r="L12" s="70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6.30189" customHeight="1">
      <c r="A13" s="39"/>
      <c r="B13" s="45"/>
      <c r="C13" s="39"/>
      <c r="D13" s="39"/>
      <c r="E13" s="160" t="s">
        <v>1703</v>
      </c>
      <c r="F13" s="39"/>
      <c r="G13" s="39"/>
      <c r="H13" s="39"/>
      <c r="I13" s="39"/>
      <c r="J13" s="39"/>
      <c r="K13" s="39"/>
      <c r="L13" s="70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>
      <c r="A14" s="39"/>
      <c r="B14" s="45"/>
      <c r="C14" s="39"/>
      <c r="D14" s="39"/>
      <c r="E14" s="39"/>
      <c r="F14" s="39"/>
      <c r="G14" s="39"/>
      <c r="H14" s="39"/>
      <c r="I14" s="39"/>
      <c r="J14" s="39"/>
      <c r="K14" s="39"/>
      <c r="L14" s="70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2" customHeight="1">
      <c r="A15" s="39"/>
      <c r="B15" s="45"/>
      <c r="C15" s="39"/>
      <c r="D15" s="158" t="s">
        <v>17</v>
      </c>
      <c r="E15" s="39"/>
      <c r="F15" s="148" t="s">
        <v>1</v>
      </c>
      <c r="G15" s="39"/>
      <c r="H15" s="39"/>
      <c r="I15" s="158" t="s">
        <v>18</v>
      </c>
      <c r="J15" s="148" t="s">
        <v>1</v>
      </c>
      <c r="K15" s="39"/>
      <c r="L15" s="70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12" customHeight="1">
      <c r="A16" s="39"/>
      <c r="B16" s="45"/>
      <c r="C16" s="39"/>
      <c r="D16" s="158" t="s">
        <v>19</v>
      </c>
      <c r="E16" s="39"/>
      <c r="F16" s="148" t="s">
        <v>20</v>
      </c>
      <c r="G16" s="39"/>
      <c r="H16" s="39"/>
      <c r="I16" s="158" t="s">
        <v>21</v>
      </c>
      <c r="J16" s="161" t="str">
        <f>'Rekapitulácia stavby'!AN8</f>
        <v>14. 12. 2020</v>
      </c>
      <c r="K16" s="39"/>
      <c r="L16" s="70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0.8" customHeight="1">
      <c r="A17" s="39"/>
      <c r="B17" s="45"/>
      <c r="C17" s="39"/>
      <c r="D17" s="39"/>
      <c r="E17" s="39"/>
      <c r="F17" s="39"/>
      <c r="G17" s="39"/>
      <c r="H17" s="39"/>
      <c r="I17" s="39"/>
      <c r="J17" s="39"/>
      <c r="K17" s="39"/>
      <c r="L17" s="70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2" customHeight="1">
      <c r="A18" s="39"/>
      <c r="B18" s="45"/>
      <c r="C18" s="39"/>
      <c r="D18" s="158" t="s">
        <v>23</v>
      </c>
      <c r="E18" s="39"/>
      <c r="F18" s="39"/>
      <c r="G18" s="39"/>
      <c r="H18" s="39"/>
      <c r="I18" s="158" t="s">
        <v>24</v>
      </c>
      <c r="J18" s="148" t="s">
        <v>1</v>
      </c>
      <c r="K18" s="39"/>
      <c r="L18" s="70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18" customHeight="1">
      <c r="A19" s="39"/>
      <c r="B19" s="45"/>
      <c r="C19" s="39"/>
      <c r="D19" s="39"/>
      <c r="E19" s="148" t="s">
        <v>25</v>
      </c>
      <c r="F19" s="39"/>
      <c r="G19" s="39"/>
      <c r="H19" s="39"/>
      <c r="I19" s="158" t="s">
        <v>26</v>
      </c>
      <c r="J19" s="148" t="s">
        <v>1</v>
      </c>
      <c r="K19" s="39"/>
      <c r="L19" s="70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6.96" customHeight="1">
      <c r="A20" s="39"/>
      <c r="B20" s="45"/>
      <c r="C20" s="39"/>
      <c r="D20" s="39"/>
      <c r="E20" s="39"/>
      <c r="F20" s="39"/>
      <c r="G20" s="39"/>
      <c r="H20" s="39"/>
      <c r="I20" s="39"/>
      <c r="J20" s="39"/>
      <c r="K20" s="39"/>
      <c r="L20" s="70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2" customHeight="1">
      <c r="A21" s="39"/>
      <c r="B21" s="45"/>
      <c r="C21" s="39"/>
      <c r="D21" s="158" t="s">
        <v>27</v>
      </c>
      <c r="E21" s="39"/>
      <c r="F21" s="39"/>
      <c r="G21" s="39"/>
      <c r="H21" s="39"/>
      <c r="I21" s="158" t="s">
        <v>24</v>
      </c>
      <c r="J21" s="34" t="str">
        <f>'Rekapitulácia stavby'!AN13</f>
        <v>Vyplň údaj</v>
      </c>
      <c r="K21" s="39"/>
      <c r="L21" s="70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18" customHeight="1">
      <c r="A22" s="39"/>
      <c r="B22" s="45"/>
      <c r="C22" s="39"/>
      <c r="D22" s="39"/>
      <c r="E22" s="34" t="str">
        <f>'Rekapitulácia stavby'!E14</f>
        <v>Vyplň údaj</v>
      </c>
      <c r="F22" s="148"/>
      <c r="G22" s="148"/>
      <c r="H22" s="148"/>
      <c r="I22" s="158" t="s">
        <v>26</v>
      </c>
      <c r="J22" s="34" t="str">
        <f>'Rekapitulácia stavby'!AN14</f>
        <v>Vyplň údaj</v>
      </c>
      <c r="K22" s="39"/>
      <c r="L22" s="70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6.96" customHeight="1">
      <c r="A23" s="39"/>
      <c r="B23" s="45"/>
      <c r="C23" s="39"/>
      <c r="D23" s="39"/>
      <c r="E23" s="39"/>
      <c r="F23" s="39"/>
      <c r="G23" s="39"/>
      <c r="H23" s="39"/>
      <c r="I23" s="39"/>
      <c r="J23" s="39"/>
      <c r="K23" s="39"/>
      <c r="L23" s="70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2" customHeight="1">
      <c r="A24" s="39"/>
      <c r="B24" s="45"/>
      <c r="C24" s="39"/>
      <c r="D24" s="158" t="s">
        <v>29</v>
      </c>
      <c r="E24" s="39"/>
      <c r="F24" s="39"/>
      <c r="G24" s="39"/>
      <c r="H24" s="39"/>
      <c r="I24" s="158" t="s">
        <v>24</v>
      </c>
      <c r="J24" s="148" t="s">
        <v>30</v>
      </c>
      <c r="K24" s="39"/>
      <c r="L24" s="70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18" customHeight="1">
      <c r="A25" s="39"/>
      <c r="B25" s="45"/>
      <c r="C25" s="39"/>
      <c r="D25" s="39"/>
      <c r="E25" s="148" t="s">
        <v>31</v>
      </c>
      <c r="F25" s="39"/>
      <c r="G25" s="39"/>
      <c r="H25" s="39"/>
      <c r="I25" s="158" t="s">
        <v>26</v>
      </c>
      <c r="J25" s="148" t="s">
        <v>1</v>
      </c>
      <c r="K25" s="39"/>
      <c r="L25" s="70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6.96" customHeight="1">
      <c r="A26" s="39"/>
      <c r="B26" s="45"/>
      <c r="C26" s="39"/>
      <c r="D26" s="39"/>
      <c r="E26" s="39"/>
      <c r="F26" s="39"/>
      <c r="G26" s="39"/>
      <c r="H26" s="39"/>
      <c r="I26" s="39"/>
      <c r="J26" s="39"/>
      <c r="K26" s="39"/>
      <c r="L26" s="70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2" customFormat="1" ht="12" customHeight="1">
      <c r="A27" s="39"/>
      <c r="B27" s="45"/>
      <c r="C27" s="39"/>
      <c r="D27" s="158" t="s">
        <v>33</v>
      </c>
      <c r="E27" s="39"/>
      <c r="F27" s="39"/>
      <c r="G27" s="39"/>
      <c r="H27" s="39"/>
      <c r="I27" s="158" t="s">
        <v>24</v>
      </c>
      <c r="J27" s="148" t="s">
        <v>1</v>
      </c>
      <c r="K27" s="39"/>
      <c r="L27" s="70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="2" customFormat="1" ht="18" customHeight="1">
      <c r="A28" s="39"/>
      <c r="B28" s="45"/>
      <c r="C28" s="39"/>
      <c r="D28" s="39"/>
      <c r="E28" s="148" t="s">
        <v>237</v>
      </c>
      <c r="F28" s="39"/>
      <c r="G28" s="39"/>
      <c r="H28" s="39"/>
      <c r="I28" s="158" t="s">
        <v>26</v>
      </c>
      <c r="J28" s="148" t="s">
        <v>1</v>
      </c>
      <c r="K28" s="39"/>
      <c r="L28" s="70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39"/>
      <c r="E29" s="39"/>
      <c r="F29" s="39"/>
      <c r="G29" s="39"/>
      <c r="H29" s="39"/>
      <c r="I29" s="39"/>
      <c r="J29" s="39"/>
      <c r="K29" s="39"/>
      <c r="L29" s="70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12" customHeight="1">
      <c r="A30" s="39"/>
      <c r="B30" s="45"/>
      <c r="C30" s="39"/>
      <c r="D30" s="158" t="s">
        <v>35</v>
      </c>
      <c r="E30" s="39"/>
      <c r="F30" s="39"/>
      <c r="G30" s="39"/>
      <c r="H30" s="39"/>
      <c r="I30" s="39"/>
      <c r="J30" s="39"/>
      <c r="K30" s="39"/>
      <c r="L30" s="70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8" customFormat="1" ht="16.30189" customHeight="1">
      <c r="A31" s="162"/>
      <c r="B31" s="163"/>
      <c r="C31" s="162"/>
      <c r="D31" s="162"/>
      <c r="E31" s="164" t="s">
        <v>1</v>
      </c>
      <c r="F31" s="164"/>
      <c r="G31" s="164"/>
      <c r="H31" s="164"/>
      <c r="I31" s="162"/>
      <c r="J31" s="162"/>
      <c r="K31" s="162"/>
      <c r="L31" s="165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</row>
    <row r="32" s="2" customFormat="1" ht="6.96" customHeight="1">
      <c r="A32" s="39"/>
      <c r="B32" s="45"/>
      <c r="C32" s="39"/>
      <c r="D32" s="39"/>
      <c r="E32" s="39"/>
      <c r="F32" s="39"/>
      <c r="G32" s="39"/>
      <c r="H32" s="39"/>
      <c r="I32" s="39"/>
      <c r="J32" s="39"/>
      <c r="K32" s="39"/>
      <c r="L32" s="70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6.96" customHeight="1">
      <c r="A33" s="39"/>
      <c r="B33" s="45"/>
      <c r="C33" s="39"/>
      <c r="D33" s="166"/>
      <c r="E33" s="166"/>
      <c r="F33" s="166"/>
      <c r="G33" s="166"/>
      <c r="H33" s="166"/>
      <c r="I33" s="166"/>
      <c r="J33" s="166"/>
      <c r="K33" s="166"/>
      <c r="L33" s="70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25.44" customHeight="1">
      <c r="A34" s="39"/>
      <c r="B34" s="45"/>
      <c r="C34" s="39"/>
      <c r="D34" s="167" t="s">
        <v>36</v>
      </c>
      <c r="E34" s="39"/>
      <c r="F34" s="39"/>
      <c r="G34" s="39"/>
      <c r="H34" s="39"/>
      <c r="I34" s="39"/>
      <c r="J34" s="168">
        <f>ROUND(J131, 2)</f>
        <v>0</v>
      </c>
      <c r="K34" s="39"/>
      <c r="L34" s="70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="2" customFormat="1" ht="6.96" customHeight="1">
      <c r="A35" s="39"/>
      <c r="B35" s="45"/>
      <c r="C35" s="39"/>
      <c r="D35" s="166"/>
      <c r="E35" s="166"/>
      <c r="F35" s="166"/>
      <c r="G35" s="166"/>
      <c r="H35" s="166"/>
      <c r="I35" s="166"/>
      <c r="J35" s="166"/>
      <c r="K35" s="166"/>
      <c r="L35" s="70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="2" customFormat="1" ht="14.4" customHeight="1">
      <c r="A36" s="39"/>
      <c r="B36" s="45"/>
      <c r="C36" s="39"/>
      <c r="D36" s="39"/>
      <c r="E36" s="39"/>
      <c r="F36" s="169" t="s">
        <v>38</v>
      </c>
      <c r="G36" s="39"/>
      <c r="H36" s="39"/>
      <c r="I36" s="169" t="s">
        <v>37</v>
      </c>
      <c r="J36" s="169" t="s">
        <v>39</v>
      </c>
      <c r="K36" s="39"/>
      <c r="L36" s="70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="2" customFormat="1" ht="14.4" customHeight="1">
      <c r="A37" s="39"/>
      <c r="B37" s="45"/>
      <c r="C37" s="39"/>
      <c r="D37" s="170" t="s">
        <v>40</v>
      </c>
      <c r="E37" s="171" t="s">
        <v>41</v>
      </c>
      <c r="F37" s="172">
        <f>ROUND((SUM(BE131:BE187)),  2)</f>
        <v>0</v>
      </c>
      <c r="G37" s="173"/>
      <c r="H37" s="173"/>
      <c r="I37" s="174">
        <v>0.20000000000000001</v>
      </c>
      <c r="J37" s="172">
        <f>ROUND(((SUM(BE131:BE187))*I37),  2)</f>
        <v>0</v>
      </c>
      <c r="K37" s="39"/>
      <c r="L37" s="70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14.4" customHeight="1">
      <c r="A38" s="39"/>
      <c r="B38" s="45"/>
      <c r="C38" s="39"/>
      <c r="D38" s="39"/>
      <c r="E38" s="171" t="s">
        <v>42</v>
      </c>
      <c r="F38" s="172">
        <f>ROUND((SUM(BF131:BF187)),  2)</f>
        <v>0</v>
      </c>
      <c r="G38" s="173"/>
      <c r="H38" s="173"/>
      <c r="I38" s="174">
        <v>0.20000000000000001</v>
      </c>
      <c r="J38" s="172">
        <f>ROUND(((SUM(BF131:BF187))*I38),  2)</f>
        <v>0</v>
      </c>
      <c r="K38" s="39"/>
      <c r="L38" s="70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hidden="1" s="2" customFormat="1" ht="14.4" customHeight="1">
      <c r="A39" s="39"/>
      <c r="B39" s="45"/>
      <c r="C39" s="39"/>
      <c r="D39" s="39"/>
      <c r="E39" s="158" t="s">
        <v>43</v>
      </c>
      <c r="F39" s="175">
        <f>ROUND((SUM(BG131:BG187)),  2)</f>
        <v>0</v>
      </c>
      <c r="G39" s="39"/>
      <c r="H39" s="39"/>
      <c r="I39" s="176">
        <v>0.20000000000000001</v>
      </c>
      <c r="J39" s="175">
        <f>0</f>
        <v>0</v>
      </c>
      <c r="K39" s="39"/>
      <c r="L39" s="70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hidden="1" s="2" customFormat="1" ht="14.4" customHeight="1">
      <c r="A40" s="39"/>
      <c r="B40" s="45"/>
      <c r="C40" s="39"/>
      <c r="D40" s="39"/>
      <c r="E40" s="158" t="s">
        <v>44</v>
      </c>
      <c r="F40" s="175">
        <f>ROUND((SUM(BH131:BH187)),  2)</f>
        <v>0</v>
      </c>
      <c r="G40" s="39"/>
      <c r="H40" s="39"/>
      <c r="I40" s="176">
        <v>0.20000000000000001</v>
      </c>
      <c r="J40" s="175">
        <f>0</f>
        <v>0</v>
      </c>
      <c r="K40" s="39"/>
      <c r="L40" s="70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hidden="1" s="2" customFormat="1" ht="14.4" customHeight="1">
      <c r="A41" s="39"/>
      <c r="B41" s="45"/>
      <c r="C41" s="39"/>
      <c r="D41" s="39"/>
      <c r="E41" s="171" t="s">
        <v>45</v>
      </c>
      <c r="F41" s="172">
        <f>ROUND((SUM(BI131:BI187)),  2)</f>
        <v>0</v>
      </c>
      <c r="G41" s="173"/>
      <c r="H41" s="173"/>
      <c r="I41" s="174">
        <v>0</v>
      </c>
      <c r="J41" s="172">
        <f>0</f>
        <v>0</v>
      </c>
      <c r="K41" s="39"/>
      <c r="L41" s="70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="2" customFormat="1" ht="6.96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70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="2" customFormat="1" ht="25.44" customHeight="1">
      <c r="A43" s="39"/>
      <c r="B43" s="45"/>
      <c r="C43" s="177"/>
      <c r="D43" s="178" t="s">
        <v>46</v>
      </c>
      <c r="E43" s="179"/>
      <c r="F43" s="179"/>
      <c r="G43" s="180" t="s">
        <v>47</v>
      </c>
      <c r="H43" s="181" t="s">
        <v>48</v>
      </c>
      <c r="I43" s="179"/>
      <c r="J43" s="182">
        <f>SUM(J34:J41)</f>
        <v>0</v>
      </c>
      <c r="K43" s="183"/>
      <c r="L43" s="70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</row>
    <row r="44" s="2" customFormat="1" ht="14.4" customHeight="1">
      <c r="A44" s="39"/>
      <c r="B44" s="45"/>
      <c r="C44" s="39"/>
      <c r="D44" s="39"/>
      <c r="E44" s="39"/>
      <c r="F44" s="39"/>
      <c r="G44" s="39"/>
      <c r="H44" s="39"/>
      <c r="I44" s="39"/>
      <c r="J44" s="39"/>
      <c r="K44" s="39"/>
      <c r="L44" s="70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70"/>
      <c r="D50" s="184" t="s">
        <v>49</v>
      </c>
      <c r="E50" s="185"/>
      <c r="F50" s="185"/>
      <c r="G50" s="184" t="s">
        <v>50</v>
      </c>
      <c r="H50" s="185"/>
      <c r="I50" s="185"/>
      <c r="J50" s="185"/>
      <c r="K50" s="185"/>
      <c r="L50" s="70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86" t="s">
        <v>51</v>
      </c>
      <c r="E61" s="187"/>
      <c r="F61" s="188" t="s">
        <v>52</v>
      </c>
      <c r="G61" s="186" t="s">
        <v>51</v>
      </c>
      <c r="H61" s="187"/>
      <c r="I61" s="187"/>
      <c r="J61" s="189" t="s">
        <v>52</v>
      </c>
      <c r="K61" s="187"/>
      <c r="L61" s="70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84" t="s">
        <v>53</v>
      </c>
      <c r="E65" s="190"/>
      <c r="F65" s="190"/>
      <c r="G65" s="184" t="s">
        <v>54</v>
      </c>
      <c r="H65" s="190"/>
      <c r="I65" s="190"/>
      <c r="J65" s="190"/>
      <c r="K65" s="190"/>
      <c r="L65" s="70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86" t="s">
        <v>51</v>
      </c>
      <c r="E76" s="187"/>
      <c r="F76" s="188" t="s">
        <v>52</v>
      </c>
      <c r="G76" s="186" t="s">
        <v>51</v>
      </c>
      <c r="H76" s="187"/>
      <c r="I76" s="187"/>
      <c r="J76" s="189" t="s">
        <v>52</v>
      </c>
      <c r="K76" s="187"/>
      <c r="L76" s="70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91"/>
      <c r="C77" s="192"/>
      <c r="D77" s="192"/>
      <c r="E77" s="192"/>
      <c r="F77" s="192"/>
      <c r="G77" s="192"/>
      <c r="H77" s="192"/>
      <c r="I77" s="192"/>
      <c r="J77" s="192"/>
      <c r="K77" s="192"/>
      <c r="L77" s="70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hidden="1" s="2" customFormat="1" ht="6.96" customHeight="1">
      <c r="A81" s="39"/>
      <c r="B81" s="193"/>
      <c r="C81" s="194"/>
      <c r="D81" s="194"/>
      <c r="E81" s="194"/>
      <c r="F81" s="194"/>
      <c r="G81" s="194"/>
      <c r="H81" s="194"/>
      <c r="I81" s="194"/>
      <c r="J81" s="194"/>
      <c r="K81" s="194"/>
      <c r="L81" s="70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hidden="1" s="2" customFormat="1" ht="24.96" customHeight="1">
      <c r="A82" s="39"/>
      <c r="B82" s="40"/>
      <c r="C82" s="24" t="s">
        <v>187</v>
      </c>
      <c r="D82" s="41"/>
      <c r="E82" s="41"/>
      <c r="F82" s="41"/>
      <c r="G82" s="41"/>
      <c r="H82" s="41"/>
      <c r="I82" s="41"/>
      <c r="J82" s="41"/>
      <c r="K82" s="41"/>
      <c r="L82" s="70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hidden="1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70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hidden="1" s="2" customFormat="1" ht="12" customHeight="1">
      <c r="A84" s="39"/>
      <c r="B84" s="40"/>
      <c r="C84" s="33" t="s">
        <v>15</v>
      </c>
      <c r="D84" s="41"/>
      <c r="E84" s="41"/>
      <c r="F84" s="41"/>
      <c r="G84" s="41"/>
      <c r="H84" s="41"/>
      <c r="I84" s="41"/>
      <c r="J84" s="41"/>
      <c r="K84" s="41"/>
      <c r="L84" s="70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hidden="1" s="2" customFormat="1" ht="27.84906" customHeight="1">
      <c r="A85" s="39"/>
      <c r="B85" s="40"/>
      <c r="C85" s="41"/>
      <c r="D85" s="41"/>
      <c r="E85" s="195" t="str">
        <f>E7</f>
        <v>Rekonštrukcia cesty a mostov II/512 hr. Trenčianskeho kraja - Veľké Pole - križ. II/428 Žarnovica , I. etapa</v>
      </c>
      <c r="F85" s="33"/>
      <c r="G85" s="33"/>
      <c r="H85" s="33"/>
      <c r="I85" s="41"/>
      <c r="J85" s="41"/>
      <c r="K85" s="41"/>
      <c r="L85" s="70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hidden="1" s="1" customFormat="1" ht="12" customHeight="1">
      <c r="B86" s="22"/>
      <c r="C86" s="33" t="s">
        <v>185</v>
      </c>
      <c r="D86" s="23"/>
      <c r="E86" s="23"/>
      <c r="F86" s="23"/>
      <c r="G86" s="23"/>
      <c r="H86" s="23"/>
      <c r="I86" s="23"/>
      <c r="J86" s="23"/>
      <c r="K86" s="23"/>
      <c r="L86" s="21"/>
    </row>
    <row r="87" hidden="1" s="1" customFormat="1" ht="16.30189" customHeight="1">
      <c r="B87" s="22"/>
      <c r="C87" s="23"/>
      <c r="D87" s="23"/>
      <c r="E87" s="195" t="s">
        <v>1292</v>
      </c>
      <c r="F87" s="23"/>
      <c r="G87" s="23"/>
      <c r="H87" s="23"/>
      <c r="I87" s="23"/>
      <c r="J87" s="23"/>
      <c r="K87" s="23"/>
      <c r="L87" s="21"/>
    </row>
    <row r="88" hidden="1" s="1" customFormat="1" ht="12" customHeight="1">
      <c r="B88" s="22"/>
      <c r="C88" s="33" t="s">
        <v>235</v>
      </c>
      <c r="D88" s="23"/>
      <c r="E88" s="23"/>
      <c r="F88" s="23"/>
      <c r="G88" s="23"/>
      <c r="H88" s="23"/>
      <c r="I88" s="23"/>
      <c r="J88" s="23"/>
      <c r="K88" s="23"/>
      <c r="L88" s="21"/>
    </row>
    <row r="89" hidden="1" s="2" customFormat="1" ht="16.30189" customHeight="1">
      <c r="A89" s="39"/>
      <c r="B89" s="40"/>
      <c r="C89" s="41"/>
      <c r="D89" s="41"/>
      <c r="E89" s="306" t="s">
        <v>1424</v>
      </c>
      <c r="F89" s="41"/>
      <c r="G89" s="41"/>
      <c r="H89" s="41"/>
      <c r="I89" s="41"/>
      <c r="J89" s="41"/>
      <c r="K89" s="41"/>
      <c r="L89" s="70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hidden="1" s="2" customFormat="1" ht="12" customHeight="1">
      <c r="A90" s="39"/>
      <c r="B90" s="40"/>
      <c r="C90" s="33" t="s">
        <v>996</v>
      </c>
      <c r="D90" s="41"/>
      <c r="E90" s="41"/>
      <c r="F90" s="41"/>
      <c r="G90" s="41"/>
      <c r="H90" s="41"/>
      <c r="I90" s="41"/>
      <c r="J90" s="41"/>
      <c r="K90" s="41"/>
      <c r="L90" s="70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hidden="1" s="2" customFormat="1" ht="16.30189" customHeight="1">
      <c r="A91" s="39"/>
      <c r="B91" s="40"/>
      <c r="C91" s="41"/>
      <c r="D91" s="41"/>
      <c r="E91" s="83" t="str">
        <f>E13</f>
        <v>01028 - Priepust v km 18,523 - P22550</v>
      </c>
      <c r="F91" s="41"/>
      <c r="G91" s="41"/>
      <c r="H91" s="41"/>
      <c r="I91" s="41"/>
      <c r="J91" s="41"/>
      <c r="K91" s="41"/>
      <c r="L91" s="70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hidden="1" s="2" customFormat="1" ht="6.96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70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hidden="1" s="2" customFormat="1" ht="12" customHeight="1">
      <c r="A93" s="39"/>
      <c r="B93" s="40"/>
      <c r="C93" s="33" t="s">
        <v>19</v>
      </c>
      <c r="D93" s="41"/>
      <c r="E93" s="41"/>
      <c r="F93" s="28" t="str">
        <f>F16</f>
        <v>Okres Žarnovica , k. ú. Veľké Pole</v>
      </c>
      <c r="G93" s="41"/>
      <c r="H93" s="41"/>
      <c r="I93" s="33" t="s">
        <v>21</v>
      </c>
      <c r="J93" s="86" t="str">
        <f>IF(J16="","",J16)</f>
        <v>14. 12. 2020</v>
      </c>
      <c r="K93" s="41"/>
      <c r="L93" s="70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hidden="1" s="2" customFormat="1" ht="6.96" customHeight="1">
      <c r="A94" s="39"/>
      <c r="B94" s="40"/>
      <c r="C94" s="41"/>
      <c r="D94" s="41"/>
      <c r="E94" s="41"/>
      <c r="F94" s="41"/>
      <c r="G94" s="41"/>
      <c r="H94" s="41"/>
      <c r="I94" s="41"/>
      <c r="J94" s="41"/>
      <c r="K94" s="41"/>
      <c r="L94" s="70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hidden="1" s="2" customFormat="1" ht="24.81509" customHeight="1">
      <c r="A95" s="39"/>
      <c r="B95" s="40"/>
      <c r="C95" s="33" t="s">
        <v>23</v>
      </c>
      <c r="D95" s="41"/>
      <c r="E95" s="41"/>
      <c r="F95" s="28" t="str">
        <f>E19</f>
        <v xml:space="preserve">BANSKOBYSTRICKÝ SAMOSPRÁVNY KRAJ </v>
      </c>
      <c r="G95" s="41"/>
      <c r="H95" s="41"/>
      <c r="I95" s="33" t="s">
        <v>29</v>
      </c>
      <c r="J95" s="37" t="str">
        <f>E25</f>
        <v>ISPO spol.s r.o. , Prešov</v>
      </c>
      <c r="K95" s="41"/>
      <c r="L95" s="70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hidden="1" s="2" customFormat="1" ht="15.30566" customHeight="1">
      <c r="A96" s="39"/>
      <c r="B96" s="40"/>
      <c r="C96" s="33" t="s">
        <v>27</v>
      </c>
      <c r="D96" s="41"/>
      <c r="E96" s="41"/>
      <c r="F96" s="28" t="str">
        <f>IF(E22="","",E22)</f>
        <v>Vyplň údaj</v>
      </c>
      <c r="G96" s="41"/>
      <c r="H96" s="41"/>
      <c r="I96" s="33" t="s">
        <v>33</v>
      </c>
      <c r="J96" s="37" t="str">
        <f>E28</f>
        <v>Macura M.</v>
      </c>
      <c r="K96" s="41"/>
      <c r="L96" s="70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hidden="1" s="2" customFormat="1" ht="10.32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70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hidden="1" s="2" customFormat="1" ht="29.28" customHeight="1">
      <c r="A98" s="39"/>
      <c r="B98" s="40"/>
      <c r="C98" s="196" t="s">
        <v>188</v>
      </c>
      <c r="D98" s="197"/>
      <c r="E98" s="197"/>
      <c r="F98" s="197"/>
      <c r="G98" s="197"/>
      <c r="H98" s="197"/>
      <c r="I98" s="197"/>
      <c r="J98" s="198" t="s">
        <v>189</v>
      </c>
      <c r="K98" s="197"/>
      <c r="L98" s="70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hidden="1" s="2" customFormat="1" ht="10.32" customHeight="1">
      <c r="A99" s="39"/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70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hidden="1" s="2" customFormat="1" ht="22.8" customHeight="1">
      <c r="A100" s="39"/>
      <c r="B100" s="40"/>
      <c r="C100" s="199" t="s">
        <v>190</v>
      </c>
      <c r="D100" s="41"/>
      <c r="E100" s="41"/>
      <c r="F100" s="41"/>
      <c r="G100" s="41"/>
      <c r="H100" s="41"/>
      <c r="I100" s="41"/>
      <c r="J100" s="117">
        <f>J131</f>
        <v>0</v>
      </c>
      <c r="K100" s="41"/>
      <c r="L100" s="70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U100" s="18" t="s">
        <v>191</v>
      </c>
    </row>
    <row r="101" hidden="1" s="9" customFormat="1" ht="24.96" customHeight="1">
      <c r="A101" s="9"/>
      <c r="B101" s="200"/>
      <c r="C101" s="201"/>
      <c r="D101" s="202" t="s">
        <v>238</v>
      </c>
      <c r="E101" s="203"/>
      <c r="F101" s="203"/>
      <c r="G101" s="203"/>
      <c r="H101" s="203"/>
      <c r="I101" s="203"/>
      <c r="J101" s="204">
        <f>J132</f>
        <v>0</v>
      </c>
      <c r="K101" s="201"/>
      <c r="L101" s="205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hidden="1" s="10" customFormat="1" ht="19.92" customHeight="1">
      <c r="A102" s="10"/>
      <c r="B102" s="206"/>
      <c r="C102" s="140"/>
      <c r="D102" s="207" t="s">
        <v>239</v>
      </c>
      <c r="E102" s="208"/>
      <c r="F102" s="208"/>
      <c r="G102" s="208"/>
      <c r="H102" s="208"/>
      <c r="I102" s="208"/>
      <c r="J102" s="209">
        <f>J133</f>
        <v>0</v>
      </c>
      <c r="K102" s="140"/>
      <c r="L102" s="2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hidden="1" s="10" customFormat="1" ht="19.92" customHeight="1">
      <c r="A103" s="10"/>
      <c r="B103" s="206"/>
      <c r="C103" s="140"/>
      <c r="D103" s="207" t="s">
        <v>1426</v>
      </c>
      <c r="E103" s="208"/>
      <c r="F103" s="208"/>
      <c r="G103" s="208"/>
      <c r="H103" s="208"/>
      <c r="I103" s="208"/>
      <c r="J103" s="209">
        <f>J155</f>
        <v>0</v>
      </c>
      <c r="K103" s="140"/>
      <c r="L103" s="2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hidden="1" s="10" customFormat="1" ht="19.92" customHeight="1">
      <c r="A104" s="10"/>
      <c r="B104" s="206"/>
      <c r="C104" s="140"/>
      <c r="D104" s="207" t="s">
        <v>242</v>
      </c>
      <c r="E104" s="208"/>
      <c r="F104" s="208"/>
      <c r="G104" s="208"/>
      <c r="H104" s="208"/>
      <c r="I104" s="208"/>
      <c r="J104" s="209">
        <f>J161</f>
        <v>0</v>
      </c>
      <c r="K104" s="140"/>
      <c r="L104" s="2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hidden="1" s="10" customFormat="1" ht="19.92" customHeight="1">
      <c r="A105" s="10"/>
      <c r="B105" s="206"/>
      <c r="C105" s="140"/>
      <c r="D105" s="207" t="s">
        <v>841</v>
      </c>
      <c r="E105" s="208"/>
      <c r="F105" s="208"/>
      <c r="G105" s="208"/>
      <c r="H105" s="208"/>
      <c r="I105" s="208"/>
      <c r="J105" s="209">
        <f>J173</f>
        <v>0</v>
      </c>
      <c r="K105" s="140"/>
      <c r="L105" s="2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hidden="1" s="10" customFormat="1" ht="19.92" customHeight="1">
      <c r="A106" s="10"/>
      <c r="B106" s="206"/>
      <c r="C106" s="140"/>
      <c r="D106" s="207" t="s">
        <v>245</v>
      </c>
      <c r="E106" s="208"/>
      <c r="F106" s="208"/>
      <c r="G106" s="208"/>
      <c r="H106" s="208"/>
      <c r="I106" s="208"/>
      <c r="J106" s="209">
        <f>J178</f>
        <v>0</v>
      </c>
      <c r="K106" s="140"/>
      <c r="L106" s="2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hidden="1" s="10" customFormat="1" ht="19.92" customHeight="1">
      <c r="A107" s="10"/>
      <c r="B107" s="206"/>
      <c r="C107" s="140"/>
      <c r="D107" s="207" t="s">
        <v>246</v>
      </c>
      <c r="E107" s="208"/>
      <c r="F107" s="208"/>
      <c r="G107" s="208"/>
      <c r="H107" s="208"/>
      <c r="I107" s="208"/>
      <c r="J107" s="209">
        <f>J186</f>
        <v>0</v>
      </c>
      <c r="K107" s="140"/>
      <c r="L107" s="2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hidden="1" s="2" customFormat="1" ht="21.84" customHeight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70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hidden="1" s="2" customFormat="1" ht="6.96" customHeight="1">
      <c r="A109" s="39"/>
      <c r="B109" s="73"/>
      <c r="C109" s="74"/>
      <c r="D109" s="74"/>
      <c r="E109" s="74"/>
      <c r="F109" s="74"/>
      <c r="G109" s="74"/>
      <c r="H109" s="74"/>
      <c r="I109" s="74"/>
      <c r="J109" s="74"/>
      <c r="K109" s="74"/>
      <c r="L109" s="70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hidden="1"/>
    <row r="111" hidden="1"/>
    <row r="112" hidden="1"/>
    <row r="113" s="2" customFormat="1" ht="6.96" customHeight="1">
      <c r="A113" s="39"/>
      <c r="B113" s="75"/>
      <c r="C113" s="76"/>
      <c r="D113" s="76"/>
      <c r="E113" s="76"/>
      <c r="F113" s="76"/>
      <c r="G113" s="76"/>
      <c r="H113" s="76"/>
      <c r="I113" s="76"/>
      <c r="J113" s="76"/>
      <c r="K113" s="76"/>
      <c r="L113" s="70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="2" customFormat="1" ht="24.96" customHeight="1">
      <c r="A114" s="39"/>
      <c r="B114" s="40"/>
      <c r="C114" s="24" t="s">
        <v>195</v>
      </c>
      <c r="D114" s="41"/>
      <c r="E114" s="41"/>
      <c r="F114" s="41"/>
      <c r="G114" s="41"/>
      <c r="H114" s="41"/>
      <c r="I114" s="41"/>
      <c r="J114" s="41"/>
      <c r="K114" s="41"/>
      <c r="L114" s="70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="2" customFormat="1" ht="6.96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70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="2" customFormat="1" ht="12" customHeight="1">
      <c r="A116" s="39"/>
      <c r="B116" s="40"/>
      <c r="C116" s="33" t="s">
        <v>15</v>
      </c>
      <c r="D116" s="41"/>
      <c r="E116" s="41"/>
      <c r="F116" s="41"/>
      <c r="G116" s="41"/>
      <c r="H116" s="41"/>
      <c r="I116" s="41"/>
      <c r="J116" s="41"/>
      <c r="K116" s="41"/>
      <c r="L116" s="70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2" customFormat="1" ht="27.84906" customHeight="1">
      <c r="A117" s="39"/>
      <c r="B117" s="40"/>
      <c r="C117" s="41"/>
      <c r="D117" s="41"/>
      <c r="E117" s="195" t="str">
        <f>E7</f>
        <v>Rekonštrukcia cesty a mostov II/512 hr. Trenčianskeho kraja - Veľké Pole - križ. II/428 Žarnovica , I. etapa</v>
      </c>
      <c r="F117" s="33"/>
      <c r="G117" s="33"/>
      <c r="H117" s="33"/>
      <c r="I117" s="41"/>
      <c r="J117" s="41"/>
      <c r="K117" s="41"/>
      <c r="L117" s="70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1" customFormat="1" ht="12" customHeight="1">
      <c r="B118" s="22"/>
      <c r="C118" s="33" t="s">
        <v>185</v>
      </c>
      <c r="D118" s="23"/>
      <c r="E118" s="23"/>
      <c r="F118" s="23"/>
      <c r="G118" s="23"/>
      <c r="H118" s="23"/>
      <c r="I118" s="23"/>
      <c r="J118" s="23"/>
      <c r="K118" s="23"/>
      <c r="L118" s="21"/>
    </row>
    <row r="119" s="1" customFormat="1" ht="16.30189" customHeight="1">
      <c r="B119" s="22"/>
      <c r="C119" s="23"/>
      <c r="D119" s="23"/>
      <c r="E119" s="195" t="s">
        <v>1292</v>
      </c>
      <c r="F119" s="23"/>
      <c r="G119" s="23"/>
      <c r="H119" s="23"/>
      <c r="I119" s="23"/>
      <c r="J119" s="23"/>
      <c r="K119" s="23"/>
      <c r="L119" s="21"/>
    </row>
    <row r="120" s="1" customFormat="1" ht="12" customHeight="1">
      <c r="B120" s="22"/>
      <c r="C120" s="33" t="s">
        <v>235</v>
      </c>
      <c r="D120" s="23"/>
      <c r="E120" s="23"/>
      <c r="F120" s="23"/>
      <c r="G120" s="23"/>
      <c r="H120" s="23"/>
      <c r="I120" s="23"/>
      <c r="J120" s="23"/>
      <c r="K120" s="23"/>
      <c r="L120" s="21"/>
    </row>
    <row r="121" s="2" customFormat="1" ht="16.30189" customHeight="1">
      <c r="A121" s="39"/>
      <c r="B121" s="40"/>
      <c r="C121" s="41"/>
      <c r="D121" s="41"/>
      <c r="E121" s="306" t="s">
        <v>1424</v>
      </c>
      <c r="F121" s="41"/>
      <c r="G121" s="41"/>
      <c r="H121" s="41"/>
      <c r="I121" s="41"/>
      <c r="J121" s="41"/>
      <c r="K121" s="41"/>
      <c r="L121" s="70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="2" customFormat="1" ht="12" customHeight="1">
      <c r="A122" s="39"/>
      <c r="B122" s="40"/>
      <c r="C122" s="33" t="s">
        <v>996</v>
      </c>
      <c r="D122" s="41"/>
      <c r="E122" s="41"/>
      <c r="F122" s="41"/>
      <c r="G122" s="41"/>
      <c r="H122" s="41"/>
      <c r="I122" s="41"/>
      <c r="J122" s="41"/>
      <c r="K122" s="41"/>
      <c r="L122" s="70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="2" customFormat="1" ht="16.30189" customHeight="1">
      <c r="A123" s="39"/>
      <c r="B123" s="40"/>
      <c r="C123" s="41"/>
      <c r="D123" s="41"/>
      <c r="E123" s="83" t="str">
        <f>E13</f>
        <v>01028 - Priepust v km 18,523 - P22550</v>
      </c>
      <c r="F123" s="41"/>
      <c r="G123" s="41"/>
      <c r="H123" s="41"/>
      <c r="I123" s="41"/>
      <c r="J123" s="41"/>
      <c r="K123" s="41"/>
      <c r="L123" s="70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="2" customFormat="1" ht="6.96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70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="2" customFormat="1" ht="12" customHeight="1">
      <c r="A125" s="39"/>
      <c r="B125" s="40"/>
      <c r="C125" s="33" t="s">
        <v>19</v>
      </c>
      <c r="D125" s="41"/>
      <c r="E125" s="41"/>
      <c r="F125" s="28" t="str">
        <f>F16</f>
        <v>Okres Žarnovica , k. ú. Veľké Pole</v>
      </c>
      <c r="G125" s="41"/>
      <c r="H125" s="41"/>
      <c r="I125" s="33" t="s">
        <v>21</v>
      </c>
      <c r="J125" s="86" t="str">
        <f>IF(J16="","",J16)</f>
        <v>14. 12. 2020</v>
      </c>
      <c r="K125" s="41"/>
      <c r="L125" s="70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="2" customFormat="1" ht="6.96" customHeight="1">
      <c r="A126" s="39"/>
      <c r="B126" s="40"/>
      <c r="C126" s="41"/>
      <c r="D126" s="41"/>
      <c r="E126" s="41"/>
      <c r="F126" s="41"/>
      <c r="G126" s="41"/>
      <c r="H126" s="41"/>
      <c r="I126" s="41"/>
      <c r="J126" s="41"/>
      <c r="K126" s="41"/>
      <c r="L126" s="70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="2" customFormat="1" ht="24.81509" customHeight="1">
      <c r="A127" s="39"/>
      <c r="B127" s="40"/>
      <c r="C127" s="33" t="s">
        <v>23</v>
      </c>
      <c r="D127" s="41"/>
      <c r="E127" s="41"/>
      <c r="F127" s="28" t="str">
        <f>E19</f>
        <v xml:space="preserve">BANSKOBYSTRICKÝ SAMOSPRÁVNY KRAJ </v>
      </c>
      <c r="G127" s="41"/>
      <c r="H127" s="41"/>
      <c r="I127" s="33" t="s">
        <v>29</v>
      </c>
      <c r="J127" s="37" t="str">
        <f>E25</f>
        <v>ISPO spol.s r.o. , Prešov</v>
      </c>
      <c r="K127" s="41"/>
      <c r="L127" s="70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="2" customFormat="1" ht="15.30566" customHeight="1">
      <c r="A128" s="39"/>
      <c r="B128" s="40"/>
      <c r="C128" s="33" t="s">
        <v>27</v>
      </c>
      <c r="D128" s="41"/>
      <c r="E128" s="41"/>
      <c r="F128" s="28" t="str">
        <f>IF(E22="","",E22)</f>
        <v>Vyplň údaj</v>
      </c>
      <c r="G128" s="41"/>
      <c r="H128" s="41"/>
      <c r="I128" s="33" t="s">
        <v>33</v>
      </c>
      <c r="J128" s="37" t="str">
        <f>E28</f>
        <v>Macura M.</v>
      </c>
      <c r="K128" s="41"/>
      <c r="L128" s="70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="2" customFormat="1" ht="10.32" customHeight="1">
      <c r="A129" s="39"/>
      <c r="B129" s="40"/>
      <c r="C129" s="41"/>
      <c r="D129" s="41"/>
      <c r="E129" s="41"/>
      <c r="F129" s="41"/>
      <c r="G129" s="41"/>
      <c r="H129" s="41"/>
      <c r="I129" s="41"/>
      <c r="J129" s="41"/>
      <c r="K129" s="41"/>
      <c r="L129" s="70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="11" customFormat="1" ht="29.28" customHeight="1">
      <c r="A130" s="211"/>
      <c r="B130" s="212"/>
      <c r="C130" s="213" t="s">
        <v>196</v>
      </c>
      <c r="D130" s="214" t="s">
        <v>61</v>
      </c>
      <c r="E130" s="214" t="s">
        <v>57</v>
      </c>
      <c r="F130" s="214" t="s">
        <v>58</v>
      </c>
      <c r="G130" s="214" t="s">
        <v>197</v>
      </c>
      <c r="H130" s="214" t="s">
        <v>198</v>
      </c>
      <c r="I130" s="214" t="s">
        <v>199</v>
      </c>
      <c r="J130" s="215" t="s">
        <v>189</v>
      </c>
      <c r="K130" s="216" t="s">
        <v>200</v>
      </c>
      <c r="L130" s="217"/>
      <c r="M130" s="107" t="s">
        <v>1</v>
      </c>
      <c r="N130" s="108" t="s">
        <v>40</v>
      </c>
      <c r="O130" s="108" t="s">
        <v>201</v>
      </c>
      <c r="P130" s="108" t="s">
        <v>202</v>
      </c>
      <c r="Q130" s="108" t="s">
        <v>203</v>
      </c>
      <c r="R130" s="108" t="s">
        <v>204</v>
      </c>
      <c r="S130" s="108" t="s">
        <v>205</v>
      </c>
      <c r="T130" s="109" t="s">
        <v>206</v>
      </c>
      <c r="U130" s="211"/>
      <c r="V130" s="211"/>
      <c r="W130" s="211"/>
      <c r="X130" s="211"/>
      <c r="Y130" s="211"/>
      <c r="Z130" s="211"/>
      <c r="AA130" s="211"/>
      <c r="AB130" s="211"/>
      <c r="AC130" s="211"/>
      <c r="AD130" s="211"/>
      <c r="AE130" s="211"/>
    </row>
    <row r="131" s="2" customFormat="1" ht="22.8" customHeight="1">
      <c r="A131" s="39"/>
      <c r="B131" s="40"/>
      <c r="C131" s="114" t="s">
        <v>190</v>
      </c>
      <c r="D131" s="41"/>
      <c r="E131" s="41"/>
      <c r="F131" s="41"/>
      <c r="G131" s="41"/>
      <c r="H131" s="41"/>
      <c r="I131" s="41"/>
      <c r="J131" s="218">
        <f>BK131</f>
        <v>0</v>
      </c>
      <c r="K131" s="41"/>
      <c r="L131" s="45"/>
      <c r="M131" s="110"/>
      <c r="N131" s="219"/>
      <c r="O131" s="111"/>
      <c r="P131" s="220">
        <f>P132</f>
        <v>0</v>
      </c>
      <c r="Q131" s="111"/>
      <c r="R131" s="220">
        <f>R132</f>
        <v>10.584484979999999</v>
      </c>
      <c r="S131" s="111"/>
      <c r="T131" s="221">
        <f>T132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75</v>
      </c>
      <c r="AU131" s="18" t="s">
        <v>191</v>
      </c>
      <c r="BK131" s="222">
        <f>BK132</f>
        <v>0</v>
      </c>
    </row>
    <row r="132" s="12" customFormat="1" ht="25.92" customHeight="1">
      <c r="A132" s="12"/>
      <c r="B132" s="223"/>
      <c r="C132" s="224"/>
      <c r="D132" s="225" t="s">
        <v>75</v>
      </c>
      <c r="E132" s="226" t="s">
        <v>249</v>
      </c>
      <c r="F132" s="226" t="s">
        <v>250</v>
      </c>
      <c r="G132" s="224"/>
      <c r="H132" s="224"/>
      <c r="I132" s="227"/>
      <c r="J132" s="228">
        <f>BK132</f>
        <v>0</v>
      </c>
      <c r="K132" s="224"/>
      <c r="L132" s="229"/>
      <c r="M132" s="230"/>
      <c r="N132" s="231"/>
      <c r="O132" s="231"/>
      <c r="P132" s="232">
        <f>P133+P155+P161+P173+P178+P186</f>
        <v>0</v>
      </c>
      <c r="Q132" s="231"/>
      <c r="R132" s="232">
        <f>R133+R155+R161+R173+R178+R186</f>
        <v>10.584484979999999</v>
      </c>
      <c r="S132" s="231"/>
      <c r="T132" s="233">
        <f>T133+T155+T161+T173+T178+T186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34" t="s">
        <v>84</v>
      </c>
      <c r="AT132" s="235" t="s">
        <v>75</v>
      </c>
      <c r="AU132" s="235" t="s">
        <v>76</v>
      </c>
      <c r="AY132" s="234" t="s">
        <v>210</v>
      </c>
      <c r="BK132" s="236">
        <f>BK133+BK155+BK161+BK173+BK178+BK186</f>
        <v>0</v>
      </c>
    </row>
    <row r="133" s="12" customFormat="1" ht="22.8" customHeight="1">
      <c r="A133" s="12"/>
      <c r="B133" s="223"/>
      <c r="C133" s="224"/>
      <c r="D133" s="225" t="s">
        <v>75</v>
      </c>
      <c r="E133" s="237" t="s">
        <v>84</v>
      </c>
      <c r="F133" s="237" t="s">
        <v>251</v>
      </c>
      <c r="G133" s="224"/>
      <c r="H133" s="224"/>
      <c r="I133" s="227"/>
      <c r="J133" s="238">
        <f>BK133</f>
        <v>0</v>
      </c>
      <c r="K133" s="224"/>
      <c r="L133" s="229"/>
      <c r="M133" s="230"/>
      <c r="N133" s="231"/>
      <c r="O133" s="231"/>
      <c r="P133" s="232">
        <f>SUM(P134:P154)</f>
        <v>0</v>
      </c>
      <c r="Q133" s="231"/>
      <c r="R133" s="232">
        <f>SUM(R134:R154)</f>
        <v>0</v>
      </c>
      <c r="S133" s="231"/>
      <c r="T133" s="233">
        <f>SUM(T134:T154)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34" t="s">
        <v>84</v>
      </c>
      <c r="AT133" s="235" t="s">
        <v>75</v>
      </c>
      <c r="AU133" s="235" t="s">
        <v>84</v>
      </c>
      <c r="AY133" s="234" t="s">
        <v>210</v>
      </c>
      <c r="BK133" s="236">
        <f>SUM(BK134:BK154)</f>
        <v>0</v>
      </c>
    </row>
    <row r="134" s="2" customFormat="1" ht="36.72453" customHeight="1">
      <c r="A134" s="39"/>
      <c r="B134" s="40"/>
      <c r="C134" s="239" t="s">
        <v>84</v>
      </c>
      <c r="D134" s="239" t="s">
        <v>213</v>
      </c>
      <c r="E134" s="240" t="s">
        <v>1427</v>
      </c>
      <c r="F134" s="241" t="s">
        <v>1428</v>
      </c>
      <c r="G134" s="242" t="s">
        <v>254</v>
      </c>
      <c r="H134" s="243">
        <v>80</v>
      </c>
      <c r="I134" s="244"/>
      <c r="J134" s="245">
        <f>ROUND(I134*H134,2)</f>
        <v>0</v>
      </c>
      <c r="K134" s="246"/>
      <c r="L134" s="45"/>
      <c r="M134" s="247" t="s">
        <v>1</v>
      </c>
      <c r="N134" s="248" t="s">
        <v>42</v>
      </c>
      <c r="O134" s="98"/>
      <c r="P134" s="249">
        <f>O134*H134</f>
        <v>0</v>
      </c>
      <c r="Q134" s="249">
        <v>0</v>
      </c>
      <c r="R134" s="249">
        <f>Q134*H134</f>
        <v>0</v>
      </c>
      <c r="S134" s="249">
        <v>0</v>
      </c>
      <c r="T134" s="250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51" t="s">
        <v>227</v>
      </c>
      <c r="AT134" s="251" t="s">
        <v>213</v>
      </c>
      <c r="AU134" s="251" t="s">
        <v>92</v>
      </c>
      <c r="AY134" s="18" t="s">
        <v>210</v>
      </c>
      <c r="BE134" s="252">
        <f>IF(N134="základná",J134,0)</f>
        <v>0</v>
      </c>
      <c r="BF134" s="252">
        <f>IF(N134="znížená",J134,0)</f>
        <v>0</v>
      </c>
      <c r="BG134" s="252">
        <f>IF(N134="zákl. prenesená",J134,0)</f>
        <v>0</v>
      </c>
      <c r="BH134" s="252">
        <f>IF(N134="zníž. prenesená",J134,0)</f>
        <v>0</v>
      </c>
      <c r="BI134" s="252">
        <f>IF(N134="nulová",J134,0)</f>
        <v>0</v>
      </c>
      <c r="BJ134" s="18" t="s">
        <v>92</v>
      </c>
      <c r="BK134" s="252">
        <f>ROUND(I134*H134,2)</f>
        <v>0</v>
      </c>
      <c r="BL134" s="18" t="s">
        <v>227</v>
      </c>
      <c r="BM134" s="251" t="s">
        <v>1429</v>
      </c>
    </row>
    <row r="135" s="2" customFormat="1" ht="21.0566" customHeight="1">
      <c r="A135" s="39"/>
      <c r="B135" s="40"/>
      <c r="C135" s="239" t="s">
        <v>92</v>
      </c>
      <c r="D135" s="239" t="s">
        <v>213</v>
      </c>
      <c r="E135" s="240" t="s">
        <v>283</v>
      </c>
      <c r="F135" s="241" t="s">
        <v>284</v>
      </c>
      <c r="G135" s="242" t="s">
        <v>264</v>
      </c>
      <c r="H135" s="243">
        <v>0.27300000000000002</v>
      </c>
      <c r="I135" s="244"/>
      <c r="J135" s="245">
        <f>ROUND(I135*H135,2)</f>
        <v>0</v>
      </c>
      <c r="K135" s="246"/>
      <c r="L135" s="45"/>
      <c r="M135" s="247" t="s">
        <v>1</v>
      </c>
      <c r="N135" s="248" t="s">
        <v>42</v>
      </c>
      <c r="O135" s="98"/>
      <c r="P135" s="249">
        <f>O135*H135</f>
        <v>0</v>
      </c>
      <c r="Q135" s="249">
        <v>0</v>
      </c>
      <c r="R135" s="249">
        <f>Q135*H135</f>
        <v>0</v>
      </c>
      <c r="S135" s="249">
        <v>0</v>
      </c>
      <c r="T135" s="250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51" t="s">
        <v>227</v>
      </c>
      <c r="AT135" s="251" t="s">
        <v>213</v>
      </c>
      <c r="AU135" s="251" t="s">
        <v>92</v>
      </c>
      <c r="AY135" s="18" t="s">
        <v>210</v>
      </c>
      <c r="BE135" s="252">
        <f>IF(N135="základná",J135,0)</f>
        <v>0</v>
      </c>
      <c r="BF135" s="252">
        <f>IF(N135="znížená",J135,0)</f>
        <v>0</v>
      </c>
      <c r="BG135" s="252">
        <f>IF(N135="zákl. prenesená",J135,0)</f>
        <v>0</v>
      </c>
      <c r="BH135" s="252">
        <f>IF(N135="zníž. prenesená",J135,0)</f>
        <v>0</v>
      </c>
      <c r="BI135" s="252">
        <f>IF(N135="nulová",J135,0)</f>
        <v>0</v>
      </c>
      <c r="BJ135" s="18" t="s">
        <v>92</v>
      </c>
      <c r="BK135" s="252">
        <f>ROUND(I135*H135,2)</f>
        <v>0</v>
      </c>
      <c r="BL135" s="18" t="s">
        <v>227</v>
      </c>
      <c r="BM135" s="251" t="s">
        <v>1430</v>
      </c>
    </row>
    <row r="136" s="13" customFormat="1">
      <c r="A136" s="13"/>
      <c r="B136" s="258"/>
      <c r="C136" s="259"/>
      <c r="D136" s="260" t="s">
        <v>256</v>
      </c>
      <c r="E136" s="261" t="s">
        <v>1</v>
      </c>
      <c r="F136" s="262" t="s">
        <v>1704</v>
      </c>
      <c r="G136" s="259"/>
      <c r="H136" s="263">
        <v>0.27300000000000002</v>
      </c>
      <c r="I136" s="264"/>
      <c r="J136" s="259"/>
      <c r="K136" s="259"/>
      <c r="L136" s="265"/>
      <c r="M136" s="266"/>
      <c r="N136" s="267"/>
      <c r="O136" s="267"/>
      <c r="P136" s="267"/>
      <c r="Q136" s="267"/>
      <c r="R136" s="267"/>
      <c r="S136" s="267"/>
      <c r="T136" s="268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69" t="s">
        <v>256</v>
      </c>
      <c r="AU136" s="269" t="s">
        <v>92</v>
      </c>
      <c r="AV136" s="13" t="s">
        <v>92</v>
      </c>
      <c r="AW136" s="13" t="s">
        <v>32</v>
      </c>
      <c r="AX136" s="13" t="s">
        <v>84</v>
      </c>
      <c r="AY136" s="269" t="s">
        <v>210</v>
      </c>
    </row>
    <row r="137" s="2" customFormat="1" ht="36.72453" customHeight="1">
      <c r="A137" s="39"/>
      <c r="B137" s="40"/>
      <c r="C137" s="239" t="s">
        <v>102</v>
      </c>
      <c r="D137" s="239" t="s">
        <v>213</v>
      </c>
      <c r="E137" s="240" t="s">
        <v>288</v>
      </c>
      <c r="F137" s="241" t="s">
        <v>289</v>
      </c>
      <c r="G137" s="242" t="s">
        <v>264</v>
      </c>
      <c r="H137" s="243">
        <v>0.082000000000000003</v>
      </c>
      <c r="I137" s="244"/>
      <c r="J137" s="245">
        <f>ROUND(I137*H137,2)</f>
        <v>0</v>
      </c>
      <c r="K137" s="246"/>
      <c r="L137" s="45"/>
      <c r="M137" s="247" t="s">
        <v>1</v>
      </c>
      <c r="N137" s="248" t="s">
        <v>42</v>
      </c>
      <c r="O137" s="98"/>
      <c r="P137" s="249">
        <f>O137*H137</f>
        <v>0</v>
      </c>
      <c r="Q137" s="249">
        <v>0</v>
      </c>
      <c r="R137" s="249">
        <f>Q137*H137</f>
        <v>0</v>
      </c>
      <c r="S137" s="249">
        <v>0</v>
      </c>
      <c r="T137" s="250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51" t="s">
        <v>227</v>
      </c>
      <c r="AT137" s="251" t="s">
        <v>213</v>
      </c>
      <c r="AU137" s="251" t="s">
        <v>92</v>
      </c>
      <c r="AY137" s="18" t="s">
        <v>210</v>
      </c>
      <c r="BE137" s="252">
        <f>IF(N137="základná",J137,0)</f>
        <v>0</v>
      </c>
      <c r="BF137" s="252">
        <f>IF(N137="znížená",J137,0)</f>
        <v>0</v>
      </c>
      <c r="BG137" s="252">
        <f>IF(N137="zákl. prenesená",J137,0)</f>
        <v>0</v>
      </c>
      <c r="BH137" s="252">
        <f>IF(N137="zníž. prenesená",J137,0)</f>
        <v>0</v>
      </c>
      <c r="BI137" s="252">
        <f>IF(N137="nulová",J137,0)</f>
        <v>0</v>
      </c>
      <c r="BJ137" s="18" t="s">
        <v>92</v>
      </c>
      <c r="BK137" s="252">
        <f>ROUND(I137*H137,2)</f>
        <v>0</v>
      </c>
      <c r="BL137" s="18" t="s">
        <v>227</v>
      </c>
      <c r="BM137" s="251" t="s">
        <v>1432</v>
      </c>
    </row>
    <row r="138" s="13" customFormat="1">
      <c r="A138" s="13"/>
      <c r="B138" s="258"/>
      <c r="C138" s="259"/>
      <c r="D138" s="260" t="s">
        <v>256</v>
      </c>
      <c r="E138" s="261" t="s">
        <v>1</v>
      </c>
      <c r="F138" s="262" t="s">
        <v>1705</v>
      </c>
      <c r="G138" s="259"/>
      <c r="H138" s="263">
        <v>0.27300000000000002</v>
      </c>
      <c r="I138" s="264"/>
      <c r="J138" s="259"/>
      <c r="K138" s="259"/>
      <c r="L138" s="265"/>
      <c r="M138" s="266"/>
      <c r="N138" s="267"/>
      <c r="O138" s="267"/>
      <c r="P138" s="267"/>
      <c r="Q138" s="267"/>
      <c r="R138" s="267"/>
      <c r="S138" s="267"/>
      <c r="T138" s="268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69" t="s">
        <v>256</v>
      </c>
      <c r="AU138" s="269" t="s">
        <v>92</v>
      </c>
      <c r="AV138" s="13" t="s">
        <v>92</v>
      </c>
      <c r="AW138" s="13" t="s">
        <v>32</v>
      </c>
      <c r="AX138" s="13" t="s">
        <v>84</v>
      </c>
      <c r="AY138" s="269" t="s">
        <v>210</v>
      </c>
    </row>
    <row r="139" s="13" customFormat="1">
      <c r="A139" s="13"/>
      <c r="B139" s="258"/>
      <c r="C139" s="259"/>
      <c r="D139" s="260" t="s">
        <v>256</v>
      </c>
      <c r="E139" s="259"/>
      <c r="F139" s="262" t="s">
        <v>1706</v>
      </c>
      <c r="G139" s="259"/>
      <c r="H139" s="263">
        <v>0.082000000000000003</v>
      </c>
      <c r="I139" s="264"/>
      <c r="J139" s="259"/>
      <c r="K139" s="259"/>
      <c r="L139" s="265"/>
      <c r="M139" s="266"/>
      <c r="N139" s="267"/>
      <c r="O139" s="267"/>
      <c r="P139" s="267"/>
      <c r="Q139" s="267"/>
      <c r="R139" s="267"/>
      <c r="S139" s="267"/>
      <c r="T139" s="268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69" t="s">
        <v>256</v>
      </c>
      <c r="AU139" s="269" t="s">
        <v>92</v>
      </c>
      <c r="AV139" s="13" t="s">
        <v>92</v>
      </c>
      <c r="AW139" s="13" t="s">
        <v>4</v>
      </c>
      <c r="AX139" s="13" t="s">
        <v>84</v>
      </c>
      <c r="AY139" s="269" t="s">
        <v>210</v>
      </c>
    </row>
    <row r="140" s="2" customFormat="1" ht="16.30189" customHeight="1">
      <c r="A140" s="39"/>
      <c r="B140" s="40"/>
      <c r="C140" s="239" t="s">
        <v>227</v>
      </c>
      <c r="D140" s="239" t="s">
        <v>213</v>
      </c>
      <c r="E140" s="240" t="s">
        <v>1007</v>
      </c>
      <c r="F140" s="241" t="s">
        <v>1008</v>
      </c>
      <c r="G140" s="242" t="s">
        <v>264</v>
      </c>
      <c r="H140" s="243">
        <v>16.199999999999999</v>
      </c>
      <c r="I140" s="244"/>
      <c r="J140" s="245">
        <f>ROUND(I140*H140,2)</f>
        <v>0</v>
      </c>
      <c r="K140" s="246"/>
      <c r="L140" s="45"/>
      <c r="M140" s="247" t="s">
        <v>1</v>
      </c>
      <c r="N140" s="248" t="s">
        <v>42</v>
      </c>
      <c r="O140" s="98"/>
      <c r="P140" s="249">
        <f>O140*H140</f>
        <v>0</v>
      </c>
      <c r="Q140" s="249">
        <v>0</v>
      </c>
      <c r="R140" s="249">
        <f>Q140*H140</f>
        <v>0</v>
      </c>
      <c r="S140" s="249">
        <v>0</v>
      </c>
      <c r="T140" s="250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51" t="s">
        <v>227</v>
      </c>
      <c r="AT140" s="251" t="s">
        <v>213</v>
      </c>
      <c r="AU140" s="251" t="s">
        <v>92</v>
      </c>
      <c r="AY140" s="18" t="s">
        <v>210</v>
      </c>
      <c r="BE140" s="252">
        <f>IF(N140="základná",J140,0)</f>
        <v>0</v>
      </c>
      <c r="BF140" s="252">
        <f>IF(N140="znížená",J140,0)</f>
        <v>0</v>
      </c>
      <c r="BG140" s="252">
        <f>IF(N140="zákl. prenesená",J140,0)</f>
        <v>0</v>
      </c>
      <c r="BH140" s="252">
        <f>IF(N140="zníž. prenesená",J140,0)</f>
        <v>0</v>
      </c>
      <c r="BI140" s="252">
        <f>IF(N140="nulová",J140,0)</f>
        <v>0</v>
      </c>
      <c r="BJ140" s="18" t="s">
        <v>92</v>
      </c>
      <c r="BK140" s="252">
        <f>ROUND(I140*H140,2)</f>
        <v>0</v>
      </c>
      <c r="BL140" s="18" t="s">
        <v>227</v>
      </c>
      <c r="BM140" s="251" t="s">
        <v>1435</v>
      </c>
    </row>
    <row r="141" s="13" customFormat="1">
      <c r="A141" s="13"/>
      <c r="B141" s="258"/>
      <c r="C141" s="259"/>
      <c r="D141" s="260" t="s">
        <v>256</v>
      </c>
      <c r="E141" s="261" t="s">
        <v>1</v>
      </c>
      <c r="F141" s="262" t="s">
        <v>1707</v>
      </c>
      <c r="G141" s="259"/>
      <c r="H141" s="263">
        <v>12</v>
      </c>
      <c r="I141" s="264"/>
      <c r="J141" s="259"/>
      <c r="K141" s="259"/>
      <c r="L141" s="265"/>
      <c r="M141" s="266"/>
      <c r="N141" s="267"/>
      <c r="O141" s="267"/>
      <c r="P141" s="267"/>
      <c r="Q141" s="267"/>
      <c r="R141" s="267"/>
      <c r="S141" s="267"/>
      <c r="T141" s="268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69" t="s">
        <v>256</v>
      </c>
      <c r="AU141" s="269" t="s">
        <v>92</v>
      </c>
      <c r="AV141" s="13" t="s">
        <v>92</v>
      </c>
      <c r="AW141" s="13" t="s">
        <v>32</v>
      </c>
      <c r="AX141" s="13" t="s">
        <v>76</v>
      </c>
      <c r="AY141" s="269" t="s">
        <v>210</v>
      </c>
    </row>
    <row r="142" s="13" customFormat="1">
      <c r="A142" s="13"/>
      <c r="B142" s="258"/>
      <c r="C142" s="259"/>
      <c r="D142" s="260" t="s">
        <v>256</v>
      </c>
      <c r="E142" s="261" t="s">
        <v>1</v>
      </c>
      <c r="F142" s="262" t="s">
        <v>1708</v>
      </c>
      <c r="G142" s="259"/>
      <c r="H142" s="263">
        <v>4.2000000000000002</v>
      </c>
      <c r="I142" s="264"/>
      <c r="J142" s="259"/>
      <c r="K142" s="259"/>
      <c r="L142" s="265"/>
      <c r="M142" s="266"/>
      <c r="N142" s="267"/>
      <c r="O142" s="267"/>
      <c r="P142" s="267"/>
      <c r="Q142" s="267"/>
      <c r="R142" s="267"/>
      <c r="S142" s="267"/>
      <c r="T142" s="268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69" t="s">
        <v>256</v>
      </c>
      <c r="AU142" s="269" t="s">
        <v>92</v>
      </c>
      <c r="AV142" s="13" t="s">
        <v>92</v>
      </c>
      <c r="AW142" s="13" t="s">
        <v>32</v>
      </c>
      <c r="AX142" s="13" t="s">
        <v>76</v>
      </c>
      <c r="AY142" s="269" t="s">
        <v>210</v>
      </c>
    </row>
    <row r="143" s="14" customFormat="1">
      <c r="A143" s="14"/>
      <c r="B143" s="270"/>
      <c r="C143" s="271"/>
      <c r="D143" s="260" t="s">
        <v>256</v>
      </c>
      <c r="E143" s="272" t="s">
        <v>1</v>
      </c>
      <c r="F143" s="273" t="s">
        <v>268</v>
      </c>
      <c r="G143" s="271"/>
      <c r="H143" s="274">
        <v>16.199999999999999</v>
      </c>
      <c r="I143" s="275"/>
      <c r="J143" s="271"/>
      <c r="K143" s="271"/>
      <c r="L143" s="276"/>
      <c r="M143" s="277"/>
      <c r="N143" s="278"/>
      <c r="O143" s="278"/>
      <c r="P143" s="278"/>
      <c r="Q143" s="278"/>
      <c r="R143" s="278"/>
      <c r="S143" s="278"/>
      <c r="T143" s="279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80" t="s">
        <v>256</v>
      </c>
      <c r="AU143" s="280" t="s">
        <v>92</v>
      </c>
      <c r="AV143" s="14" t="s">
        <v>227</v>
      </c>
      <c r="AW143" s="14" t="s">
        <v>32</v>
      </c>
      <c r="AX143" s="14" t="s">
        <v>84</v>
      </c>
      <c r="AY143" s="280" t="s">
        <v>210</v>
      </c>
    </row>
    <row r="144" s="2" customFormat="1" ht="36.72453" customHeight="1">
      <c r="A144" s="39"/>
      <c r="B144" s="40"/>
      <c r="C144" s="239" t="s">
        <v>209</v>
      </c>
      <c r="D144" s="239" t="s">
        <v>213</v>
      </c>
      <c r="E144" s="240" t="s">
        <v>302</v>
      </c>
      <c r="F144" s="241" t="s">
        <v>303</v>
      </c>
      <c r="G144" s="242" t="s">
        <v>264</v>
      </c>
      <c r="H144" s="243">
        <v>4.8600000000000003</v>
      </c>
      <c r="I144" s="244"/>
      <c r="J144" s="245">
        <f>ROUND(I144*H144,2)</f>
        <v>0</v>
      </c>
      <c r="K144" s="246"/>
      <c r="L144" s="45"/>
      <c r="M144" s="247" t="s">
        <v>1</v>
      </c>
      <c r="N144" s="248" t="s">
        <v>42</v>
      </c>
      <c r="O144" s="98"/>
      <c r="P144" s="249">
        <f>O144*H144</f>
        <v>0</v>
      </c>
      <c r="Q144" s="249">
        <v>0</v>
      </c>
      <c r="R144" s="249">
        <f>Q144*H144</f>
        <v>0</v>
      </c>
      <c r="S144" s="249">
        <v>0</v>
      </c>
      <c r="T144" s="250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51" t="s">
        <v>227</v>
      </c>
      <c r="AT144" s="251" t="s">
        <v>213</v>
      </c>
      <c r="AU144" s="251" t="s">
        <v>92</v>
      </c>
      <c r="AY144" s="18" t="s">
        <v>210</v>
      </c>
      <c r="BE144" s="252">
        <f>IF(N144="základná",J144,0)</f>
        <v>0</v>
      </c>
      <c r="BF144" s="252">
        <f>IF(N144="znížená",J144,0)</f>
        <v>0</v>
      </c>
      <c r="BG144" s="252">
        <f>IF(N144="zákl. prenesená",J144,0)</f>
        <v>0</v>
      </c>
      <c r="BH144" s="252">
        <f>IF(N144="zníž. prenesená",J144,0)</f>
        <v>0</v>
      </c>
      <c r="BI144" s="252">
        <f>IF(N144="nulová",J144,0)</f>
        <v>0</v>
      </c>
      <c r="BJ144" s="18" t="s">
        <v>92</v>
      </c>
      <c r="BK144" s="252">
        <f>ROUND(I144*H144,2)</f>
        <v>0</v>
      </c>
      <c r="BL144" s="18" t="s">
        <v>227</v>
      </c>
      <c r="BM144" s="251" t="s">
        <v>1012</v>
      </c>
    </row>
    <row r="145" s="13" customFormat="1">
      <c r="A145" s="13"/>
      <c r="B145" s="258"/>
      <c r="C145" s="259"/>
      <c r="D145" s="260" t="s">
        <v>256</v>
      </c>
      <c r="E145" s="261" t="s">
        <v>1</v>
      </c>
      <c r="F145" s="262" t="s">
        <v>1709</v>
      </c>
      <c r="G145" s="259"/>
      <c r="H145" s="263">
        <v>16.199999999999999</v>
      </c>
      <c r="I145" s="264"/>
      <c r="J145" s="259"/>
      <c r="K145" s="259"/>
      <c r="L145" s="265"/>
      <c r="M145" s="266"/>
      <c r="N145" s="267"/>
      <c r="O145" s="267"/>
      <c r="P145" s="267"/>
      <c r="Q145" s="267"/>
      <c r="R145" s="267"/>
      <c r="S145" s="267"/>
      <c r="T145" s="268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9" t="s">
        <v>256</v>
      </c>
      <c r="AU145" s="269" t="s">
        <v>92</v>
      </c>
      <c r="AV145" s="13" t="s">
        <v>92</v>
      </c>
      <c r="AW145" s="13" t="s">
        <v>32</v>
      </c>
      <c r="AX145" s="13" t="s">
        <v>84</v>
      </c>
      <c r="AY145" s="269" t="s">
        <v>210</v>
      </c>
    </row>
    <row r="146" s="13" customFormat="1">
      <c r="A146" s="13"/>
      <c r="B146" s="258"/>
      <c r="C146" s="259"/>
      <c r="D146" s="260" t="s">
        <v>256</v>
      </c>
      <c r="E146" s="259"/>
      <c r="F146" s="262" t="s">
        <v>1710</v>
      </c>
      <c r="G146" s="259"/>
      <c r="H146" s="263">
        <v>4.8600000000000003</v>
      </c>
      <c r="I146" s="264"/>
      <c r="J146" s="259"/>
      <c r="K146" s="259"/>
      <c r="L146" s="265"/>
      <c r="M146" s="266"/>
      <c r="N146" s="267"/>
      <c r="O146" s="267"/>
      <c r="P146" s="267"/>
      <c r="Q146" s="267"/>
      <c r="R146" s="267"/>
      <c r="S146" s="267"/>
      <c r="T146" s="268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69" t="s">
        <v>256</v>
      </c>
      <c r="AU146" s="269" t="s">
        <v>92</v>
      </c>
      <c r="AV146" s="13" t="s">
        <v>92</v>
      </c>
      <c r="AW146" s="13" t="s">
        <v>4</v>
      </c>
      <c r="AX146" s="13" t="s">
        <v>84</v>
      </c>
      <c r="AY146" s="269" t="s">
        <v>210</v>
      </c>
    </row>
    <row r="147" s="2" customFormat="1" ht="31.92453" customHeight="1">
      <c r="A147" s="39"/>
      <c r="B147" s="40"/>
      <c r="C147" s="239" t="s">
        <v>277</v>
      </c>
      <c r="D147" s="239" t="s">
        <v>213</v>
      </c>
      <c r="E147" s="240" t="s">
        <v>1015</v>
      </c>
      <c r="F147" s="241" t="s">
        <v>1016</v>
      </c>
      <c r="G147" s="242" t="s">
        <v>264</v>
      </c>
      <c r="H147" s="243">
        <v>16.472999999999999</v>
      </c>
      <c r="I147" s="244"/>
      <c r="J147" s="245">
        <f>ROUND(I147*H147,2)</f>
        <v>0</v>
      </c>
      <c r="K147" s="246"/>
      <c r="L147" s="45"/>
      <c r="M147" s="247" t="s">
        <v>1</v>
      </c>
      <c r="N147" s="248" t="s">
        <v>42</v>
      </c>
      <c r="O147" s="98"/>
      <c r="P147" s="249">
        <f>O147*H147</f>
        <v>0</v>
      </c>
      <c r="Q147" s="249">
        <v>0</v>
      </c>
      <c r="R147" s="249">
        <f>Q147*H147</f>
        <v>0</v>
      </c>
      <c r="S147" s="249">
        <v>0</v>
      </c>
      <c r="T147" s="250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51" t="s">
        <v>227</v>
      </c>
      <c r="AT147" s="251" t="s">
        <v>213</v>
      </c>
      <c r="AU147" s="251" t="s">
        <v>92</v>
      </c>
      <c r="AY147" s="18" t="s">
        <v>210</v>
      </c>
      <c r="BE147" s="252">
        <f>IF(N147="základná",J147,0)</f>
        <v>0</v>
      </c>
      <c r="BF147" s="252">
        <f>IF(N147="znížená",J147,0)</f>
        <v>0</v>
      </c>
      <c r="BG147" s="252">
        <f>IF(N147="zákl. prenesená",J147,0)</f>
        <v>0</v>
      </c>
      <c r="BH147" s="252">
        <f>IF(N147="zníž. prenesená",J147,0)</f>
        <v>0</v>
      </c>
      <c r="BI147" s="252">
        <f>IF(N147="nulová",J147,0)</f>
        <v>0</v>
      </c>
      <c r="BJ147" s="18" t="s">
        <v>92</v>
      </c>
      <c r="BK147" s="252">
        <f>ROUND(I147*H147,2)</f>
        <v>0</v>
      </c>
      <c r="BL147" s="18" t="s">
        <v>227</v>
      </c>
      <c r="BM147" s="251" t="s">
        <v>1017</v>
      </c>
    </row>
    <row r="148" s="13" customFormat="1">
      <c r="A148" s="13"/>
      <c r="B148" s="258"/>
      <c r="C148" s="259"/>
      <c r="D148" s="260" t="s">
        <v>256</v>
      </c>
      <c r="E148" s="261" t="s">
        <v>1</v>
      </c>
      <c r="F148" s="262" t="s">
        <v>1711</v>
      </c>
      <c r="G148" s="259"/>
      <c r="H148" s="263">
        <v>16.472999999999999</v>
      </c>
      <c r="I148" s="264"/>
      <c r="J148" s="259"/>
      <c r="K148" s="259"/>
      <c r="L148" s="265"/>
      <c r="M148" s="266"/>
      <c r="N148" s="267"/>
      <c r="O148" s="267"/>
      <c r="P148" s="267"/>
      <c r="Q148" s="267"/>
      <c r="R148" s="267"/>
      <c r="S148" s="267"/>
      <c r="T148" s="268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69" t="s">
        <v>256</v>
      </c>
      <c r="AU148" s="269" t="s">
        <v>92</v>
      </c>
      <c r="AV148" s="13" t="s">
        <v>92</v>
      </c>
      <c r="AW148" s="13" t="s">
        <v>32</v>
      </c>
      <c r="AX148" s="13" t="s">
        <v>84</v>
      </c>
      <c r="AY148" s="269" t="s">
        <v>210</v>
      </c>
    </row>
    <row r="149" s="2" customFormat="1" ht="36.72453" customHeight="1">
      <c r="A149" s="39"/>
      <c r="B149" s="40"/>
      <c r="C149" s="239" t="s">
        <v>282</v>
      </c>
      <c r="D149" s="239" t="s">
        <v>213</v>
      </c>
      <c r="E149" s="240" t="s">
        <v>1019</v>
      </c>
      <c r="F149" s="241" t="s">
        <v>1020</v>
      </c>
      <c r="G149" s="242" t="s">
        <v>264</v>
      </c>
      <c r="H149" s="243">
        <v>115.31100000000001</v>
      </c>
      <c r="I149" s="244"/>
      <c r="J149" s="245">
        <f>ROUND(I149*H149,2)</f>
        <v>0</v>
      </c>
      <c r="K149" s="246"/>
      <c r="L149" s="45"/>
      <c r="M149" s="247" t="s">
        <v>1</v>
      </c>
      <c r="N149" s="248" t="s">
        <v>42</v>
      </c>
      <c r="O149" s="98"/>
      <c r="P149" s="249">
        <f>O149*H149</f>
        <v>0</v>
      </c>
      <c r="Q149" s="249">
        <v>0</v>
      </c>
      <c r="R149" s="249">
        <f>Q149*H149</f>
        <v>0</v>
      </c>
      <c r="S149" s="249">
        <v>0</v>
      </c>
      <c r="T149" s="250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51" t="s">
        <v>227</v>
      </c>
      <c r="AT149" s="251" t="s">
        <v>213</v>
      </c>
      <c r="AU149" s="251" t="s">
        <v>92</v>
      </c>
      <c r="AY149" s="18" t="s">
        <v>210</v>
      </c>
      <c r="BE149" s="252">
        <f>IF(N149="základná",J149,0)</f>
        <v>0</v>
      </c>
      <c r="BF149" s="252">
        <f>IF(N149="znížená",J149,0)</f>
        <v>0</v>
      </c>
      <c r="BG149" s="252">
        <f>IF(N149="zákl. prenesená",J149,0)</f>
        <v>0</v>
      </c>
      <c r="BH149" s="252">
        <f>IF(N149="zníž. prenesená",J149,0)</f>
        <v>0</v>
      </c>
      <c r="BI149" s="252">
        <f>IF(N149="nulová",J149,0)</f>
        <v>0</v>
      </c>
      <c r="BJ149" s="18" t="s">
        <v>92</v>
      </c>
      <c r="BK149" s="252">
        <f>ROUND(I149*H149,2)</f>
        <v>0</v>
      </c>
      <c r="BL149" s="18" t="s">
        <v>227</v>
      </c>
      <c r="BM149" s="251" t="s">
        <v>1021</v>
      </c>
    </row>
    <row r="150" s="13" customFormat="1">
      <c r="A150" s="13"/>
      <c r="B150" s="258"/>
      <c r="C150" s="259"/>
      <c r="D150" s="260" t="s">
        <v>256</v>
      </c>
      <c r="E150" s="261" t="s">
        <v>1</v>
      </c>
      <c r="F150" s="262" t="s">
        <v>1712</v>
      </c>
      <c r="G150" s="259"/>
      <c r="H150" s="263">
        <v>115.31100000000001</v>
      </c>
      <c r="I150" s="264"/>
      <c r="J150" s="259"/>
      <c r="K150" s="259"/>
      <c r="L150" s="265"/>
      <c r="M150" s="266"/>
      <c r="N150" s="267"/>
      <c r="O150" s="267"/>
      <c r="P150" s="267"/>
      <c r="Q150" s="267"/>
      <c r="R150" s="267"/>
      <c r="S150" s="267"/>
      <c r="T150" s="268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69" t="s">
        <v>256</v>
      </c>
      <c r="AU150" s="269" t="s">
        <v>92</v>
      </c>
      <c r="AV150" s="13" t="s">
        <v>92</v>
      </c>
      <c r="AW150" s="13" t="s">
        <v>32</v>
      </c>
      <c r="AX150" s="13" t="s">
        <v>84</v>
      </c>
      <c r="AY150" s="269" t="s">
        <v>210</v>
      </c>
    </row>
    <row r="151" s="2" customFormat="1" ht="16.30189" customHeight="1">
      <c r="A151" s="39"/>
      <c r="B151" s="40"/>
      <c r="C151" s="239" t="s">
        <v>287</v>
      </c>
      <c r="D151" s="239" t="s">
        <v>213</v>
      </c>
      <c r="E151" s="240" t="s">
        <v>1023</v>
      </c>
      <c r="F151" s="241" t="s">
        <v>1024</v>
      </c>
      <c r="G151" s="242" t="s">
        <v>264</v>
      </c>
      <c r="H151" s="243">
        <v>16.472999999999999</v>
      </c>
      <c r="I151" s="244"/>
      <c r="J151" s="245">
        <f>ROUND(I151*H151,2)</f>
        <v>0</v>
      </c>
      <c r="K151" s="246"/>
      <c r="L151" s="45"/>
      <c r="M151" s="247" t="s">
        <v>1</v>
      </c>
      <c r="N151" s="248" t="s">
        <v>42</v>
      </c>
      <c r="O151" s="98"/>
      <c r="P151" s="249">
        <f>O151*H151</f>
        <v>0</v>
      </c>
      <c r="Q151" s="249">
        <v>0</v>
      </c>
      <c r="R151" s="249">
        <f>Q151*H151</f>
        <v>0</v>
      </c>
      <c r="S151" s="249">
        <v>0</v>
      </c>
      <c r="T151" s="250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51" t="s">
        <v>227</v>
      </c>
      <c r="AT151" s="251" t="s">
        <v>213</v>
      </c>
      <c r="AU151" s="251" t="s">
        <v>92</v>
      </c>
      <c r="AY151" s="18" t="s">
        <v>210</v>
      </c>
      <c r="BE151" s="252">
        <f>IF(N151="základná",J151,0)</f>
        <v>0</v>
      </c>
      <c r="BF151" s="252">
        <f>IF(N151="znížená",J151,0)</f>
        <v>0</v>
      </c>
      <c r="BG151" s="252">
        <f>IF(N151="zákl. prenesená",J151,0)</f>
        <v>0</v>
      </c>
      <c r="BH151" s="252">
        <f>IF(N151="zníž. prenesená",J151,0)</f>
        <v>0</v>
      </c>
      <c r="BI151" s="252">
        <f>IF(N151="nulová",J151,0)</f>
        <v>0</v>
      </c>
      <c r="BJ151" s="18" t="s">
        <v>92</v>
      </c>
      <c r="BK151" s="252">
        <f>ROUND(I151*H151,2)</f>
        <v>0</v>
      </c>
      <c r="BL151" s="18" t="s">
        <v>227</v>
      </c>
      <c r="BM151" s="251" t="s">
        <v>1025</v>
      </c>
    </row>
    <row r="152" s="2" customFormat="1" ht="23.4566" customHeight="1">
      <c r="A152" s="39"/>
      <c r="B152" s="40"/>
      <c r="C152" s="239" t="s">
        <v>293</v>
      </c>
      <c r="D152" s="239" t="s">
        <v>213</v>
      </c>
      <c r="E152" s="240" t="s">
        <v>1026</v>
      </c>
      <c r="F152" s="241" t="s">
        <v>342</v>
      </c>
      <c r="G152" s="242" t="s">
        <v>333</v>
      </c>
      <c r="H152" s="243">
        <v>24.710000000000001</v>
      </c>
      <c r="I152" s="244"/>
      <c r="J152" s="245">
        <f>ROUND(I152*H152,2)</f>
        <v>0</v>
      </c>
      <c r="K152" s="246"/>
      <c r="L152" s="45"/>
      <c r="M152" s="247" t="s">
        <v>1</v>
      </c>
      <c r="N152" s="248" t="s">
        <v>42</v>
      </c>
      <c r="O152" s="98"/>
      <c r="P152" s="249">
        <f>O152*H152</f>
        <v>0</v>
      </c>
      <c r="Q152" s="249">
        <v>0</v>
      </c>
      <c r="R152" s="249">
        <f>Q152*H152</f>
        <v>0</v>
      </c>
      <c r="S152" s="249">
        <v>0</v>
      </c>
      <c r="T152" s="250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51" t="s">
        <v>227</v>
      </c>
      <c r="AT152" s="251" t="s">
        <v>213</v>
      </c>
      <c r="AU152" s="251" t="s">
        <v>92</v>
      </c>
      <c r="AY152" s="18" t="s">
        <v>210</v>
      </c>
      <c r="BE152" s="252">
        <f>IF(N152="základná",J152,0)</f>
        <v>0</v>
      </c>
      <c r="BF152" s="252">
        <f>IF(N152="znížená",J152,0)</f>
        <v>0</v>
      </c>
      <c r="BG152" s="252">
        <f>IF(N152="zákl. prenesená",J152,0)</f>
        <v>0</v>
      </c>
      <c r="BH152" s="252">
        <f>IF(N152="zníž. prenesená",J152,0)</f>
        <v>0</v>
      </c>
      <c r="BI152" s="252">
        <f>IF(N152="nulová",J152,0)</f>
        <v>0</v>
      </c>
      <c r="BJ152" s="18" t="s">
        <v>92</v>
      </c>
      <c r="BK152" s="252">
        <f>ROUND(I152*H152,2)</f>
        <v>0</v>
      </c>
      <c r="BL152" s="18" t="s">
        <v>227</v>
      </c>
      <c r="BM152" s="251" t="s">
        <v>1027</v>
      </c>
    </row>
    <row r="153" s="13" customFormat="1">
      <c r="A153" s="13"/>
      <c r="B153" s="258"/>
      <c r="C153" s="259"/>
      <c r="D153" s="260" t="s">
        <v>256</v>
      </c>
      <c r="E153" s="261" t="s">
        <v>1</v>
      </c>
      <c r="F153" s="262" t="s">
        <v>1713</v>
      </c>
      <c r="G153" s="259"/>
      <c r="H153" s="263">
        <v>24.710000000000001</v>
      </c>
      <c r="I153" s="264"/>
      <c r="J153" s="259"/>
      <c r="K153" s="259"/>
      <c r="L153" s="265"/>
      <c r="M153" s="266"/>
      <c r="N153" s="267"/>
      <c r="O153" s="267"/>
      <c r="P153" s="267"/>
      <c r="Q153" s="267"/>
      <c r="R153" s="267"/>
      <c r="S153" s="267"/>
      <c r="T153" s="268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69" t="s">
        <v>256</v>
      </c>
      <c r="AU153" s="269" t="s">
        <v>92</v>
      </c>
      <c r="AV153" s="13" t="s">
        <v>92</v>
      </c>
      <c r="AW153" s="13" t="s">
        <v>32</v>
      </c>
      <c r="AX153" s="13" t="s">
        <v>76</v>
      </c>
      <c r="AY153" s="269" t="s">
        <v>210</v>
      </c>
    </row>
    <row r="154" s="14" customFormat="1">
      <c r="A154" s="14"/>
      <c r="B154" s="270"/>
      <c r="C154" s="271"/>
      <c r="D154" s="260" t="s">
        <v>256</v>
      </c>
      <c r="E154" s="272" t="s">
        <v>1</v>
      </c>
      <c r="F154" s="273" t="s">
        <v>268</v>
      </c>
      <c r="G154" s="271"/>
      <c r="H154" s="274">
        <v>24.710000000000001</v>
      </c>
      <c r="I154" s="275"/>
      <c r="J154" s="271"/>
      <c r="K154" s="271"/>
      <c r="L154" s="276"/>
      <c r="M154" s="277"/>
      <c r="N154" s="278"/>
      <c r="O154" s="278"/>
      <c r="P154" s="278"/>
      <c r="Q154" s="278"/>
      <c r="R154" s="278"/>
      <c r="S154" s="278"/>
      <c r="T154" s="279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80" t="s">
        <v>256</v>
      </c>
      <c r="AU154" s="280" t="s">
        <v>92</v>
      </c>
      <c r="AV154" s="14" t="s">
        <v>227</v>
      </c>
      <c r="AW154" s="14" t="s">
        <v>32</v>
      </c>
      <c r="AX154" s="14" t="s">
        <v>84</v>
      </c>
      <c r="AY154" s="280" t="s">
        <v>210</v>
      </c>
    </row>
    <row r="155" s="12" customFormat="1" ht="22.8" customHeight="1">
      <c r="A155" s="12"/>
      <c r="B155" s="223"/>
      <c r="C155" s="224"/>
      <c r="D155" s="225" t="s">
        <v>75</v>
      </c>
      <c r="E155" s="237" t="s">
        <v>102</v>
      </c>
      <c r="F155" s="237" t="s">
        <v>1445</v>
      </c>
      <c r="G155" s="224"/>
      <c r="H155" s="224"/>
      <c r="I155" s="227"/>
      <c r="J155" s="238">
        <f>BK155</f>
        <v>0</v>
      </c>
      <c r="K155" s="224"/>
      <c r="L155" s="229"/>
      <c r="M155" s="230"/>
      <c r="N155" s="231"/>
      <c r="O155" s="231"/>
      <c r="P155" s="232">
        <f>SUM(P156:P160)</f>
        <v>0</v>
      </c>
      <c r="Q155" s="231"/>
      <c r="R155" s="232">
        <f>SUM(R156:R160)</f>
        <v>0.11892000000000001</v>
      </c>
      <c r="S155" s="231"/>
      <c r="T155" s="233">
        <f>SUM(T156:T160)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34" t="s">
        <v>84</v>
      </c>
      <c r="AT155" s="235" t="s">
        <v>75</v>
      </c>
      <c r="AU155" s="235" t="s">
        <v>84</v>
      </c>
      <c r="AY155" s="234" t="s">
        <v>210</v>
      </c>
      <c r="BK155" s="236">
        <f>SUM(BK156:BK160)</f>
        <v>0</v>
      </c>
    </row>
    <row r="156" s="2" customFormat="1" ht="23.4566" customHeight="1">
      <c r="A156" s="39"/>
      <c r="B156" s="40"/>
      <c r="C156" s="239" t="s">
        <v>301</v>
      </c>
      <c r="D156" s="239" t="s">
        <v>213</v>
      </c>
      <c r="E156" s="240" t="s">
        <v>1068</v>
      </c>
      <c r="F156" s="241" t="s">
        <v>1069</v>
      </c>
      <c r="G156" s="242" t="s">
        <v>310</v>
      </c>
      <c r="H156" s="243">
        <v>6</v>
      </c>
      <c r="I156" s="244"/>
      <c r="J156" s="245">
        <f>ROUND(I156*H156,2)</f>
        <v>0</v>
      </c>
      <c r="K156" s="246"/>
      <c r="L156" s="45"/>
      <c r="M156" s="247" t="s">
        <v>1</v>
      </c>
      <c r="N156" s="248" t="s">
        <v>42</v>
      </c>
      <c r="O156" s="98"/>
      <c r="P156" s="249">
        <f>O156*H156</f>
        <v>0</v>
      </c>
      <c r="Q156" s="249">
        <v>0.00282</v>
      </c>
      <c r="R156" s="249">
        <f>Q156*H156</f>
        <v>0.016920000000000001</v>
      </c>
      <c r="S156" s="249">
        <v>0</v>
      </c>
      <c r="T156" s="250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51" t="s">
        <v>227</v>
      </c>
      <c r="AT156" s="251" t="s">
        <v>213</v>
      </c>
      <c r="AU156" s="251" t="s">
        <v>92</v>
      </c>
      <c r="AY156" s="18" t="s">
        <v>210</v>
      </c>
      <c r="BE156" s="252">
        <f>IF(N156="základná",J156,0)</f>
        <v>0</v>
      </c>
      <c r="BF156" s="252">
        <f>IF(N156="znížená",J156,0)</f>
        <v>0</v>
      </c>
      <c r="BG156" s="252">
        <f>IF(N156="zákl. prenesená",J156,0)</f>
        <v>0</v>
      </c>
      <c r="BH156" s="252">
        <f>IF(N156="zníž. prenesená",J156,0)</f>
        <v>0</v>
      </c>
      <c r="BI156" s="252">
        <f>IF(N156="nulová",J156,0)</f>
        <v>0</v>
      </c>
      <c r="BJ156" s="18" t="s">
        <v>92</v>
      </c>
      <c r="BK156" s="252">
        <f>ROUND(I156*H156,2)</f>
        <v>0</v>
      </c>
      <c r="BL156" s="18" t="s">
        <v>227</v>
      </c>
      <c r="BM156" s="251" t="s">
        <v>1446</v>
      </c>
    </row>
    <row r="157" s="13" customFormat="1">
      <c r="A157" s="13"/>
      <c r="B157" s="258"/>
      <c r="C157" s="259"/>
      <c r="D157" s="260" t="s">
        <v>256</v>
      </c>
      <c r="E157" s="261" t="s">
        <v>1</v>
      </c>
      <c r="F157" s="262" t="s">
        <v>1714</v>
      </c>
      <c r="G157" s="259"/>
      <c r="H157" s="263">
        <v>6</v>
      </c>
      <c r="I157" s="264"/>
      <c r="J157" s="259"/>
      <c r="K157" s="259"/>
      <c r="L157" s="265"/>
      <c r="M157" s="266"/>
      <c r="N157" s="267"/>
      <c r="O157" s="267"/>
      <c r="P157" s="267"/>
      <c r="Q157" s="267"/>
      <c r="R157" s="267"/>
      <c r="S157" s="267"/>
      <c r="T157" s="268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69" t="s">
        <v>256</v>
      </c>
      <c r="AU157" s="269" t="s">
        <v>92</v>
      </c>
      <c r="AV157" s="13" t="s">
        <v>92</v>
      </c>
      <c r="AW157" s="13" t="s">
        <v>32</v>
      </c>
      <c r="AX157" s="13" t="s">
        <v>84</v>
      </c>
      <c r="AY157" s="269" t="s">
        <v>210</v>
      </c>
    </row>
    <row r="158" s="2" customFormat="1" ht="16.30189" customHeight="1">
      <c r="A158" s="39"/>
      <c r="B158" s="40"/>
      <c r="C158" s="281" t="s">
        <v>307</v>
      </c>
      <c r="D158" s="281" t="s">
        <v>330</v>
      </c>
      <c r="E158" s="282" t="s">
        <v>1073</v>
      </c>
      <c r="F158" s="283" t="s">
        <v>1074</v>
      </c>
      <c r="G158" s="284" t="s">
        <v>310</v>
      </c>
      <c r="H158" s="285">
        <v>6</v>
      </c>
      <c r="I158" s="286"/>
      <c r="J158" s="287">
        <f>ROUND(I158*H158,2)</f>
        <v>0</v>
      </c>
      <c r="K158" s="288"/>
      <c r="L158" s="289"/>
      <c r="M158" s="290" t="s">
        <v>1</v>
      </c>
      <c r="N158" s="291" t="s">
        <v>42</v>
      </c>
      <c r="O158" s="98"/>
      <c r="P158" s="249">
        <f>O158*H158</f>
        <v>0</v>
      </c>
      <c r="Q158" s="249">
        <v>0.017000000000000001</v>
      </c>
      <c r="R158" s="249">
        <f>Q158*H158</f>
        <v>0.10200000000000001</v>
      </c>
      <c r="S158" s="249">
        <v>0</v>
      </c>
      <c r="T158" s="250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51" t="s">
        <v>287</v>
      </c>
      <c r="AT158" s="251" t="s">
        <v>330</v>
      </c>
      <c r="AU158" s="251" t="s">
        <v>92</v>
      </c>
      <c r="AY158" s="18" t="s">
        <v>210</v>
      </c>
      <c r="BE158" s="252">
        <f>IF(N158="základná",J158,0)</f>
        <v>0</v>
      </c>
      <c r="BF158" s="252">
        <f>IF(N158="znížená",J158,0)</f>
        <v>0</v>
      </c>
      <c r="BG158" s="252">
        <f>IF(N158="zákl. prenesená",J158,0)</f>
        <v>0</v>
      </c>
      <c r="BH158" s="252">
        <f>IF(N158="zníž. prenesená",J158,0)</f>
        <v>0</v>
      </c>
      <c r="BI158" s="252">
        <f>IF(N158="nulová",J158,0)</f>
        <v>0</v>
      </c>
      <c r="BJ158" s="18" t="s">
        <v>92</v>
      </c>
      <c r="BK158" s="252">
        <f>ROUND(I158*H158,2)</f>
        <v>0</v>
      </c>
      <c r="BL158" s="18" t="s">
        <v>227</v>
      </c>
      <c r="BM158" s="251" t="s">
        <v>1448</v>
      </c>
    </row>
    <row r="159" s="2" customFormat="1" ht="16.30189" customHeight="1">
      <c r="A159" s="39"/>
      <c r="B159" s="40"/>
      <c r="C159" s="281" t="s">
        <v>313</v>
      </c>
      <c r="D159" s="281" t="s">
        <v>330</v>
      </c>
      <c r="E159" s="282" t="s">
        <v>1076</v>
      </c>
      <c r="F159" s="283" t="s">
        <v>1077</v>
      </c>
      <c r="G159" s="284" t="s">
        <v>1050</v>
      </c>
      <c r="H159" s="285">
        <v>18.84</v>
      </c>
      <c r="I159" s="286"/>
      <c r="J159" s="287">
        <f>ROUND(I159*H159,2)</f>
        <v>0</v>
      </c>
      <c r="K159" s="288"/>
      <c r="L159" s="289"/>
      <c r="M159" s="290" t="s">
        <v>1</v>
      </c>
      <c r="N159" s="291" t="s">
        <v>42</v>
      </c>
      <c r="O159" s="98"/>
      <c r="P159" s="249">
        <f>O159*H159</f>
        <v>0</v>
      </c>
      <c r="Q159" s="249">
        <v>0</v>
      </c>
      <c r="R159" s="249">
        <f>Q159*H159</f>
        <v>0</v>
      </c>
      <c r="S159" s="249">
        <v>0</v>
      </c>
      <c r="T159" s="250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51" t="s">
        <v>287</v>
      </c>
      <c r="AT159" s="251" t="s">
        <v>330</v>
      </c>
      <c r="AU159" s="251" t="s">
        <v>92</v>
      </c>
      <c r="AY159" s="18" t="s">
        <v>210</v>
      </c>
      <c r="BE159" s="252">
        <f>IF(N159="základná",J159,0)</f>
        <v>0</v>
      </c>
      <c r="BF159" s="252">
        <f>IF(N159="znížená",J159,0)</f>
        <v>0</v>
      </c>
      <c r="BG159" s="252">
        <f>IF(N159="zákl. prenesená",J159,0)</f>
        <v>0</v>
      </c>
      <c r="BH159" s="252">
        <f>IF(N159="zníž. prenesená",J159,0)</f>
        <v>0</v>
      </c>
      <c r="BI159" s="252">
        <f>IF(N159="nulová",J159,0)</f>
        <v>0</v>
      </c>
      <c r="BJ159" s="18" t="s">
        <v>92</v>
      </c>
      <c r="BK159" s="252">
        <f>ROUND(I159*H159,2)</f>
        <v>0</v>
      </c>
      <c r="BL159" s="18" t="s">
        <v>227</v>
      </c>
      <c r="BM159" s="251" t="s">
        <v>1449</v>
      </c>
    </row>
    <row r="160" s="13" customFormat="1">
      <c r="A160" s="13"/>
      <c r="B160" s="258"/>
      <c r="C160" s="259"/>
      <c r="D160" s="260" t="s">
        <v>256</v>
      </c>
      <c r="E160" s="261" t="s">
        <v>1</v>
      </c>
      <c r="F160" s="262" t="s">
        <v>1450</v>
      </c>
      <c r="G160" s="259"/>
      <c r="H160" s="263">
        <v>18.84</v>
      </c>
      <c r="I160" s="264"/>
      <c r="J160" s="259"/>
      <c r="K160" s="259"/>
      <c r="L160" s="265"/>
      <c r="M160" s="266"/>
      <c r="N160" s="267"/>
      <c r="O160" s="267"/>
      <c r="P160" s="267"/>
      <c r="Q160" s="267"/>
      <c r="R160" s="267"/>
      <c r="S160" s="267"/>
      <c r="T160" s="268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69" t="s">
        <v>256</v>
      </c>
      <c r="AU160" s="269" t="s">
        <v>92</v>
      </c>
      <c r="AV160" s="13" t="s">
        <v>92</v>
      </c>
      <c r="AW160" s="13" t="s">
        <v>32</v>
      </c>
      <c r="AX160" s="13" t="s">
        <v>84</v>
      </c>
      <c r="AY160" s="269" t="s">
        <v>210</v>
      </c>
    </row>
    <row r="161" s="12" customFormat="1" ht="22.8" customHeight="1">
      <c r="A161" s="12"/>
      <c r="B161" s="223"/>
      <c r="C161" s="224"/>
      <c r="D161" s="225" t="s">
        <v>75</v>
      </c>
      <c r="E161" s="237" t="s">
        <v>227</v>
      </c>
      <c r="F161" s="237" t="s">
        <v>454</v>
      </c>
      <c r="G161" s="224"/>
      <c r="H161" s="224"/>
      <c r="I161" s="227"/>
      <c r="J161" s="238">
        <f>BK161</f>
        <v>0</v>
      </c>
      <c r="K161" s="224"/>
      <c r="L161" s="229"/>
      <c r="M161" s="230"/>
      <c r="N161" s="231"/>
      <c r="O161" s="231"/>
      <c r="P161" s="232">
        <f>SUM(P162:P172)</f>
        <v>0</v>
      </c>
      <c r="Q161" s="231"/>
      <c r="R161" s="232">
        <f>SUM(R162:R172)</f>
        <v>10.022359380000001</v>
      </c>
      <c r="S161" s="231"/>
      <c r="T161" s="233">
        <f>SUM(T162:T172)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34" t="s">
        <v>84</v>
      </c>
      <c r="AT161" s="235" t="s">
        <v>75</v>
      </c>
      <c r="AU161" s="235" t="s">
        <v>84</v>
      </c>
      <c r="AY161" s="234" t="s">
        <v>210</v>
      </c>
      <c r="BK161" s="236">
        <f>SUM(BK162:BK172)</f>
        <v>0</v>
      </c>
    </row>
    <row r="162" s="2" customFormat="1" ht="31.92453" customHeight="1">
      <c r="A162" s="39"/>
      <c r="B162" s="40"/>
      <c r="C162" s="239" t="s">
        <v>318</v>
      </c>
      <c r="D162" s="239" t="s">
        <v>213</v>
      </c>
      <c r="E162" s="240" t="s">
        <v>456</v>
      </c>
      <c r="F162" s="241" t="s">
        <v>457</v>
      </c>
      <c r="G162" s="242" t="s">
        <v>254</v>
      </c>
      <c r="H162" s="243">
        <v>7.29</v>
      </c>
      <c r="I162" s="244"/>
      <c r="J162" s="245">
        <f>ROUND(I162*H162,2)</f>
        <v>0</v>
      </c>
      <c r="K162" s="246"/>
      <c r="L162" s="45"/>
      <c r="M162" s="247" t="s">
        <v>1</v>
      </c>
      <c r="N162" s="248" t="s">
        <v>42</v>
      </c>
      <c r="O162" s="98"/>
      <c r="P162" s="249">
        <f>O162*H162</f>
        <v>0</v>
      </c>
      <c r="Q162" s="249">
        <v>0.23366999999999999</v>
      </c>
      <c r="R162" s="249">
        <f>Q162*H162</f>
        <v>1.7034543</v>
      </c>
      <c r="S162" s="249">
        <v>0</v>
      </c>
      <c r="T162" s="250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51" t="s">
        <v>227</v>
      </c>
      <c r="AT162" s="251" t="s">
        <v>213</v>
      </c>
      <c r="AU162" s="251" t="s">
        <v>92</v>
      </c>
      <c r="AY162" s="18" t="s">
        <v>210</v>
      </c>
      <c r="BE162" s="252">
        <f>IF(N162="základná",J162,0)</f>
        <v>0</v>
      </c>
      <c r="BF162" s="252">
        <f>IF(N162="znížená",J162,0)</f>
        <v>0</v>
      </c>
      <c r="BG162" s="252">
        <f>IF(N162="zákl. prenesená",J162,0)</f>
        <v>0</v>
      </c>
      <c r="BH162" s="252">
        <f>IF(N162="zníž. prenesená",J162,0)</f>
        <v>0</v>
      </c>
      <c r="BI162" s="252">
        <f>IF(N162="nulová",J162,0)</f>
        <v>0</v>
      </c>
      <c r="BJ162" s="18" t="s">
        <v>92</v>
      </c>
      <c r="BK162" s="252">
        <f>ROUND(I162*H162,2)</f>
        <v>0</v>
      </c>
      <c r="BL162" s="18" t="s">
        <v>227</v>
      </c>
      <c r="BM162" s="251" t="s">
        <v>1451</v>
      </c>
    </row>
    <row r="163" s="13" customFormat="1">
      <c r="A163" s="13"/>
      <c r="B163" s="258"/>
      <c r="C163" s="259"/>
      <c r="D163" s="260" t="s">
        <v>256</v>
      </c>
      <c r="E163" s="261" t="s">
        <v>1</v>
      </c>
      <c r="F163" s="262" t="s">
        <v>1715</v>
      </c>
      <c r="G163" s="259"/>
      <c r="H163" s="263">
        <v>7.29</v>
      </c>
      <c r="I163" s="264"/>
      <c r="J163" s="259"/>
      <c r="K163" s="259"/>
      <c r="L163" s="265"/>
      <c r="M163" s="266"/>
      <c r="N163" s="267"/>
      <c r="O163" s="267"/>
      <c r="P163" s="267"/>
      <c r="Q163" s="267"/>
      <c r="R163" s="267"/>
      <c r="S163" s="267"/>
      <c r="T163" s="268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69" t="s">
        <v>256</v>
      </c>
      <c r="AU163" s="269" t="s">
        <v>92</v>
      </c>
      <c r="AV163" s="13" t="s">
        <v>92</v>
      </c>
      <c r="AW163" s="13" t="s">
        <v>32</v>
      </c>
      <c r="AX163" s="13" t="s">
        <v>76</v>
      </c>
      <c r="AY163" s="269" t="s">
        <v>210</v>
      </c>
    </row>
    <row r="164" s="2" customFormat="1" ht="23.4566" customHeight="1">
      <c r="A164" s="39"/>
      <c r="B164" s="40"/>
      <c r="C164" s="239" t="s">
        <v>324</v>
      </c>
      <c r="D164" s="239" t="s">
        <v>213</v>
      </c>
      <c r="E164" s="240" t="s">
        <v>1260</v>
      </c>
      <c r="F164" s="241" t="s">
        <v>1261</v>
      </c>
      <c r="G164" s="242" t="s">
        <v>264</v>
      </c>
      <c r="H164" s="243">
        <v>0.053999999999999999</v>
      </c>
      <c r="I164" s="244"/>
      <c r="J164" s="245">
        <f>ROUND(I164*H164,2)</f>
        <v>0</v>
      </c>
      <c r="K164" s="246"/>
      <c r="L164" s="45"/>
      <c r="M164" s="247" t="s">
        <v>1</v>
      </c>
      <c r="N164" s="248" t="s">
        <v>42</v>
      </c>
      <c r="O164" s="98"/>
      <c r="P164" s="249">
        <f>O164*H164</f>
        <v>0</v>
      </c>
      <c r="Q164" s="249">
        <v>1.7034</v>
      </c>
      <c r="R164" s="249">
        <f>Q164*H164</f>
        <v>0.091983599999999999</v>
      </c>
      <c r="S164" s="249">
        <v>0</v>
      </c>
      <c r="T164" s="250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51" t="s">
        <v>227</v>
      </c>
      <c r="AT164" s="251" t="s">
        <v>213</v>
      </c>
      <c r="AU164" s="251" t="s">
        <v>92</v>
      </c>
      <c r="AY164" s="18" t="s">
        <v>210</v>
      </c>
      <c r="BE164" s="252">
        <f>IF(N164="základná",J164,0)</f>
        <v>0</v>
      </c>
      <c r="BF164" s="252">
        <f>IF(N164="znížená",J164,0)</f>
        <v>0</v>
      </c>
      <c r="BG164" s="252">
        <f>IF(N164="zákl. prenesená",J164,0)</f>
        <v>0</v>
      </c>
      <c r="BH164" s="252">
        <f>IF(N164="zníž. prenesená",J164,0)</f>
        <v>0</v>
      </c>
      <c r="BI164" s="252">
        <f>IF(N164="nulová",J164,0)</f>
        <v>0</v>
      </c>
      <c r="BJ164" s="18" t="s">
        <v>92</v>
      </c>
      <c r="BK164" s="252">
        <f>ROUND(I164*H164,2)</f>
        <v>0</v>
      </c>
      <c r="BL164" s="18" t="s">
        <v>227</v>
      </c>
      <c r="BM164" s="251" t="s">
        <v>1454</v>
      </c>
    </row>
    <row r="165" s="13" customFormat="1">
      <c r="A165" s="13"/>
      <c r="B165" s="258"/>
      <c r="C165" s="259"/>
      <c r="D165" s="260" t="s">
        <v>256</v>
      </c>
      <c r="E165" s="261" t="s">
        <v>1</v>
      </c>
      <c r="F165" s="262" t="s">
        <v>1716</v>
      </c>
      <c r="G165" s="259"/>
      <c r="H165" s="263">
        <v>0.053999999999999999</v>
      </c>
      <c r="I165" s="264"/>
      <c r="J165" s="259"/>
      <c r="K165" s="259"/>
      <c r="L165" s="265"/>
      <c r="M165" s="266"/>
      <c r="N165" s="267"/>
      <c r="O165" s="267"/>
      <c r="P165" s="267"/>
      <c r="Q165" s="267"/>
      <c r="R165" s="267"/>
      <c r="S165" s="267"/>
      <c r="T165" s="268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9" t="s">
        <v>256</v>
      </c>
      <c r="AU165" s="269" t="s">
        <v>92</v>
      </c>
      <c r="AV165" s="13" t="s">
        <v>92</v>
      </c>
      <c r="AW165" s="13" t="s">
        <v>32</v>
      </c>
      <c r="AX165" s="13" t="s">
        <v>76</v>
      </c>
      <c r="AY165" s="269" t="s">
        <v>210</v>
      </c>
    </row>
    <row r="166" s="2" customFormat="1" ht="23.4566" customHeight="1">
      <c r="A166" s="39"/>
      <c r="B166" s="40"/>
      <c r="C166" s="239" t="s">
        <v>329</v>
      </c>
      <c r="D166" s="239" t="s">
        <v>213</v>
      </c>
      <c r="E166" s="240" t="s">
        <v>1100</v>
      </c>
      <c r="F166" s="241" t="s">
        <v>1101</v>
      </c>
      <c r="G166" s="242" t="s">
        <v>254</v>
      </c>
      <c r="H166" s="243">
        <v>7.29</v>
      </c>
      <c r="I166" s="244"/>
      <c r="J166" s="245">
        <f>ROUND(I166*H166,2)</f>
        <v>0</v>
      </c>
      <c r="K166" s="246"/>
      <c r="L166" s="45"/>
      <c r="M166" s="247" t="s">
        <v>1</v>
      </c>
      <c r="N166" s="248" t="s">
        <v>42</v>
      </c>
      <c r="O166" s="98"/>
      <c r="P166" s="249">
        <f>O166*H166</f>
        <v>0</v>
      </c>
      <c r="Q166" s="249">
        <v>0.30059999999999998</v>
      </c>
      <c r="R166" s="249">
        <f>Q166*H166</f>
        <v>2.1913739999999997</v>
      </c>
      <c r="S166" s="249">
        <v>0</v>
      </c>
      <c r="T166" s="250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51" t="s">
        <v>227</v>
      </c>
      <c r="AT166" s="251" t="s">
        <v>213</v>
      </c>
      <c r="AU166" s="251" t="s">
        <v>92</v>
      </c>
      <c r="AY166" s="18" t="s">
        <v>210</v>
      </c>
      <c r="BE166" s="252">
        <f>IF(N166="základná",J166,0)</f>
        <v>0</v>
      </c>
      <c r="BF166" s="252">
        <f>IF(N166="znížená",J166,0)</f>
        <v>0</v>
      </c>
      <c r="BG166" s="252">
        <f>IF(N166="zákl. prenesená",J166,0)</f>
        <v>0</v>
      </c>
      <c r="BH166" s="252">
        <f>IF(N166="zníž. prenesená",J166,0)</f>
        <v>0</v>
      </c>
      <c r="BI166" s="252">
        <f>IF(N166="nulová",J166,0)</f>
        <v>0</v>
      </c>
      <c r="BJ166" s="18" t="s">
        <v>92</v>
      </c>
      <c r="BK166" s="252">
        <f>ROUND(I166*H166,2)</f>
        <v>0</v>
      </c>
      <c r="BL166" s="18" t="s">
        <v>227</v>
      </c>
      <c r="BM166" s="251" t="s">
        <v>1717</v>
      </c>
    </row>
    <row r="167" s="2" customFormat="1" ht="31.92453" customHeight="1">
      <c r="A167" s="39"/>
      <c r="B167" s="40"/>
      <c r="C167" s="239" t="s">
        <v>336</v>
      </c>
      <c r="D167" s="239" t="s">
        <v>213</v>
      </c>
      <c r="E167" s="240" t="s">
        <v>476</v>
      </c>
      <c r="F167" s="241" t="s">
        <v>477</v>
      </c>
      <c r="G167" s="242" t="s">
        <v>264</v>
      </c>
      <c r="H167" s="243">
        <v>0.252</v>
      </c>
      <c r="I167" s="244"/>
      <c r="J167" s="245">
        <f>ROUND(I167*H167,2)</f>
        <v>0</v>
      </c>
      <c r="K167" s="246"/>
      <c r="L167" s="45"/>
      <c r="M167" s="247" t="s">
        <v>1</v>
      </c>
      <c r="N167" s="248" t="s">
        <v>42</v>
      </c>
      <c r="O167" s="98"/>
      <c r="P167" s="249">
        <f>O167*H167</f>
        <v>0</v>
      </c>
      <c r="Q167" s="249">
        <v>2.2632400000000001</v>
      </c>
      <c r="R167" s="249">
        <f>Q167*H167</f>
        <v>0.57033648000000003</v>
      </c>
      <c r="S167" s="249">
        <v>0</v>
      </c>
      <c r="T167" s="250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51" t="s">
        <v>227</v>
      </c>
      <c r="AT167" s="251" t="s">
        <v>213</v>
      </c>
      <c r="AU167" s="251" t="s">
        <v>92</v>
      </c>
      <c r="AY167" s="18" t="s">
        <v>210</v>
      </c>
      <c r="BE167" s="252">
        <f>IF(N167="základná",J167,0)</f>
        <v>0</v>
      </c>
      <c r="BF167" s="252">
        <f>IF(N167="znížená",J167,0)</f>
        <v>0</v>
      </c>
      <c r="BG167" s="252">
        <f>IF(N167="zákl. prenesená",J167,0)</f>
        <v>0</v>
      </c>
      <c r="BH167" s="252">
        <f>IF(N167="zníž. prenesená",J167,0)</f>
        <v>0</v>
      </c>
      <c r="BI167" s="252">
        <f>IF(N167="nulová",J167,0)</f>
        <v>0</v>
      </c>
      <c r="BJ167" s="18" t="s">
        <v>92</v>
      </c>
      <c r="BK167" s="252">
        <f>ROUND(I167*H167,2)</f>
        <v>0</v>
      </c>
      <c r="BL167" s="18" t="s">
        <v>227</v>
      </c>
      <c r="BM167" s="251" t="s">
        <v>1457</v>
      </c>
    </row>
    <row r="168" s="13" customFormat="1">
      <c r="A168" s="13"/>
      <c r="B168" s="258"/>
      <c r="C168" s="259"/>
      <c r="D168" s="260" t="s">
        <v>256</v>
      </c>
      <c r="E168" s="261" t="s">
        <v>1</v>
      </c>
      <c r="F168" s="262" t="s">
        <v>1718</v>
      </c>
      <c r="G168" s="259"/>
      <c r="H168" s="263">
        <v>0.252</v>
      </c>
      <c r="I168" s="264"/>
      <c r="J168" s="259"/>
      <c r="K168" s="259"/>
      <c r="L168" s="265"/>
      <c r="M168" s="266"/>
      <c r="N168" s="267"/>
      <c r="O168" s="267"/>
      <c r="P168" s="267"/>
      <c r="Q168" s="267"/>
      <c r="R168" s="267"/>
      <c r="S168" s="267"/>
      <c r="T168" s="268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69" t="s">
        <v>256</v>
      </c>
      <c r="AU168" s="269" t="s">
        <v>92</v>
      </c>
      <c r="AV168" s="13" t="s">
        <v>92</v>
      </c>
      <c r="AW168" s="13" t="s">
        <v>32</v>
      </c>
      <c r="AX168" s="13" t="s">
        <v>84</v>
      </c>
      <c r="AY168" s="269" t="s">
        <v>210</v>
      </c>
    </row>
    <row r="169" s="2" customFormat="1" ht="23.4566" customHeight="1">
      <c r="A169" s="39"/>
      <c r="B169" s="40"/>
      <c r="C169" s="239" t="s">
        <v>340</v>
      </c>
      <c r="D169" s="239" t="s">
        <v>213</v>
      </c>
      <c r="E169" s="240" t="s">
        <v>486</v>
      </c>
      <c r="F169" s="241" t="s">
        <v>487</v>
      </c>
      <c r="G169" s="242" t="s">
        <v>254</v>
      </c>
      <c r="H169" s="243">
        <v>0.23999999999999999</v>
      </c>
      <c r="I169" s="244"/>
      <c r="J169" s="245">
        <f>ROUND(I169*H169,2)</f>
        <v>0</v>
      </c>
      <c r="K169" s="246"/>
      <c r="L169" s="45"/>
      <c r="M169" s="247" t="s">
        <v>1</v>
      </c>
      <c r="N169" s="248" t="s">
        <v>42</v>
      </c>
      <c r="O169" s="98"/>
      <c r="P169" s="249">
        <f>O169*H169</f>
        <v>0</v>
      </c>
      <c r="Q169" s="249">
        <v>0.02266</v>
      </c>
      <c r="R169" s="249">
        <f>Q169*H169</f>
        <v>0.0054383999999999995</v>
      </c>
      <c r="S169" s="249">
        <v>0</v>
      </c>
      <c r="T169" s="250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51" t="s">
        <v>227</v>
      </c>
      <c r="AT169" s="251" t="s">
        <v>213</v>
      </c>
      <c r="AU169" s="251" t="s">
        <v>92</v>
      </c>
      <c r="AY169" s="18" t="s">
        <v>210</v>
      </c>
      <c r="BE169" s="252">
        <f>IF(N169="základná",J169,0)</f>
        <v>0</v>
      </c>
      <c r="BF169" s="252">
        <f>IF(N169="znížená",J169,0)</f>
        <v>0</v>
      </c>
      <c r="BG169" s="252">
        <f>IF(N169="zákl. prenesená",J169,0)</f>
        <v>0</v>
      </c>
      <c r="BH169" s="252">
        <f>IF(N169="zníž. prenesená",J169,0)</f>
        <v>0</v>
      </c>
      <c r="BI169" s="252">
        <f>IF(N169="nulová",J169,0)</f>
        <v>0</v>
      </c>
      <c r="BJ169" s="18" t="s">
        <v>92</v>
      </c>
      <c r="BK169" s="252">
        <f>ROUND(I169*H169,2)</f>
        <v>0</v>
      </c>
      <c r="BL169" s="18" t="s">
        <v>227</v>
      </c>
      <c r="BM169" s="251" t="s">
        <v>1719</v>
      </c>
    </row>
    <row r="170" s="13" customFormat="1">
      <c r="A170" s="13"/>
      <c r="B170" s="258"/>
      <c r="C170" s="259"/>
      <c r="D170" s="260" t="s">
        <v>256</v>
      </c>
      <c r="E170" s="261" t="s">
        <v>1</v>
      </c>
      <c r="F170" s="262" t="s">
        <v>1460</v>
      </c>
      <c r="G170" s="259"/>
      <c r="H170" s="263">
        <v>0.23999999999999999</v>
      </c>
      <c r="I170" s="264"/>
      <c r="J170" s="259"/>
      <c r="K170" s="259"/>
      <c r="L170" s="265"/>
      <c r="M170" s="266"/>
      <c r="N170" s="267"/>
      <c r="O170" s="267"/>
      <c r="P170" s="267"/>
      <c r="Q170" s="267"/>
      <c r="R170" s="267"/>
      <c r="S170" s="267"/>
      <c r="T170" s="268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69" t="s">
        <v>256</v>
      </c>
      <c r="AU170" s="269" t="s">
        <v>92</v>
      </c>
      <c r="AV170" s="13" t="s">
        <v>92</v>
      </c>
      <c r="AW170" s="13" t="s">
        <v>32</v>
      </c>
      <c r="AX170" s="13" t="s">
        <v>76</v>
      </c>
      <c r="AY170" s="269" t="s">
        <v>210</v>
      </c>
    </row>
    <row r="171" s="2" customFormat="1" ht="31.92453" customHeight="1">
      <c r="A171" s="39"/>
      <c r="B171" s="40"/>
      <c r="C171" s="239" t="s">
        <v>346</v>
      </c>
      <c r="D171" s="239" t="s">
        <v>213</v>
      </c>
      <c r="E171" s="240" t="s">
        <v>491</v>
      </c>
      <c r="F171" s="241" t="s">
        <v>492</v>
      </c>
      <c r="G171" s="242" t="s">
        <v>254</v>
      </c>
      <c r="H171" s="243">
        <v>7.29</v>
      </c>
      <c r="I171" s="244"/>
      <c r="J171" s="245">
        <f>ROUND(I171*H171,2)</f>
        <v>0</v>
      </c>
      <c r="K171" s="246"/>
      <c r="L171" s="45"/>
      <c r="M171" s="247" t="s">
        <v>1</v>
      </c>
      <c r="N171" s="248" t="s">
        <v>42</v>
      </c>
      <c r="O171" s="98"/>
      <c r="P171" s="249">
        <f>O171*H171</f>
        <v>0</v>
      </c>
      <c r="Q171" s="249">
        <v>0.74894000000000005</v>
      </c>
      <c r="R171" s="249">
        <f>Q171*H171</f>
        <v>5.4597726</v>
      </c>
      <c r="S171" s="249">
        <v>0</v>
      </c>
      <c r="T171" s="250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51" t="s">
        <v>227</v>
      </c>
      <c r="AT171" s="251" t="s">
        <v>213</v>
      </c>
      <c r="AU171" s="251" t="s">
        <v>92</v>
      </c>
      <c r="AY171" s="18" t="s">
        <v>210</v>
      </c>
      <c r="BE171" s="252">
        <f>IF(N171="základná",J171,0)</f>
        <v>0</v>
      </c>
      <c r="BF171" s="252">
        <f>IF(N171="znížená",J171,0)</f>
        <v>0</v>
      </c>
      <c r="BG171" s="252">
        <f>IF(N171="zákl. prenesená",J171,0)</f>
        <v>0</v>
      </c>
      <c r="BH171" s="252">
        <f>IF(N171="zníž. prenesená",J171,0)</f>
        <v>0</v>
      </c>
      <c r="BI171" s="252">
        <f>IF(N171="nulová",J171,0)</f>
        <v>0</v>
      </c>
      <c r="BJ171" s="18" t="s">
        <v>92</v>
      </c>
      <c r="BK171" s="252">
        <f>ROUND(I171*H171,2)</f>
        <v>0</v>
      </c>
      <c r="BL171" s="18" t="s">
        <v>227</v>
      </c>
      <c r="BM171" s="251" t="s">
        <v>1461</v>
      </c>
    </row>
    <row r="172" s="13" customFormat="1">
      <c r="A172" s="13"/>
      <c r="B172" s="258"/>
      <c r="C172" s="259"/>
      <c r="D172" s="260" t="s">
        <v>256</v>
      </c>
      <c r="E172" s="261" t="s">
        <v>1</v>
      </c>
      <c r="F172" s="262" t="s">
        <v>1715</v>
      </c>
      <c r="G172" s="259"/>
      <c r="H172" s="263">
        <v>7.29</v>
      </c>
      <c r="I172" s="264"/>
      <c r="J172" s="259"/>
      <c r="K172" s="259"/>
      <c r="L172" s="265"/>
      <c r="M172" s="266"/>
      <c r="N172" s="267"/>
      <c r="O172" s="267"/>
      <c r="P172" s="267"/>
      <c r="Q172" s="267"/>
      <c r="R172" s="267"/>
      <c r="S172" s="267"/>
      <c r="T172" s="268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69" t="s">
        <v>256</v>
      </c>
      <c r="AU172" s="269" t="s">
        <v>92</v>
      </c>
      <c r="AV172" s="13" t="s">
        <v>92</v>
      </c>
      <c r="AW172" s="13" t="s">
        <v>32</v>
      </c>
      <c r="AX172" s="13" t="s">
        <v>76</v>
      </c>
      <c r="AY172" s="269" t="s">
        <v>210</v>
      </c>
    </row>
    <row r="173" s="12" customFormat="1" ht="22.8" customHeight="1">
      <c r="A173" s="12"/>
      <c r="B173" s="223"/>
      <c r="C173" s="224"/>
      <c r="D173" s="225" t="s">
        <v>75</v>
      </c>
      <c r="E173" s="237" t="s">
        <v>277</v>
      </c>
      <c r="F173" s="237" t="s">
        <v>941</v>
      </c>
      <c r="G173" s="224"/>
      <c r="H173" s="224"/>
      <c r="I173" s="227"/>
      <c r="J173" s="238">
        <f>BK173</f>
        <v>0</v>
      </c>
      <c r="K173" s="224"/>
      <c r="L173" s="229"/>
      <c r="M173" s="230"/>
      <c r="N173" s="231"/>
      <c r="O173" s="231"/>
      <c r="P173" s="232">
        <f>SUM(P174:P177)</f>
        <v>0</v>
      </c>
      <c r="Q173" s="231"/>
      <c r="R173" s="232">
        <f>SUM(R174:R177)</f>
        <v>0.36169559999999995</v>
      </c>
      <c r="S173" s="231"/>
      <c r="T173" s="233">
        <f>SUM(T174:T177)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34" t="s">
        <v>84</v>
      </c>
      <c r="AT173" s="235" t="s">
        <v>75</v>
      </c>
      <c r="AU173" s="235" t="s">
        <v>84</v>
      </c>
      <c r="AY173" s="234" t="s">
        <v>210</v>
      </c>
      <c r="BK173" s="236">
        <f>SUM(BK174:BK177)</f>
        <v>0</v>
      </c>
    </row>
    <row r="174" s="2" customFormat="1" ht="31.92453" customHeight="1">
      <c r="A174" s="39"/>
      <c r="B174" s="40"/>
      <c r="C174" s="239" t="s">
        <v>353</v>
      </c>
      <c r="D174" s="239" t="s">
        <v>213</v>
      </c>
      <c r="E174" s="240" t="s">
        <v>1118</v>
      </c>
      <c r="F174" s="241" t="s">
        <v>1119</v>
      </c>
      <c r="G174" s="242" t="s">
        <v>254</v>
      </c>
      <c r="H174" s="243">
        <v>18.52</v>
      </c>
      <c r="I174" s="244"/>
      <c r="J174" s="245">
        <f>ROUND(I174*H174,2)</f>
        <v>0</v>
      </c>
      <c r="K174" s="246"/>
      <c r="L174" s="45"/>
      <c r="M174" s="247" t="s">
        <v>1</v>
      </c>
      <c r="N174" s="248" t="s">
        <v>42</v>
      </c>
      <c r="O174" s="98"/>
      <c r="P174" s="249">
        <f>O174*H174</f>
        <v>0</v>
      </c>
      <c r="Q174" s="249">
        <v>0.019529999999999999</v>
      </c>
      <c r="R174" s="249">
        <f>Q174*H174</f>
        <v>0.36169559999999995</v>
      </c>
      <c r="S174" s="249">
        <v>0</v>
      </c>
      <c r="T174" s="250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51" t="s">
        <v>227</v>
      </c>
      <c r="AT174" s="251" t="s">
        <v>213</v>
      </c>
      <c r="AU174" s="251" t="s">
        <v>92</v>
      </c>
      <c r="AY174" s="18" t="s">
        <v>210</v>
      </c>
      <c r="BE174" s="252">
        <f>IF(N174="základná",J174,0)</f>
        <v>0</v>
      </c>
      <c r="BF174" s="252">
        <f>IF(N174="znížená",J174,0)</f>
        <v>0</v>
      </c>
      <c r="BG174" s="252">
        <f>IF(N174="zákl. prenesená",J174,0)</f>
        <v>0</v>
      </c>
      <c r="BH174" s="252">
        <f>IF(N174="zníž. prenesená",J174,0)</f>
        <v>0</v>
      </c>
      <c r="BI174" s="252">
        <f>IF(N174="nulová",J174,0)</f>
        <v>0</v>
      </c>
      <c r="BJ174" s="18" t="s">
        <v>92</v>
      </c>
      <c r="BK174" s="252">
        <f>ROUND(I174*H174,2)</f>
        <v>0</v>
      </c>
      <c r="BL174" s="18" t="s">
        <v>227</v>
      </c>
      <c r="BM174" s="251" t="s">
        <v>1120</v>
      </c>
    </row>
    <row r="175" s="13" customFormat="1">
      <c r="A175" s="13"/>
      <c r="B175" s="258"/>
      <c r="C175" s="259"/>
      <c r="D175" s="260" t="s">
        <v>256</v>
      </c>
      <c r="E175" s="261" t="s">
        <v>1</v>
      </c>
      <c r="F175" s="262" t="s">
        <v>1720</v>
      </c>
      <c r="G175" s="259"/>
      <c r="H175" s="263">
        <v>4</v>
      </c>
      <c r="I175" s="264"/>
      <c r="J175" s="259"/>
      <c r="K175" s="259"/>
      <c r="L175" s="265"/>
      <c r="M175" s="266"/>
      <c r="N175" s="267"/>
      <c r="O175" s="267"/>
      <c r="P175" s="267"/>
      <c r="Q175" s="267"/>
      <c r="R175" s="267"/>
      <c r="S175" s="267"/>
      <c r="T175" s="268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69" t="s">
        <v>256</v>
      </c>
      <c r="AU175" s="269" t="s">
        <v>92</v>
      </c>
      <c r="AV175" s="13" t="s">
        <v>92</v>
      </c>
      <c r="AW175" s="13" t="s">
        <v>32</v>
      </c>
      <c r="AX175" s="13" t="s">
        <v>76</v>
      </c>
      <c r="AY175" s="269" t="s">
        <v>210</v>
      </c>
    </row>
    <row r="176" s="13" customFormat="1">
      <c r="A176" s="13"/>
      <c r="B176" s="258"/>
      <c r="C176" s="259"/>
      <c r="D176" s="260" t="s">
        <v>256</v>
      </c>
      <c r="E176" s="261" t="s">
        <v>1</v>
      </c>
      <c r="F176" s="262" t="s">
        <v>1721</v>
      </c>
      <c r="G176" s="259"/>
      <c r="H176" s="263">
        <v>14.52</v>
      </c>
      <c r="I176" s="264"/>
      <c r="J176" s="259"/>
      <c r="K176" s="259"/>
      <c r="L176" s="265"/>
      <c r="M176" s="266"/>
      <c r="N176" s="267"/>
      <c r="O176" s="267"/>
      <c r="P176" s="267"/>
      <c r="Q176" s="267"/>
      <c r="R176" s="267"/>
      <c r="S176" s="267"/>
      <c r="T176" s="268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69" t="s">
        <v>256</v>
      </c>
      <c r="AU176" s="269" t="s">
        <v>92</v>
      </c>
      <c r="AV176" s="13" t="s">
        <v>92</v>
      </c>
      <c r="AW176" s="13" t="s">
        <v>32</v>
      </c>
      <c r="AX176" s="13" t="s">
        <v>76</v>
      </c>
      <c r="AY176" s="269" t="s">
        <v>210</v>
      </c>
    </row>
    <row r="177" s="14" customFormat="1">
      <c r="A177" s="14"/>
      <c r="B177" s="270"/>
      <c r="C177" s="271"/>
      <c r="D177" s="260" t="s">
        <v>256</v>
      </c>
      <c r="E177" s="272" t="s">
        <v>1</v>
      </c>
      <c r="F177" s="273" t="s">
        <v>268</v>
      </c>
      <c r="G177" s="271"/>
      <c r="H177" s="274">
        <v>18.52</v>
      </c>
      <c r="I177" s="275"/>
      <c r="J177" s="271"/>
      <c r="K177" s="271"/>
      <c r="L177" s="276"/>
      <c r="M177" s="277"/>
      <c r="N177" s="278"/>
      <c r="O177" s="278"/>
      <c r="P177" s="278"/>
      <c r="Q177" s="278"/>
      <c r="R177" s="278"/>
      <c r="S177" s="278"/>
      <c r="T177" s="279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80" t="s">
        <v>256</v>
      </c>
      <c r="AU177" s="280" t="s">
        <v>92</v>
      </c>
      <c r="AV177" s="14" t="s">
        <v>227</v>
      </c>
      <c r="AW177" s="14" t="s">
        <v>32</v>
      </c>
      <c r="AX177" s="14" t="s">
        <v>84</v>
      </c>
      <c r="AY177" s="280" t="s">
        <v>210</v>
      </c>
    </row>
    <row r="178" s="12" customFormat="1" ht="22.8" customHeight="1">
      <c r="A178" s="12"/>
      <c r="B178" s="223"/>
      <c r="C178" s="224"/>
      <c r="D178" s="225" t="s">
        <v>75</v>
      </c>
      <c r="E178" s="237" t="s">
        <v>293</v>
      </c>
      <c r="F178" s="237" t="s">
        <v>594</v>
      </c>
      <c r="G178" s="224"/>
      <c r="H178" s="224"/>
      <c r="I178" s="227"/>
      <c r="J178" s="238">
        <f>BK178</f>
        <v>0</v>
      </c>
      <c r="K178" s="224"/>
      <c r="L178" s="229"/>
      <c r="M178" s="230"/>
      <c r="N178" s="231"/>
      <c r="O178" s="231"/>
      <c r="P178" s="232">
        <f>SUM(P179:P185)</f>
        <v>0</v>
      </c>
      <c r="Q178" s="231"/>
      <c r="R178" s="232">
        <f>SUM(R179:R185)</f>
        <v>0.081509999999999999</v>
      </c>
      <c r="S178" s="231"/>
      <c r="T178" s="233">
        <f>SUM(T179:T185)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34" t="s">
        <v>84</v>
      </c>
      <c r="AT178" s="235" t="s">
        <v>75</v>
      </c>
      <c r="AU178" s="235" t="s">
        <v>84</v>
      </c>
      <c r="AY178" s="234" t="s">
        <v>210</v>
      </c>
      <c r="BK178" s="236">
        <f>SUM(BK179:BK185)</f>
        <v>0</v>
      </c>
    </row>
    <row r="179" s="2" customFormat="1" ht="16.30189" customHeight="1">
      <c r="A179" s="39"/>
      <c r="B179" s="40"/>
      <c r="C179" s="239" t="s">
        <v>7</v>
      </c>
      <c r="D179" s="239" t="s">
        <v>213</v>
      </c>
      <c r="E179" s="240" t="s">
        <v>1134</v>
      </c>
      <c r="F179" s="241" t="s">
        <v>1135</v>
      </c>
      <c r="G179" s="242" t="s">
        <v>563</v>
      </c>
      <c r="H179" s="243">
        <v>1</v>
      </c>
      <c r="I179" s="244"/>
      <c r="J179" s="245">
        <f>ROUND(I179*H179,2)</f>
        <v>0</v>
      </c>
      <c r="K179" s="246"/>
      <c r="L179" s="45"/>
      <c r="M179" s="247" t="s">
        <v>1</v>
      </c>
      <c r="N179" s="248" t="s">
        <v>42</v>
      </c>
      <c r="O179" s="98"/>
      <c r="P179" s="249">
        <f>O179*H179</f>
        <v>0</v>
      </c>
      <c r="Q179" s="249">
        <v>0.077670000000000003</v>
      </c>
      <c r="R179" s="249">
        <f>Q179*H179</f>
        <v>0.077670000000000003</v>
      </c>
      <c r="S179" s="249">
        <v>0</v>
      </c>
      <c r="T179" s="250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51" t="s">
        <v>227</v>
      </c>
      <c r="AT179" s="251" t="s">
        <v>213</v>
      </c>
      <c r="AU179" s="251" t="s">
        <v>92</v>
      </c>
      <c r="AY179" s="18" t="s">
        <v>210</v>
      </c>
      <c r="BE179" s="252">
        <f>IF(N179="základná",J179,0)</f>
        <v>0</v>
      </c>
      <c r="BF179" s="252">
        <f>IF(N179="znížená",J179,0)</f>
        <v>0</v>
      </c>
      <c r="BG179" s="252">
        <f>IF(N179="zákl. prenesená",J179,0)</f>
        <v>0</v>
      </c>
      <c r="BH179" s="252">
        <f>IF(N179="zníž. prenesená",J179,0)</f>
        <v>0</v>
      </c>
      <c r="BI179" s="252">
        <f>IF(N179="nulová",J179,0)</f>
        <v>0</v>
      </c>
      <c r="BJ179" s="18" t="s">
        <v>92</v>
      </c>
      <c r="BK179" s="252">
        <f>ROUND(I179*H179,2)</f>
        <v>0</v>
      </c>
      <c r="BL179" s="18" t="s">
        <v>227</v>
      </c>
      <c r="BM179" s="251" t="s">
        <v>1136</v>
      </c>
    </row>
    <row r="180" s="2" customFormat="1" ht="23.4566" customHeight="1">
      <c r="A180" s="39"/>
      <c r="B180" s="40"/>
      <c r="C180" s="239" t="s">
        <v>362</v>
      </c>
      <c r="D180" s="239" t="s">
        <v>213</v>
      </c>
      <c r="E180" s="240" t="s">
        <v>1475</v>
      </c>
      <c r="F180" s="241" t="s">
        <v>1476</v>
      </c>
      <c r="G180" s="242" t="s">
        <v>254</v>
      </c>
      <c r="H180" s="243">
        <v>6</v>
      </c>
      <c r="I180" s="244"/>
      <c r="J180" s="245">
        <f>ROUND(I180*H180,2)</f>
        <v>0</v>
      </c>
      <c r="K180" s="246"/>
      <c r="L180" s="45"/>
      <c r="M180" s="247" t="s">
        <v>1</v>
      </c>
      <c r="N180" s="248" t="s">
        <v>42</v>
      </c>
      <c r="O180" s="98"/>
      <c r="P180" s="249">
        <f>O180*H180</f>
        <v>0</v>
      </c>
      <c r="Q180" s="249">
        <v>0</v>
      </c>
      <c r="R180" s="249">
        <f>Q180*H180</f>
        <v>0</v>
      </c>
      <c r="S180" s="249">
        <v>0</v>
      </c>
      <c r="T180" s="250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51" t="s">
        <v>227</v>
      </c>
      <c r="AT180" s="251" t="s">
        <v>213</v>
      </c>
      <c r="AU180" s="251" t="s">
        <v>92</v>
      </c>
      <c r="AY180" s="18" t="s">
        <v>210</v>
      </c>
      <c r="BE180" s="252">
        <f>IF(N180="základná",J180,0)</f>
        <v>0</v>
      </c>
      <c r="BF180" s="252">
        <f>IF(N180="znížená",J180,0)</f>
        <v>0</v>
      </c>
      <c r="BG180" s="252">
        <f>IF(N180="zákl. prenesená",J180,0)</f>
        <v>0</v>
      </c>
      <c r="BH180" s="252">
        <f>IF(N180="zníž. prenesená",J180,0)</f>
        <v>0</v>
      </c>
      <c r="BI180" s="252">
        <f>IF(N180="nulová",J180,0)</f>
        <v>0</v>
      </c>
      <c r="BJ180" s="18" t="s">
        <v>92</v>
      </c>
      <c r="BK180" s="252">
        <f>ROUND(I180*H180,2)</f>
        <v>0</v>
      </c>
      <c r="BL180" s="18" t="s">
        <v>227</v>
      </c>
      <c r="BM180" s="251" t="s">
        <v>1477</v>
      </c>
    </row>
    <row r="181" s="13" customFormat="1">
      <c r="A181" s="13"/>
      <c r="B181" s="258"/>
      <c r="C181" s="259"/>
      <c r="D181" s="260" t="s">
        <v>256</v>
      </c>
      <c r="E181" s="261" t="s">
        <v>1</v>
      </c>
      <c r="F181" s="262" t="s">
        <v>1722</v>
      </c>
      <c r="G181" s="259"/>
      <c r="H181" s="263">
        <v>6</v>
      </c>
      <c r="I181" s="264"/>
      <c r="J181" s="259"/>
      <c r="K181" s="259"/>
      <c r="L181" s="265"/>
      <c r="M181" s="266"/>
      <c r="N181" s="267"/>
      <c r="O181" s="267"/>
      <c r="P181" s="267"/>
      <c r="Q181" s="267"/>
      <c r="R181" s="267"/>
      <c r="S181" s="267"/>
      <c r="T181" s="268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69" t="s">
        <v>256</v>
      </c>
      <c r="AU181" s="269" t="s">
        <v>92</v>
      </c>
      <c r="AV181" s="13" t="s">
        <v>92</v>
      </c>
      <c r="AW181" s="13" t="s">
        <v>32</v>
      </c>
      <c r="AX181" s="13" t="s">
        <v>76</v>
      </c>
      <c r="AY181" s="269" t="s">
        <v>210</v>
      </c>
    </row>
    <row r="182" s="14" customFormat="1">
      <c r="A182" s="14"/>
      <c r="B182" s="270"/>
      <c r="C182" s="271"/>
      <c r="D182" s="260" t="s">
        <v>256</v>
      </c>
      <c r="E182" s="272" t="s">
        <v>1</v>
      </c>
      <c r="F182" s="273" t="s">
        <v>268</v>
      </c>
      <c r="G182" s="271"/>
      <c r="H182" s="274">
        <v>6</v>
      </c>
      <c r="I182" s="275"/>
      <c r="J182" s="271"/>
      <c r="K182" s="271"/>
      <c r="L182" s="276"/>
      <c r="M182" s="277"/>
      <c r="N182" s="278"/>
      <c r="O182" s="278"/>
      <c r="P182" s="278"/>
      <c r="Q182" s="278"/>
      <c r="R182" s="278"/>
      <c r="S182" s="278"/>
      <c r="T182" s="279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80" t="s">
        <v>256</v>
      </c>
      <c r="AU182" s="280" t="s">
        <v>92</v>
      </c>
      <c r="AV182" s="14" t="s">
        <v>227</v>
      </c>
      <c r="AW182" s="14" t="s">
        <v>32</v>
      </c>
      <c r="AX182" s="14" t="s">
        <v>84</v>
      </c>
      <c r="AY182" s="280" t="s">
        <v>210</v>
      </c>
    </row>
    <row r="183" s="2" customFormat="1" ht="36.72453" customHeight="1">
      <c r="A183" s="39"/>
      <c r="B183" s="40"/>
      <c r="C183" s="239" t="s">
        <v>368</v>
      </c>
      <c r="D183" s="239" t="s">
        <v>213</v>
      </c>
      <c r="E183" s="240" t="s">
        <v>1152</v>
      </c>
      <c r="F183" s="241" t="s">
        <v>1153</v>
      </c>
      <c r="G183" s="242" t="s">
        <v>563</v>
      </c>
      <c r="H183" s="243">
        <v>24</v>
      </c>
      <c r="I183" s="244"/>
      <c r="J183" s="245">
        <f>ROUND(I183*H183,2)</f>
        <v>0</v>
      </c>
      <c r="K183" s="246"/>
      <c r="L183" s="45"/>
      <c r="M183" s="247" t="s">
        <v>1</v>
      </c>
      <c r="N183" s="248" t="s">
        <v>42</v>
      </c>
      <c r="O183" s="98"/>
      <c r="P183" s="249">
        <f>O183*H183</f>
        <v>0</v>
      </c>
      <c r="Q183" s="249">
        <v>0.00016000000000000001</v>
      </c>
      <c r="R183" s="249">
        <f>Q183*H183</f>
        <v>0.0038400000000000005</v>
      </c>
      <c r="S183" s="249">
        <v>0</v>
      </c>
      <c r="T183" s="250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51" t="s">
        <v>227</v>
      </c>
      <c r="AT183" s="251" t="s">
        <v>213</v>
      </c>
      <c r="AU183" s="251" t="s">
        <v>92</v>
      </c>
      <c r="AY183" s="18" t="s">
        <v>210</v>
      </c>
      <c r="BE183" s="252">
        <f>IF(N183="základná",J183,0)</f>
        <v>0</v>
      </c>
      <c r="BF183" s="252">
        <f>IF(N183="znížená",J183,0)</f>
        <v>0</v>
      </c>
      <c r="BG183" s="252">
        <f>IF(N183="zákl. prenesená",J183,0)</f>
        <v>0</v>
      </c>
      <c r="BH183" s="252">
        <f>IF(N183="zníž. prenesená",J183,0)</f>
        <v>0</v>
      </c>
      <c r="BI183" s="252">
        <f>IF(N183="nulová",J183,0)</f>
        <v>0</v>
      </c>
      <c r="BJ183" s="18" t="s">
        <v>92</v>
      </c>
      <c r="BK183" s="252">
        <f>ROUND(I183*H183,2)</f>
        <v>0</v>
      </c>
      <c r="BL183" s="18" t="s">
        <v>227</v>
      </c>
      <c r="BM183" s="251" t="s">
        <v>1482</v>
      </c>
    </row>
    <row r="184" s="13" customFormat="1">
      <c r="A184" s="13"/>
      <c r="B184" s="258"/>
      <c r="C184" s="259"/>
      <c r="D184" s="260" t="s">
        <v>256</v>
      </c>
      <c r="E184" s="261" t="s">
        <v>1</v>
      </c>
      <c r="F184" s="262" t="s">
        <v>1483</v>
      </c>
      <c r="G184" s="259"/>
      <c r="H184" s="263">
        <v>24</v>
      </c>
      <c r="I184" s="264"/>
      <c r="J184" s="259"/>
      <c r="K184" s="259"/>
      <c r="L184" s="265"/>
      <c r="M184" s="266"/>
      <c r="N184" s="267"/>
      <c r="O184" s="267"/>
      <c r="P184" s="267"/>
      <c r="Q184" s="267"/>
      <c r="R184" s="267"/>
      <c r="S184" s="267"/>
      <c r="T184" s="268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69" t="s">
        <v>256</v>
      </c>
      <c r="AU184" s="269" t="s">
        <v>92</v>
      </c>
      <c r="AV184" s="13" t="s">
        <v>92</v>
      </c>
      <c r="AW184" s="13" t="s">
        <v>32</v>
      </c>
      <c r="AX184" s="13" t="s">
        <v>76</v>
      </c>
      <c r="AY184" s="269" t="s">
        <v>210</v>
      </c>
    </row>
    <row r="185" s="14" customFormat="1">
      <c r="A185" s="14"/>
      <c r="B185" s="270"/>
      <c r="C185" s="271"/>
      <c r="D185" s="260" t="s">
        <v>256</v>
      </c>
      <c r="E185" s="272" t="s">
        <v>1</v>
      </c>
      <c r="F185" s="273" t="s">
        <v>268</v>
      </c>
      <c r="G185" s="271"/>
      <c r="H185" s="274">
        <v>24</v>
      </c>
      <c r="I185" s="275"/>
      <c r="J185" s="271"/>
      <c r="K185" s="271"/>
      <c r="L185" s="276"/>
      <c r="M185" s="277"/>
      <c r="N185" s="278"/>
      <c r="O185" s="278"/>
      <c r="P185" s="278"/>
      <c r="Q185" s="278"/>
      <c r="R185" s="278"/>
      <c r="S185" s="278"/>
      <c r="T185" s="279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80" t="s">
        <v>256</v>
      </c>
      <c r="AU185" s="280" t="s">
        <v>92</v>
      </c>
      <c r="AV185" s="14" t="s">
        <v>227</v>
      </c>
      <c r="AW185" s="14" t="s">
        <v>32</v>
      </c>
      <c r="AX185" s="14" t="s">
        <v>84</v>
      </c>
      <c r="AY185" s="280" t="s">
        <v>210</v>
      </c>
    </row>
    <row r="186" s="12" customFormat="1" ht="22.8" customHeight="1">
      <c r="A186" s="12"/>
      <c r="B186" s="223"/>
      <c r="C186" s="224"/>
      <c r="D186" s="225" t="s">
        <v>75</v>
      </c>
      <c r="E186" s="237" t="s">
        <v>741</v>
      </c>
      <c r="F186" s="237" t="s">
        <v>807</v>
      </c>
      <c r="G186" s="224"/>
      <c r="H186" s="224"/>
      <c r="I186" s="227"/>
      <c r="J186" s="238">
        <f>BK186</f>
        <v>0</v>
      </c>
      <c r="K186" s="224"/>
      <c r="L186" s="229"/>
      <c r="M186" s="230"/>
      <c r="N186" s="231"/>
      <c r="O186" s="231"/>
      <c r="P186" s="232">
        <f>P187</f>
        <v>0</v>
      </c>
      <c r="Q186" s="231"/>
      <c r="R186" s="232">
        <f>R187</f>
        <v>0</v>
      </c>
      <c r="S186" s="231"/>
      <c r="T186" s="233">
        <f>T187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34" t="s">
        <v>84</v>
      </c>
      <c r="AT186" s="235" t="s">
        <v>75</v>
      </c>
      <c r="AU186" s="235" t="s">
        <v>84</v>
      </c>
      <c r="AY186" s="234" t="s">
        <v>210</v>
      </c>
      <c r="BK186" s="236">
        <f>BK187</f>
        <v>0</v>
      </c>
    </row>
    <row r="187" s="2" customFormat="1" ht="23.4566" customHeight="1">
      <c r="A187" s="39"/>
      <c r="B187" s="40"/>
      <c r="C187" s="239" t="s">
        <v>373</v>
      </c>
      <c r="D187" s="239" t="s">
        <v>213</v>
      </c>
      <c r="E187" s="240" t="s">
        <v>809</v>
      </c>
      <c r="F187" s="241" t="s">
        <v>810</v>
      </c>
      <c r="G187" s="242" t="s">
        <v>333</v>
      </c>
      <c r="H187" s="243">
        <v>10.584</v>
      </c>
      <c r="I187" s="244"/>
      <c r="J187" s="245">
        <f>ROUND(I187*H187,2)</f>
        <v>0</v>
      </c>
      <c r="K187" s="246"/>
      <c r="L187" s="45"/>
      <c r="M187" s="253" t="s">
        <v>1</v>
      </c>
      <c r="N187" s="254" t="s">
        <v>42</v>
      </c>
      <c r="O187" s="255"/>
      <c r="P187" s="256">
        <f>O187*H187</f>
        <v>0</v>
      </c>
      <c r="Q187" s="256">
        <v>0</v>
      </c>
      <c r="R187" s="256">
        <f>Q187*H187</f>
        <v>0</v>
      </c>
      <c r="S187" s="256">
        <v>0</v>
      </c>
      <c r="T187" s="257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51" t="s">
        <v>227</v>
      </c>
      <c r="AT187" s="251" t="s">
        <v>213</v>
      </c>
      <c r="AU187" s="251" t="s">
        <v>92</v>
      </c>
      <c r="AY187" s="18" t="s">
        <v>210</v>
      </c>
      <c r="BE187" s="252">
        <f>IF(N187="základná",J187,0)</f>
        <v>0</v>
      </c>
      <c r="BF187" s="252">
        <f>IF(N187="znížená",J187,0)</f>
        <v>0</v>
      </c>
      <c r="BG187" s="252">
        <f>IF(N187="zákl. prenesená",J187,0)</f>
        <v>0</v>
      </c>
      <c r="BH187" s="252">
        <f>IF(N187="zníž. prenesená",J187,0)</f>
        <v>0</v>
      </c>
      <c r="BI187" s="252">
        <f>IF(N187="nulová",J187,0)</f>
        <v>0</v>
      </c>
      <c r="BJ187" s="18" t="s">
        <v>92</v>
      </c>
      <c r="BK187" s="252">
        <f>ROUND(I187*H187,2)</f>
        <v>0</v>
      </c>
      <c r="BL187" s="18" t="s">
        <v>227</v>
      </c>
      <c r="BM187" s="251" t="s">
        <v>1195</v>
      </c>
    </row>
    <row r="188" s="2" customFormat="1" ht="6.96" customHeight="1">
      <c r="A188" s="39"/>
      <c r="B188" s="73"/>
      <c r="C188" s="74"/>
      <c r="D188" s="74"/>
      <c r="E188" s="74"/>
      <c r="F188" s="74"/>
      <c r="G188" s="74"/>
      <c r="H188" s="74"/>
      <c r="I188" s="74"/>
      <c r="J188" s="74"/>
      <c r="K188" s="74"/>
      <c r="L188" s="45"/>
      <c r="M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</row>
  </sheetData>
  <sheetProtection sheet="1" autoFilter="0" formatColumns="0" formatRows="0" objects="1" scenarios="1" spinCount="100000" saltValue="3iBw7lWKwYOBZtG8JGK8X4CxWvDbZ/x552ynxJiRScD+bt/eAYQSEp7+xt3Bj8XOvAoNAQSlfZnixKuNP6nVIA==" hashValue="2lf4LF03G2Lw3BFfGUKr4l4QC4VtXTl2e9RSJ3QU8ROgJzZYVy4AIB1sgS8S5vlB0payE+NT8yPLN/O9S5360A==" algorithmName="SHA-512" password="CC35"/>
  <autoFilter ref="C130:K187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7:H117"/>
    <mergeCell ref="E121:H121"/>
    <mergeCell ref="E119:H119"/>
    <mergeCell ref="E123:H12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7.863281" style="1" customWidth="1"/>
    <col min="2" max="2" width="1.007813" style="1" customWidth="1"/>
    <col min="3" max="3" width="4.011719" style="1" customWidth="1"/>
    <col min="4" max="4" width="4.152344" style="1" customWidth="1"/>
    <col min="5" max="5" width="16.15234" style="1" customWidth="1"/>
    <col min="6" max="6" width="48.15234" style="1" customWidth="1"/>
    <col min="7" max="7" width="7.011719" style="1" customWidth="1"/>
    <col min="8" max="8" width="13.29297" style="1" customWidth="1"/>
    <col min="9" max="9" width="15.01172" style="1" customWidth="1"/>
    <col min="10" max="10" width="21.15234" style="1" customWidth="1"/>
    <col min="11" max="11" width="21.15234" style="1" hidden="1" customWidth="1"/>
    <col min="12" max="12" width="8.863281" style="1" customWidth="1"/>
    <col min="13" max="13" width="10.29297" style="1" hidden="1" customWidth="1"/>
    <col min="14" max="14" width="9.140625" style="1" hidden="1"/>
    <col min="15" max="15" width="13.43359" style="1" hidden="1" customWidth="1"/>
    <col min="16" max="16" width="13.43359" style="1" hidden="1" customWidth="1"/>
    <col min="17" max="17" width="13.43359" style="1" hidden="1" customWidth="1"/>
    <col min="18" max="18" width="13.43359" style="1" hidden="1" customWidth="1"/>
    <col min="19" max="19" width="13.43359" style="1" hidden="1" customWidth="1"/>
    <col min="20" max="20" width="13.43359" style="1" hidden="1" customWidth="1"/>
    <col min="21" max="21" width="15.43359" style="1" hidden="1" customWidth="1"/>
    <col min="22" max="22" width="11.72266" style="1" customWidth="1"/>
    <col min="23" max="23" width="15.43359" style="1" customWidth="1"/>
    <col min="24" max="24" width="11.72266" style="1" customWidth="1"/>
    <col min="25" max="25" width="14.15234" style="1" customWidth="1"/>
    <col min="26" max="26" width="10.43359" style="1" customWidth="1"/>
    <col min="27" max="27" width="14.15234" style="1" customWidth="1"/>
    <col min="28" max="28" width="15.43359" style="1" customWidth="1"/>
    <col min="29" max="29" width="10.43359" style="1" customWidth="1"/>
    <col min="30" max="30" width="14.15234" style="1" customWidth="1"/>
    <col min="31" max="31" width="15.43359" style="1" customWidth="1"/>
    <col min="44" max="44" width="9.140625" style="1" hidden="1"/>
    <col min="45" max="45" width="9.140625" style="1" hidden="1"/>
    <col min="46" max="46" width="9.140625" style="1" hidden="1"/>
    <col min="47" max="47" width="9.140625" style="1" hidden="1"/>
    <col min="48" max="48" width="9.140625" style="1" hidden="1"/>
    <col min="49" max="49" width="9.140625" style="1" hidden="1"/>
    <col min="50" max="50" width="9.140625" style="1" hidden="1"/>
    <col min="51" max="51" width="9.140625" style="1" hidden="1"/>
    <col min="52" max="52" width="9.140625" style="1" hidden="1"/>
    <col min="53" max="53" width="9.140625" style="1" hidden="1"/>
    <col min="54" max="54" width="9.140625" style="1" hidden="1"/>
    <col min="55" max="55" width="9.140625" style="1" hidden="1"/>
    <col min="56" max="56" width="9.140625" style="1" hidden="1"/>
    <col min="57" max="57" width="9.140625" style="1" hidden="1"/>
    <col min="58" max="58" width="9.140625" style="1" hidden="1"/>
    <col min="59" max="59" width="9.140625" style="1" hidden="1"/>
    <col min="60" max="60" width="9.140625" style="1" hidden="1"/>
    <col min="61" max="61" width="9.140625" style="1" hidden="1"/>
    <col min="62" max="62" width="9.140625" style="1" hidden="1"/>
    <col min="63" max="63" width="9.140625" style="1" hidden="1"/>
    <col min="64" max="64" width="9.140625" style="1" hidden="1"/>
    <col min="65" max="65" width="9.140625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140</v>
      </c>
    </row>
    <row r="3" s="1" customFormat="1" ht="6.96" customHeight="1">
      <c r="B3" s="154"/>
      <c r="C3" s="155"/>
      <c r="D3" s="155"/>
      <c r="E3" s="155"/>
      <c r="F3" s="155"/>
      <c r="G3" s="155"/>
      <c r="H3" s="155"/>
      <c r="I3" s="155"/>
      <c r="J3" s="155"/>
      <c r="K3" s="155"/>
      <c r="L3" s="21"/>
      <c r="AT3" s="18" t="s">
        <v>76</v>
      </c>
    </row>
    <row r="4" s="1" customFormat="1" ht="24.96" customHeight="1">
      <c r="B4" s="21"/>
      <c r="D4" s="156" t="s">
        <v>184</v>
      </c>
      <c r="L4" s="21"/>
      <c r="M4" s="157" t="s">
        <v>9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58" t="s">
        <v>15</v>
      </c>
      <c r="L6" s="21"/>
    </row>
    <row r="7" s="1" customFormat="1" ht="27.84906" customHeight="1">
      <c r="B7" s="21"/>
      <c r="E7" s="159" t="str">
        <f>'Rekapitulácia stavby'!K6</f>
        <v>Rekonštrukcia cesty a mostov II/512 hr. Trenčianskeho kraja - Veľké Pole - križ. II/428 Žarnovica , I. etapa</v>
      </c>
      <c r="F7" s="158"/>
      <c r="G7" s="158"/>
      <c r="H7" s="158"/>
      <c r="L7" s="21"/>
    </row>
    <row r="8">
      <c r="B8" s="21"/>
      <c r="D8" s="158" t="s">
        <v>185</v>
      </c>
      <c r="L8" s="21"/>
    </row>
    <row r="9" s="1" customFormat="1" ht="16.30189" customHeight="1">
      <c r="B9" s="21"/>
      <c r="E9" s="159" t="s">
        <v>1292</v>
      </c>
      <c r="F9" s="1"/>
      <c r="G9" s="1"/>
      <c r="H9" s="1"/>
      <c r="L9" s="21"/>
    </row>
    <row r="10" s="1" customFormat="1" ht="12" customHeight="1">
      <c r="B10" s="21"/>
      <c r="D10" s="158" t="s">
        <v>235</v>
      </c>
      <c r="L10" s="21"/>
    </row>
    <row r="11" s="2" customFormat="1" ht="16.30189" customHeight="1">
      <c r="A11" s="39"/>
      <c r="B11" s="45"/>
      <c r="C11" s="39"/>
      <c r="D11" s="39"/>
      <c r="E11" s="170" t="s">
        <v>1424</v>
      </c>
      <c r="F11" s="39"/>
      <c r="G11" s="39"/>
      <c r="H11" s="39"/>
      <c r="I11" s="39"/>
      <c r="J11" s="39"/>
      <c r="K11" s="39"/>
      <c r="L11" s="70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58" t="s">
        <v>996</v>
      </c>
      <c r="E12" s="39"/>
      <c r="F12" s="39"/>
      <c r="G12" s="39"/>
      <c r="H12" s="39"/>
      <c r="I12" s="39"/>
      <c r="J12" s="39"/>
      <c r="K12" s="39"/>
      <c r="L12" s="70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6.30189" customHeight="1">
      <c r="A13" s="39"/>
      <c r="B13" s="45"/>
      <c r="C13" s="39"/>
      <c r="D13" s="39"/>
      <c r="E13" s="160" t="s">
        <v>1723</v>
      </c>
      <c r="F13" s="39"/>
      <c r="G13" s="39"/>
      <c r="H13" s="39"/>
      <c r="I13" s="39"/>
      <c r="J13" s="39"/>
      <c r="K13" s="39"/>
      <c r="L13" s="70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>
      <c r="A14" s="39"/>
      <c r="B14" s="45"/>
      <c r="C14" s="39"/>
      <c r="D14" s="39"/>
      <c r="E14" s="39"/>
      <c r="F14" s="39"/>
      <c r="G14" s="39"/>
      <c r="H14" s="39"/>
      <c r="I14" s="39"/>
      <c r="J14" s="39"/>
      <c r="K14" s="39"/>
      <c r="L14" s="70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2" customHeight="1">
      <c r="A15" s="39"/>
      <c r="B15" s="45"/>
      <c r="C15" s="39"/>
      <c r="D15" s="158" t="s">
        <v>17</v>
      </c>
      <c r="E15" s="39"/>
      <c r="F15" s="148" t="s">
        <v>1</v>
      </c>
      <c r="G15" s="39"/>
      <c r="H15" s="39"/>
      <c r="I15" s="158" t="s">
        <v>18</v>
      </c>
      <c r="J15" s="148" t="s">
        <v>1</v>
      </c>
      <c r="K15" s="39"/>
      <c r="L15" s="70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12" customHeight="1">
      <c r="A16" s="39"/>
      <c r="B16" s="45"/>
      <c r="C16" s="39"/>
      <c r="D16" s="158" t="s">
        <v>19</v>
      </c>
      <c r="E16" s="39"/>
      <c r="F16" s="148" t="s">
        <v>20</v>
      </c>
      <c r="G16" s="39"/>
      <c r="H16" s="39"/>
      <c r="I16" s="158" t="s">
        <v>21</v>
      </c>
      <c r="J16" s="161" t="str">
        <f>'Rekapitulácia stavby'!AN8</f>
        <v>14. 12. 2020</v>
      </c>
      <c r="K16" s="39"/>
      <c r="L16" s="70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0.8" customHeight="1">
      <c r="A17" s="39"/>
      <c r="B17" s="45"/>
      <c r="C17" s="39"/>
      <c r="D17" s="39"/>
      <c r="E17" s="39"/>
      <c r="F17" s="39"/>
      <c r="G17" s="39"/>
      <c r="H17" s="39"/>
      <c r="I17" s="39"/>
      <c r="J17" s="39"/>
      <c r="K17" s="39"/>
      <c r="L17" s="70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2" customHeight="1">
      <c r="A18" s="39"/>
      <c r="B18" s="45"/>
      <c r="C18" s="39"/>
      <c r="D18" s="158" t="s">
        <v>23</v>
      </c>
      <c r="E18" s="39"/>
      <c r="F18" s="39"/>
      <c r="G18" s="39"/>
      <c r="H18" s="39"/>
      <c r="I18" s="158" t="s">
        <v>24</v>
      </c>
      <c r="J18" s="148" t="s">
        <v>1</v>
      </c>
      <c r="K18" s="39"/>
      <c r="L18" s="70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18" customHeight="1">
      <c r="A19" s="39"/>
      <c r="B19" s="45"/>
      <c r="C19" s="39"/>
      <c r="D19" s="39"/>
      <c r="E19" s="148" t="s">
        <v>25</v>
      </c>
      <c r="F19" s="39"/>
      <c r="G19" s="39"/>
      <c r="H19" s="39"/>
      <c r="I19" s="158" t="s">
        <v>26</v>
      </c>
      <c r="J19" s="148" t="s">
        <v>1</v>
      </c>
      <c r="K19" s="39"/>
      <c r="L19" s="70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6.96" customHeight="1">
      <c r="A20" s="39"/>
      <c r="B20" s="45"/>
      <c r="C20" s="39"/>
      <c r="D20" s="39"/>
      <c r="E20" s="39"/>
      <c r="F20" s="39"/>
      <c r="G20" s="39"/>
      <c r="H20" s="39"/>
      <c r="I20" s="39"/>
      <c r="J20" s="39"/>
      <c r="K20" s="39"/>
      <c r="L20" s="70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2" customHeight="1">
      <c r="A21" s="39"/>
      <c r="B21" s="45"/>
      <c r="C21" s="39"/>
      <c r="D21" s="158" t="s">
        <v>27</v>
      </c>
      <c r="E21" s="39"/>
      <c r="F21" s="39"/>
      <c r="G21" s="39"/>
      <c r="H21" s="39"/>
      <c r="I21" s="158" t="s">
        <v>24</v>
      </c>
      <c r="J21" s="34" t="str">
        <f>'Rekapitulácia stavby'!AN13</f>
        <v>Vyplň údaj</v>
      </c>
      <c r="K21" s="39"/>
      <c r="L21" s="70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18" customHeight="1">
      <c r="A22" s="39"/>
      <c r="B22" s="45"/>
      <c r="C22" s="39"/>
      <c r="D22" s="39"/>
      <c r="E22" s="34" t="str">
        <f>'Rekapitulácia stavby'!E14</f>
        <v>Vyplň údaj</v>
      </c>
      <c r="F22" s="148"/>
      <c r="G22" s="148"/>
      <c r="H22" s="148"/>
      <c r="I22" s="158" t="s">
        <v>26</v>
      </c>
      <c r="J22" s="34" t="str">
        <f>'Rekapitulácia stavby'!AN14</f>
        <v>Vyplň údaj</v>
      </c>
      <c r="K22" s="39"/>
      <c r="L22" s="70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6.96" customHeight="1">
      <c r="A23" s="39"/>
      <c r="B23" s="45"/>
      <c r="C23" s="39"/>
      <c r="D23" s="39"/>
      <c r="E23" s="39"/>
      <c r="F23" s="39"/>
      <c r="G23" s="39"/>
      <c r="H23" s="39"/>
      <c r="I23" s="39"/>
      <c r="J23" s="39"/>
      <c r="K23" s="39"/>
      <c r="L23" s="70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2" customHeight="1">
      <c r="A24" s="39"/>
      <c r="B24" s="45"/>
      <c r="C24" s="39"/>
      <c r="D24" s="158" t="s">
        <v>29</v>
      </c>
      <c r="E24" s="39"/>
      <c r="F24" s="39"/>
      <c r="G24" s="39"/>
      <c r="H24" s="39"/>
      <c r="I24" s="158" t="s">
        <v>24</v>
      </c>
      <c r="J24" s="148" t="s">
        <v>30</v>
      </c>
      <c r="K24" s="39"/>
      <c r="L24" s="70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18" customHeight="1">
      <c r="A25" s="39"/>
      <c r="B25" s="45"/>
      <c r="C25" s="39"/>
      <c r="D25" s="39"/>
      <c r="E25" s="148" t="s">
        <v>31</v>
      </c>
      <c r="F25" s="39"/>
      <c r="G25" s="39"/>
      <c r="H25" s="39"/>
      <c r="I25" s="158" t="s">
        <v>26</v>
      </c>
      <c r="J25" s="148" t="s">
        <v>1</v>
      </c>
      <c r="K25" s="39"/>
      <c r="L25" s="70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6.96" customHeight="1">
      <c r="A26" s="39"/>
      <c r="B26" s="45"/>
      <c r="C26" s="39"/>
      <c r="D26" s="39"/>
      <c r="E26" s="39"/>
      <c r="F26" s="39"/>
      <c r="G26" s="39"/>
      <c r="H26" s="39"/>
      <c r="I26" s="39"/>
      <c r="J26" s="39"/>
      <c r="K26" s="39"/>
      <c r="L26" s="70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2" customFormat="1" ht="12" customHeight="1">
      <c r="A27" s="39"/>
      <c r="B27" s="45"/>
      <c r="C27" s="39"/>
      <c r="D27" s="158" t="s">
        <v>33</v>
      </c>
      <c r="E27" s="39"/>
      <c r="F27" s="39"/>
      <c r="G27" s="39"/>
      <c r="H27" s="39"/>
      <c r="I27" s="158" t="s">
        <v>24</v>
      </c>
      <c r="J27" s="148" t="s">
        <v>1</v>
      </c>
      <c r="K27" s="39"/>
      <c r="L27" s="70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="2" customFormat="1" ht="18" customHeight="1">
      <c r="A28" s="39"/>
      <c r="B28" s="45"/>
      <c r="C28" s="39"/>
      <c r="D28" s="39"/>
      <c r="E28" s="148" t="s">
        <v>237</v>
      </c>
      <c r="F28" s="39"/>
      <c r="G28" s="39"/>
      <c r="H28" s="39"/>
      <c r="I28" s="158" t="s">
        <v>26</v>
      </c>
      <c r="J28" s="148" t="s">
        <v>1</v>
      </c>
      <c r="K28" s="39"/>
      <c r="L28" s="70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39"/>
      <c r="E29" s="39"/>
      <c r="F29" s="39"/>
      <c r="G29" s="39"/>
      <c r="H29" s="39"/>
      <c r="I29" s="39"/>
      <c r="J29" s="39"/>
      <c r="K29" s="39"/>
      <c r="L29" s="70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12" customHeight="1">
      <c r="A30" s="39"/>
      <c r="B30" s="45"/>
      <c r="C30" s="39"/>
      <c r="D30" s="158" t="s">
        <v>35</v>
      </c>
      <c r="E30" s="39"/>
      <c r="F30" s="39"/>
      <c r="G30" s="39"/>
      <c r="H30" s="39"/>
      <c r="I30" s="39"/>
      <c r="J30" s="39"/>
      <c r="K30" s="39"/>
      <c r="L30" s="70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8" customFormat="1" ht="16.30189" customHeight="1">
      <c r="A31" s="162"/>
      <c r="B31" s="163"/>
      <c r="C31" s="162"/>
      <c r="D31" s="162"/>
      <c r="E31" s="164" t="s">
        <v>1</v>
      </c>
      <c r="F31" s="164"/>
      <c r="G31" s="164"/>
      <c r="H31" s="164"/>
      <c r="I31" s="162"/>
      <c r="J31" s="162"/>
      <c r="K31" s="162"/>
      <c r="L31" s="165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</row>
    <row r="32" s="2" customFormat="1" ht="6.96" customHeight="1">
      <c r="A32" s="39"/>
      <c r="B32" s="45"/>
      <c r="C32" s="39"/>
      <c r="D32" s="39"/>
      <c r="E32" s="39"/>
      <c r="F32" s="39"/>
      <c r="G32" s="39"/>
      <c r="H32" s="39"/>
      <c r="I32" s="39"/>
      <c r="J32" s="39"/>
      <c r="K32" s="39"/>
      <c r="L32" s="70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6.96" customHeight="1">
      <c r="A33" s="39"/>
      <c r="B33" s="45"/>
      <c r="C33" s="39"/>
      <c r="D33" s="166"/>
      <c r="E33" s="166"/>
      <c r="F33" s="166"/>
      <c r="G33" s="166"/>
      <c r="H33" s="166"/>
      <c r="I33" s="166"/>
      <c r="J33" s="166"/>
      <c r="K33" s="166"/>
      <c r="L33" s="70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25.44" customHeight="1">
      <c r="A34" s="39"/>
      <c r="B34" s="45"/>
      <c r="C34" s="39"/>
      <c r="D34" s="167" t="s">
        <v>36</v>
      </c>
      <c r="E34" s="39"/>
      <c r="F34" s="39"/>
      <c r="G34" s="39"/>
      <c r="H34" s="39"/>
      <c r="I34" s="39"/>
      <c r="J34" s="168">
        <f>ROUND(J131, 2)</f>
        <v>0</v>
      </c>
      <c r="K34" s="39"/>
      <c r="L34" s="70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="2" customFormat="1" ht="6.96" customHeight="1">
      <c r="A35" s="39"/>
      <c r="B35" s="45"/>
      <c r="C35" s="39"/>
      <c r="D35" s="166"/>
      <c r="E35" s="166"/>
      <c r="F35" s="166"/>
      <c r="G35" s="166"/>
      <c r="H35" s="166"/>
      <c r="I35" s="166"/>
      <c r="J35" s="166"/>
      <c r="K35" s="166"/>
      <c r="L35" s="70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="2" customFormat="1" ht="14.4" customHeight="1">
      <c r="A36" s="39"/>
      <c r="B36" s="45"/>
      <c r="C36" s="39"/>
      <c r="D36" s="39"/>
      <c r="E36" s="39"/>
      <c r="F36" s="169" t="s">
        <v>38</v>
      </c>
      <c r="G36" s="39"/>
      <c r="H36" s="39"/>
      <c r="I36" s="169" t="s">
        <v>37</v>
      </c>
      <c r="J36" s="169" t="s">
        <v>39</v>
      </c>
      <c r="K36" s="39"/>
      <c r="L36" s="70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="2" customFormat="1" ht="14.4" customHeight="1">
      <c r="A37" s="39"/>
      <c r="B37" s="45"/>
      <c r="C37" s="39"/>
      <c r="D37" s="170" t="s">
        <v>40</v>
      </c>
      <c r="E37" s="171" t="s">
        <v>41</v>
      </c>
      <c r="F37" s="172">
        <f>ROUND((SUM(BE131:BE200)),  2)</f>
        <v>0</v>
      </c>
      <c r="G37" s="173"/>
      <c r="H37" s="173"/>
      <c r="I37" s="174">
        <v>0.20000000000000001</v>
      </c>
      <c r="J37" s="172">
        <f>ROUND(((SUM(BE131:BE200))*I37),  2)</f>
        <v>0</v>
      </c>
      <c r="K37" s="39"/>
      <c r="L37" s="70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14.4" customHeight="1">
      <c r="A38" s="39"/>
      <c r="B38" s="45"/>
      <c r="C38" s="39"/>
      <c r="D38" s="39"/>
      <c r="E38" s="171" t="s">
        <v>42</v>
      </c>
      <c r="F38" s="172">
        <f>ROUND((SUM(BF131:BF200)),  2)</f>
        <v>0</v>
      </c>
      <c r="G38" s="173"/>
      <c r="H38" s="173"/>
      <c r="I38" s="174">
        <v>0.20000000000000001</v>
      </c>
      <c r="J38" s="172">
        <f>ROUND(((SUM(BF131:BF200))*I38),  2)</f>
        <v>0</v>
      </c>
      <c r="K38" s="39"/>
      <c r="L38" s="70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hidden="1" s="2" customFormat="1" ht="14.4" customHeight="1">
      <c r="A39" s="39"/>
      <c r="B39" s="45"/>
      <c r="C39" s="39"/>
      <c r="D39" s="39"/>
      <c r="E39" s="158" t="s">
        <v>43</v>
      </c>
      <c r="F39" s="175">
        <f>ROUND((SUM(BG131:BG200)),  2)</f>
        <v>0</v>
      </c>
      <c r="G39" s="39"/>
      <c r="H39" s="39"/>
      <c r="I39" s="176">
        <v>0.20000000000000001</v>
      </c>
      <c r="J39" s="175">
        <f>0</f>
        <v>0</v>
      </c>
      <c r="K39" s="39"/>
      <c r="L39" s="70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hidden="1" s="2" customFormat="1" ht="14.4" customHeight="1">
      <c r="A40" s="39"/>
      <c r="B40" s="45"/>
      <c r="C40" s="39"/>
      <c r="D40" s="39"/>
      <c r="E40" s="158" t="s">
        <v>44</v>
      </c>
      <c r="F40" s="175">
        <f>ROUND((SUM(BH131:BH200)),  2)</f>
        <v>0</v>
      </c>
      <c r="G40" s="39"/>
      <c r="H40" s="39"/>
      <c r="I40" s="176">
        <v>0.20000000000000001</v>
      </c>
      <c r="J40" s="175">
        <f>0</f>
        <v>0</v>
      </c>
      <c r="K40" s="39"/>
      <c r="L40" s="70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hidden="1" s="2" customFormat="1" ht="14.4" customHeight="1">
      <c r="A41" s="39"/>
      <c r="B41" s="45"/>
      <c r="C41" s="39"/>
      <c r="D41" s="39"/>
      <c r="E41" s="171" t="s">
        <v>45</v>
      </c>
      <c r="F41" s="172">
        <f>ROUND((SUM(BI131:BI200)),  2)</f>
        <v>0</v>
      </c>
      <c r="G41" s="173"/>
      <c r="H41" s="173"/>
      <c r="I41" s="174">
        <v>0</v>
      </c>
      <c r="J41" s="172">
        <f>0</f>
        <v>0</v>
      </c>
      <c r="K41" s="39"/>
      <c r="L41" s="70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="2" customFormat="1" ht="6.96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70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="2" customFormat="1" ht="25.44" customHeight="1">
      <c r="A43" s="39"/>
      <c r="B43" s="45"/>
      <c r="C43" s="177"/>
      <c r="D43" s="178" t="s">
        <v>46</v>
      </c>
      <c r="E43" s="179"/>
      <c r="F43" s="179"/>
      <c r="G43" s="180" t="s">
        <v>47</v>
      </c>
      <c r="H43" s="181" t="s">
        <v>48</v>
      </c>
      <c r="I43" s="179"/>
      <c r="J43" s="182">
        <f>SUM(J34:J41)</f>
        <v>0</v>
      </c>
      <c r="K43" s="183"/>
      <c r="L43" s="70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</row>
    <row r="44" s="2" customFormat="1" ht="14.4" customHeight="1">
      <c r="A44" s="39"/>
      <c r="B44" s="45"/>
      <c r="C44" s="39"/>
      <c r="D44" s="39"/>
      <c r="E44" s="39"/>
      <c r="F44" s="39"/>
      <c r="G44" s="39"/>
      <c r="H44" s="39"/>
      <c r="I44" s="39"/>
      <c r="J44" s="39"/>
      <c r="K44" s="39"/>
      <c r="L44" s="70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70"/>
      <c r="D50" s="184" t="s">
        <v>49</v>
      </c>
      <c r="E50" s="185"/>
      <c r="F50" s="185"/>
      <c r="G50" s="184" t="s">
        <v>50</v>
      </c>
      <c r="H50" s="185"/>
      <c r="I50" s="185"/>
      <c r="J50" s="185"/>
      <c r="K50" s="185"/>
      <c r="L50" s="70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86" t="s">
        <v>51</v>
      </c>
      <c r="E61" s="187"/>
      <c r="F61" s="188" t="s">
        <v>52</v>
      </c>
      <c r="G61" s="186" t="s">
        <v>51</v>
      </c>
      <c r="H61" s="187"/>
      <c r="I61" s="187"/>
      <c r="J61" s="189" t="s">
        <v>52</v>
      </c>
      <c r="K61" s="187"/>
      <c r="L61" s="70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84" t="s">
        <v>53</v>
      </c>
      <c r="E65" s="190"/>
      <c r="F65" s="190"/>
      <c r="G65" s="184" t="s">
        <v>54</v>
      </c>
      <c r="H65" s="190"/>
      <c r="I65" s="190"/>
      <c r="J65" s="190"/>
      <c r="K65" s="190"/>
      <c r="L65" s="70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86" t="s">
        <v>51</v>
      </c>
      <c r="E76" s="187"/>
      <c r="F76" s="188" t="s">
        <v>52</v>
      </c>
      <c r="G76" s="186" t="s">
        <v>51</v>
      </c>
      <c r="H76" s="187"/>
      <c r="I76" s="187"/>
      <c r="J76" s="189" t="s">
        <v>52</v>
      </c>
      <c r="K76" s="187"/>
      <c r="L76" s="70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91"/>
      <c r="C77" s="192"/>
      <c r="D77" s="192"/>
      <c r="E77" s="192"/>
      <c r="F77" s="192"/>
      <c r="G77" s="192"/>
      <c r="H77" s="192"/>
      <c r="I77" s="192"/>
      <c r="J77" s="192"/>
      <c r="K77" s="192"/>
      <c r="L77" s="70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hidden="1" s="2" customFormat="1" ht="6.96" customHeight="1">
      <c r="A81" s="39"/>
      <c r="B81" s="193"/>
      <c r="C81" s="194"/>
      <c r="D81" s="194"/>
      <c r="E81" s="194"/>
      <c r="F81" s="194"/>
      <c r="G81" s="194"/>
      <c r="H81" s="194"/>
      <c r="I81" s="194"/>
      <c r="J81" s="194"/>
      <c r="K81" s="194"/>
      <c r="L81" s="70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hidden="1" s="2" customFormat="1" ht="24.96" customHeight="1">
      <c r="A82" s="39"/>
      <c r="B82" s="40"/>
      <c r="C82" s="24" t="s">
        <v>187</v>
      </c>
      <c r="D82" s="41"/>
      <c r="E82" s="41"/>
      <c r="F82" s="41"/>
      <c r="G82" s="41"/>
      <c r="H82" s="41"/>
      <c r="I82" s="41"/>
      <c r="J82" s="41"/>
      <c r="K82" s="41"/>
      <c r="L82" s="70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hidden="1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70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hidden="1" s="2" customFormat="1" ht="12" customHeight="1">
      <c r="A84" s="39"/>
      <c r="B84" s="40"/>
      <c r="C84" s="33" t="s">
        <v>15</v>
      </c>
      <c r="D84" s="41"/>
      <c r="E84" s="41"/>
      <c r="F84" s="41"/>
      <c r="G84" s="41"/>
      <c r="H84" s="41"/>
      <c r="I84" s="41"/>
      <c r="J84" s="41"/>
      <c r="K84" s="41"/>
      <c r="L84" s="70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hidden="1" s="2" customFormat="1" ht="27.84906" customHeight="1">
      <c r="A85" s="39"/>
      <c r="B85" s="40"/>
      <c r="C85" s="41"/>
      <c r="D85" s="41"/>
      <c r="E85" s="195" t="str">
        <f>E7</f>
        <v>Rekonštrukcia cesty a mostov II/512 hr. Trenčianskeho kraja - Veľké Pole - križ. II/428 Žarnovica , I. etapa</v>
      </c>
      <c r="F85" s="33"/>
      <c r="G85" s="33"/>
      <c r="H85" s="33"/>
      <c r="I85" s="41"/>
      <c r="J85" s="41"/>
      <c r="K85" s="41"/>
      <c r="L85" s="70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hidden="1" s="1" customFormat="1" ht="12" customHeight="1">
      <c r="B86" s="22"/>
      <c r="C86" s="33" t="s">
        <v>185</v>
      </c>
      <c r="D86" s="23"/>
      <c r="E86" s="23"/>
      <c r="F86" s="23"/>
      <c r="G86" s="23"/>
      <c r="H86" s="23"/>
      <c r="I86" s="23"/>
      <c r="J86" s="23"/>
      <c r="K86" s="23"/>
      <c r="L86" s="21"/>
    </row>
    <row r="87" hidden="1" s="1" customFormat="1" ht="16.30189" customHeight="1">
      <c r="B87" s="22"/>
      <c r="C87" s="23"/>
      <c r="D87" s="23"/>
      <c r="E87" s="195" t="s">
        <v>1292</v>
      </c>
      <c r="F87" s="23"/>
      <c r="G87" s="23"/>
      <c r="H87" s="23"/>
      <c r="I87" s="23"/>
      <c r="J87" s="23"/>
      <c r="K87" s="23"/>
      <c r="L87" s="21"/>
    </row>
    <row r="88" hidden="1" s="1" customFormat="1" ht="12" customHeight="1">
      <c r="B88" s="22"/>
      <c r="C88" s="33" t="s">
        <v>235</v>
      </c>
      <c r="D88" s="23"/>
      <c r="E88" s="23"/>
      <c r="F88" s="23"/>
      <c r="G88" s="23"/>
      <c r="H88" s="23"/>
      <c r="I88" s="23"/>
      <c r="J88" s="23"/>
      <c r="K88" s="23"/>
      <c r="L88" s="21"/>
    </row>
    <row r="89" hidden="1" s="2" customFormat="1" ht="16.30189" customHeight="1">
      <c r="A89" s="39"/>
      <c r="B89" s="40"/>
      <c r="C89" s="41"/>
      <c r="D89" s="41"/>
      <c r="E89" s="306" t="s">
        <v>1424</v>
      </c>
      <c r="F89" s="41"/>
      <c r="G89" s="41"/>
      <c r="H89" s="41"/>
      <c r="I89" s="41"/>
      <c r="J89" s="41"/>
      <c r="K89" s="41"/>
      <c r="L89" s="70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hidden="1" s="2" customFormat="1" ht="12" customHeight="1">
      <c r="A90" s="39"/>
      <c r="B90" s="40"/>
      <c r="C90" s="33" t="s">
        <v>996</v>
      </c>
      <c r="D90" s="41"/>
      <c r="E90" s="41"/>
      <c r="F90" s="41"/>
      <c r="G90" s="41"/>
      <c r="H90" s="41"/>
      <c r="I90" s="41"/>
      <c r="J90" s="41"/>
      <c r="K90" s="41"/>
      <c r="L90" s="70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hidden="1" s="2" customFormat="1" ht="16.30189" customHeight="1">
      <c r="A91" s="39"/>
      <c r="B91" s="40"/>
      <c r="C91" s="41"/>
      <c r="D91" s="41"/>
      <c r="E91" s="83" t="str">
        <f>E13</f>
        <v>01029 - Priepust v km 18,894 - P22557</v>
      </c>
      <c r="F91" s="41"/>
      <c r="G91" s="41"/>
      <c r="H91" s="41"/>
      <c r="I91" s="41"/>
      <c r="J91" s="41"/>
      <c r="K91" s="41"/>
      <c r="L91" s="70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hidden="1" s="2" customFormat="1" ht="6.96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70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hidden="1" s="2" customFormat="1" ht="12" customHeight="1">
      <c r="A93" s="39"/>
      <c r="B93" s="40"/>
      <c r="C93" s="33" t="s">
        <v>19</v>
      </c>
      <c r="D93" s="41"/>
      <c r="E93" s="41"/>
      <c r="F93" s="28" t="str">
        <f>F16</f>
        <v>Okres Žarnovica , k. ú. Veľké Pole</v>
      </c>
      <c r="G93" s="41"/>
      <c r="H93" s="41"/>
      <c r="I93" s="33" t="s">
        <v>21</v>
      </c>
      <c r="J93" s="86" t="str">
        <f>IF(J16="","",J16)</f>
        <v>14. 12. 2020</v>
      </c>
      <c r="K93" s="41"/>
      <c r="L93" s="70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hidden="1" s="2" customFormat="1" ht="6.96" customHeight="1">
      <c r="A94" s="39"/>
      <c r="B94" s="40"/>
      <c r="C94" s="41"/>
      <c r="D94" s="41"/>
      <c r="E94" s="41"/>
      <c r="F94" s="41"/>
      <c r="G94" s="41"/>
      <c r="H94" s="41"/>
      <c r="I94" s="41"/>
      <c r="J94" s="41"/>
      <c r="K94" s="41"/>
      <c r="L94" s="70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hidden="1" s="2" customFormat="1" ht="24.81509" customHeight="1">
      <c r="A95" s="39"/>
      <c r="B95" s="40"/>
      <c r="C95" s="33" t="s">
        <v>23</v>
      </c>
      <c r="D95" s="41"/>
      <c r="E95" s="41"/>
      <c r="F95" s="28" t="str">
        <f>E19</f>
        <v xml:space="preserve">BANSKOBYSTRICKÝ SAMOSPRÁVNY KRAJ </v>
      </c>
      <c r="G95" s="41"/>
      <c r="H95" s="41"/>
      <c r="I95" s="33" t="s">
        <v>29</v>
      </c>
      <c r="J95" s="37" t="str">
        <f>E25</f>
        <v>ISPO spol.s r.o. , Prešov</v>
      </c>
      <c r="K95" s="41"/>
      <c r="L95" s="70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hidden="1" s="2" customFormat="1" ht="15.30566" customHeight="1">
      <c r="A96" s="39"/>
      <c r="B96" s="40"/>
      <c r="C96" s="33" t="s">
        <v>27</v>
      </c>
      <c r="D96" s="41"/>
      <c r="E96" s="41"/>
      <c r="F96" s="28" t="str">
        <f>IF(E22="","",E22)</f>
        <v>Vyplň údaj</v>
      </c>
      <c r="G96" s="41"/>
      <c r="H96" s="41"/>
      <c r="I96" s="33" t="s">
        <v>33</v>
      </c>
      <c r="J96" s="37" t="str">
        <f>E28</f>
        <v>Macura M.</v>
      </c>
      <c r="K96" s="41"/>
      <c r="L96" s="70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hidden="1" s="2" customFormat="1" ht="10.32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70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hidden="1" s="2" customFormat="1" ht="29.28" customHeight="1">
      <c r="A98" s="39"/>
      <c r="B98" s="40"/>
      <c r="C98" s="196" t="s">
        <v>188</v>
      </c>
      <c r="D98" s="197"/>
      <c r="E98" s="197"/>
      <c r="F98" s="197"/>
      <c r="G98" s="197"/>
      <c r="H98" s="197"/>
      <c r="I98" s="197"/>
      <c r="J98" s="198" t="s">
        <v>189</v>
      </c>
      <c r="K98" s="197"/>
      <c r="L98" s="70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hidden="1" s="2" customFormat="1" ht="10.32" customHeight="1">
      <c r="A99" s="39"/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70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hidden="1" s="2" customFormat="1" ht="22.8" customHeight="1">
      <c r="A100" s="39"/>
      <c r="B100" s="40"/>
      <c r="C100" s="199" t="s">
        <v>190</v>
      </c>
      <c r="D100" s="41"/>
      <c r="E100" s="41"/>
      <c r="F100" s="41"/>
      <c r="G100" s="41"/>
      <c r="H100" s="41"/>
      <c r="I100" s="41"/>
      <c r="J100" s="117">
        <f>J131</f>
        <v>0</v>
      </c>
      <c r="K100" s="41"/>
      <c r="L100" s="70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U100" s="18" t="s">
        <v>191</v>
      </c>
    </row>
    <row r="101" hidden="1" s="9" customFormat="1" ht="24.96" customHeight="1">
      <c r="A101" s="9"/>
      <c r="B101" s="200"/>
      <c r="C101" s="201"/>
      <c r="D101" s="202" t="s">
        <v>238</v>
      </c>
      <c r="E101" s="203"/>
      <c r="F101" s="203"/>
      <c r="G101" s="203"/>
      <c r="H101" s="203"/>
      <c r="I101" s="203"/>
      <c r="J101" s="204">
        <f>J132</f>
        <v>0</v>
      </c>
      <c r="K101" s="201"/>
      <c r="L101" s="205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hidden="1" s="10" customFormat="1" ht="19.92" customHeight="1">
      <c r="A102" s="10"/>
      <c r="B102" s="206"/>
      <c r="C102" s="140"/>
      <c r="D102" s="207" t="s">
        <v>239</v>
      </c>
      <c r="E102" s="208"/>
      <c r="F102" s="208"/>
      <c r="G102" s="208"/>
      <c r="H102" s="208"/>
      <c r="I102" s="208"/>
      <c r="J102" s="209">
        <f>J133</f>
        <v>0</v>
      </c>
      <c r="K102" s="140"/>
      <c r="L102" s="2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hidden="1" s="10" customFormat="1" ht="19.92" customHeight="1">
      <c r="A103" s="10"/>
      <c r="B103" s="206"/>
      <c r="C103" s="140"/>
      <c r="D103" s="207" t="s">
        <v>1426</v>
      </c>
      <c r="E103" s="208"/>
      <c r="F103" s="208"/>
      <c r="G103" s="208"/>
      <c r="H103" s="208"/>
      <c r="I103" s="208"/>
      <c r="J103" s="209">
        <f>J157</f>
        <v>0</v>
      </c>
      <c r="K103" s="140"/>
      <c r="L103" s="2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hidden="1" s="10" customFormat="1" ht="19.92" customHeight="1">
      <c r="A104" s="10"/>
      <c r="B104" s="206"/>
      <c r="C104" s="140"/>
      <c r="D104" s="207" t="s">
        <v>242</v>
      </c>
      <c r="E104" s="208"/>
      <c r="F104" s="208"/>
      <c r="G104" s="208"/>
      <c r="H104" s="208"/>
      <c r="I104" s="208"/>
      <c r="J104" s="209">
        <f>J163</f>
        <v>0</v>
      </c>
      <c r="K104" s="140"/>
      <c r="L104" s="2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hidden="1" s="10" customFormat="1" ht="19.92" customHeight="1">
      <c r="A105" s="10"/>
      <c r="B105" s="206"/>
      <c r="C105" s="140"/>
      <c r="D105" s="207" t="s">
        <v>841</v>
      </c>
      <c r="E105" s="208"/>
      <c r="F105" s="208"/>
      <c r="G105" s="208"/>
      <c r="H105" s="208"/>
      <c r="I105" s="208"/>
      <c r="J105" s="209">
        <f>J176</f>
        <v>0</v>
      </c>
      <c r="K105" s="140"/>
      <c r="L105" s="2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hidden="1" s="10" customFormat="1" ht="19.92" customHeight="1">
      <c r="A106" s="10"/>
      <c r="B106" s="206"/>
      <c r="C106" s="140"/>
      <c r="D106" s="207" t="s">
        <v>245</v>
      </c>
      <c r="E106" s="208"/>
      <c r="F106" s="208"/>
      <c r="G106" s="208"/>
      <c r="H106" s="208"/>
      <c r="I106" s="208"/>
      <c r="J106" s="209">
        <f>J181</f>
        <v>0</v>
      </c>
      <c r="K106" s="140"/>
      <c r="L106" s="2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hidden="1" s="10" customFormat="1" ht="19.92" customHeight="1">
      <c r="A107" s="10"/>
      <c r="B107" s="206"/>
      <c r="C107" s="140"/>
      <c r="D107" s="207" t="s">
        <v>246</v>
      </c>
      <c r="E107" s="208"/>
      <c r="F107" s="208"/>
      <c r="G107" s="208"/>
      <c r="H107" s="208"/>
      <c r="I107" s="208"/>
      <c r="J107" s="209">
        <f>J199</f>
        <v>0</v>
      </c>
      <c r="K107" s="140"/>
      <c r="L107" s="2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hidden="1" s="2" customFormat="1" ht="21.84" customHeight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70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hidden="1" s="2" customFormat="1" ht="6.96" customHeight="1">
      <c r="A109" s="39"/>
      <c r="B109" s="73"/>
      <c r="C109" s="74"/>
      <c r="D109" s="74"/>
      <c r="E109" s="74"/>
      <c r="F109" s="74"/>
      <c r="G109" s="74"/>
      <c r="H109" s="74"/>
      <c r="I109" s="74"/>
      <c r="J109" s="74"/>
      <c r="K109" s="74"/>
      <c r="L109" s="70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hidden="1"/>
    <row r="111" hidden="1"/>
    <row r="112" hidden="1"/>
    <row r="113" s="2" customFormat="1" ht="6.96" customHeight="1">
      <c r="A113" s="39"/>
      <c r="B113" s="75"/>
      <c r="C113" s="76"/>
      <c r="D113" s="76"/>
      <c r="E113" s="76"/>
      <c r="F113" s="76"/>
      <c r="G113" s="76"/>
      <c r="H113" s="76"/>
      <c r="I113" s="76"/>
      <c r="J113" s="76"/>
      <c r="K113" s="76"/>
      <c r="L113" s="70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="2" customFormat="1" ht="24.96" customHeight="1">
      <c r="A114" s="39"/>
      <c r="B114" s="40"/>
      <c r="C114" s="24" t="s">
        <v>195</v>
      </c>
      <c r="D114" s="41"/>
      <c r="E114" s="41"/>
      <c r="F114" s="41"/>
      <c r="G114" s="41"/>
      <c r="H114" s="41"/>
      <c r="I114" s="41"/>
      <c r="J114" s="41"/>
      <c r="K114" s="41"/>
      <c r="L114" s="70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="2" customFormat="1" ht="6.96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70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="2" customFormat="1" ht="12" customHeight="1">
      <c r="A116" s="39"/>
      <c r="B116" s="40"/>
      <c r="C116" s="33" t="s">
        <v>15</v>
      </c>
      <c r="D116" s="41"/>
      <c r="E116" s="41"/>
      <c r="F116" s="41"/>
      <c r="G116" s="41"/>
      <c r="H116" s="41"/>
      <c r="I116" s="41"/>
      <c r="J116" s="41"/>
      <c r="K116" s="41"/>
      <c r="L116" s="70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2" customFormat="1" ht="27.84906" customHeight="1">
      <c r="A117" s="39"/>
      <c r="B117" s="40"/>
      <c r="C117" s="41"/>
      <c r="D117" s="41"/>
      <c r="E117" s="195" t="str">
        <f>E7</f>
        <v>Rekonštrukcia cesty a mostov II/512 hr. Trenčianskeho kraja - Veľké Pole - križ. II/428 Žarnovica , I. etapa</v>
      </c>
      <c r="F117" s="33"/>
      <c r="G117" s="33"/>
      <c r="H117" s="33"/>
      <c r="I117" s="41"/>
      <c r="J117" s="41"/>
      <c r="K117" s="41"/>
      <c r="L117" s="70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1" customFormat="1" ht="12" customHeight="1">
      <c r="B118" s="22"/>
      <c r="C118" s="33" t="s">
        <v>185</v>
      </c>
      <c r="D118" s="23"/>
      <c r="E118" s="23"/>
      <c r="F118" s="23"/>
      <c r="G118" s="23"/>
      <c r="H118" s="23"/>
      <c r="I118" s="23"/>
      <c r="J118" s="23"/>
      <c r="K118" s="23"/>
      <c r="L118" s="21"/>
    </row>
    <row r="119" s="1" customFormat="1" ht="16.30189" customHeight="1">
      <c r="B119" s="22"/>
      <c r="C119" s="23"/>
      <c r="D119" s="23"/>
      <c r="E119" s="195" t="s">
        <v>1292</v>
      </c>
      <c r="F119" s="23"/>
      <c r="G119" s="23"/>
      <c r="H119" s="23"/>
      <c r="I119" s="23"/>
      <c r="J119" s="23"/>
      <c r="K119" s="23"/>
      <c r="L119" s="21"/>
    </row>
    <row r="120" s="1" customFormat="1" ht="12" customHeight="1">
      <c r="B120" s="22"/>
      <c r="C120" s="33" t="s">
        <v>235</v>
      </c>
      <c r="D120" s="23"/>
      <c r="E120" s="23"/>
      <c r="F120" s="23"/>
      <c r="G120" s="23"/>
      <c r="H120" s="23"/>
      <c r="I120" s="23"/>
      <c r="J120" s="23"/>
      <c r="K120" s="23"/>
      <c r="L120" s="21"/>
    </row>
    <row r="121" s="2" customFormat="1" ht="16.30189" customHeight="1">
      <c r="A121" s="39"/>
      <c r="B121" s="40"/>
      <c r="C121" s="41"/>
      <c r="D121" s="41"/>
      <c r="E121" s="306" t="s">
        <v>1424</v>
      </c>
      <c r="F121" s="41"/>
      <c r="G121" s="41"/>
      <c r="H121" s="41"/>
      <c r="I121" s="41"/>
      <c r="J121" s="41"/>
      <c r="K121" s="41"/>
      <c r="L121" s="70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="2" customFormat="1" ht="12" customHeight="1">
      <c r="A122" s="39"/>
      <c r="B122" s="40"/>
      <c r="C122" s="33" t="s">
        <v>996</v>
      </c>
      <c r="D122" s="41"/>
      <c r="E122" s="41"/>
      <c r="F122" s="41"/>
      <c r="G122" s="41"/>
      <c r="H122" s="41"/>
      <c r="I122" s="41"/>
      <c r="J122" s="41"/>
      <c r="K122" s="41"/>
      <c r="L122" s="70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="2" customFormat="1" ht="16.30189" customHeight="1">
      <c r="A123" s="39"/>
      <c r="B123" s="40"/>
      <c r="C123" s="41"/>
      <c r="D123" s="41"/>
      <c r="E123" s="83" t="str">
        <f>E13</f>
        <v>01029 - Priepust v km 18,894 - P22557</v>
      </c>
      <c r="F123" s="41"/>
      <c r="G123" s="41"/>
      <c r="H123" s="41"/>
      <c r="I123" s="41"/>
      <c r="J123" s="41"/>
      <c r="K123" s="41"/>
      <c r="L123" s="70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="2" customFormat="1" ht="6.96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70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="2" customFormat="1" ht="12" customHeight="1">
      <c r="A125" s="39"/>
      <c r="B125" s="40"/>
      <c r="C125" s="33" t="s">
        <v>19</v>
      </c>
      <c r="D125" s="41"/>
      <c r="E125" s="41"/>
      <c r="F125" s="28" t="str">
        <f>F16</f>
        <v>Okres Žarnovica , k. ú. Veľké Pole</v>
      </c>
      <c r="G125" s="41"/>
      <c r="H125" s="41"/>
      <c r="I125" s="33" t="s">
        <v>21</v>
      </c>
      <c r="J125" s="86" t="str">
        <f>IF(J16="","",J16)</f>
        <v>14. 12. 2020</v>
      </c>
      <c r="K125" s="41"/>
      <c r="L125" s="70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="2" customFormat="1" ht="6.96" customHeight="1">
      <c r="A126" s="39"/>
      <c r="B126" s="40"/>
      <c r="C126" s="41"/>
      <c r="D126" s="41"/>
      <c r="E126" s="41"/>
      <c r="F126" s="41"/>
      <c r="G126" s="41"/>
      <c r="H126" s="41"/>
      <c r="I126" s="41"/>
      <c r="J126" s="41"/>
      <c r="K126" s="41"/>
      <c r="L126" s="70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="2" customFormat="1" ht="24.81509" customHeight="1">
      <c r="A127" s="39"/>
      <c r="B127" s="40"/>
      <c r="C127" s="33" t="s">
        <v>23</v>
      </c>
      <c r="D127" s="41"/>
      <c r="E127" s="41"/>
      <c r="F127" s="28" t="str">
        <f>E19</f>
        <v xml:space="preserve">BANSKOBYSTRICKÝ SAMOSPRÁVNY KRAJ </v>
      </c>
      <c r="G127" s="41"/>
      <c r="H127" s="41"/>
      <c r="I127" s="33" t="s">
        <v>29</v>
      </c>
      <c r="J127" s="37" t="str">
        <f>E25</f>
        <v>ISPO spol.s r.o. , Prešov</v>
      </c>
      <c r="K127" s="41"/>
      <c r="L127" s="70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="2" customFormat="1" ht="15.30566" customHeight="1">
      <c r="A128" s="39"/>
      <c r="B128" s="40"/>
      <c r="C128" s="33" t="s">
        <v>27</v>
      </c>
      <c r="D128" s="41"/>
      <c r="E128" s="41"/>
      <c r="F128" s="28" t="str">
        <f>IF(E22="","",E22)</f>
        <v>Vyplň údaj</v>
      </c>
      <c r="G128" s="41"/>
      <c r="H128" s="41"/>
      <c r="I128" s="33" t="s">
        <v>33</v>
      </c>
      <c r="J128" s="37" t="str">
        <f>E28</f>
        <v>Macura M.</v>
      </c>
      <c r="K128" s="41"/>
      <c r="L128" s="70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="2" customFormat="1" ht="10.32" customHeight="1">
      <c r="A129" s="39"/>
      <c r="B129" s="40"/>
      <c r="C129" s="41"/>
      <c r="D129" s="41"/>
      <c r="E129" s="41"/>
      <c r="F129" s="41"/>
      <c r="G129" s="41"/>
      <c r="H129" s="41"/>
      <c r="I129" s="41"/>
      <c r="J129" s="41"/>
      <c r="K129" s="41"/>
      <c r="L129" s="70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="11" customFormat="1" ht="29.28" customHeight="1">
      <c r="A130" s="211"/>
      <c r="B130" s="212"/>
      <c r="C130" s="213" t="s">
        <v>196</v>
      </c>
      <c r="D130" s="214" t="s">
        <v>61</v>
      </c>
      <c r="E130" s="214" t="s">
        <v>57</v>
      </c>
      <c r="F130" s="214" t="s">
        <v>58</v>
      </c>
      <c r="G130" s="214" t="s">
        <v>197</v>
      </c>
      <c r="H130" s="214" t="s">
        <v>198</v>
      </c>
      <c r="I130" s="214" t="s">
        <v>199</v>
      </c>
      <c r="J130" s="215" t="s">
        <v>189</v>
      </c>
      <c r="K130" s="216" t="s">
        <v>200</v>
      </c>
      <c r="L130" s="217"/>
      <c r="M130" s="107" t="s">
        <v>1</v>
      </c>
      <c r="N130" s="108" t="s">
        <v>40</v>
      </c>
      <c r="O130" s="108" t="s">
        <v>201</v>
      </c>
      <c r="P130" s="108" t="s">
        <v>202</v>
      </c>
      <c r="Q130" s="108" t="s">
        <v>203</v>
      </c>
      <c r="R130" s="108" t="s">
        <v>204</v>
      </c>
      <c r="S130" s="108" t="s">
        <v>205</v>
      </c>
      <c r="T130" s="109" t="s">
        <v>206</v>
      </c>
      <c r="U130" s="211"/>
      <c r="V130" s="211"/>
      <c r="W130" s="211"/>
      <c r="X130" s="211"/>
      <c r="Y130" s="211"/>
      <c r="Z130" s="211"/>
      <c r="AA130" s="211"/>
      <c r="AB130" s="211"/>
      <c r="AC130" s="211"/>
      <c r="AD130" s="211"/>
      <c r="AE130" s="211"/>
    </row>
    <row r="131" s="2" customFormat="1" ht="22.8" customHeight="1">
      <c r="A131" s="39"/>
      <c r="B131" s="40"/>
      <c r="C131" s="114" t="s">
        <v>190</v>
      </c>
      <c r="D131" s="41"/>
      <c r="E131" s="41"/>
      <c r="F131" s="41"/>
      <c r="G131" s="41"/>
      <c r="H131" s="41"/>
      <c r="I131" s="41"/>
      <c r="J131" s="218">
        <f>BK131</f>
        <v>0</v>
      </c>
      <c r="K131" s="41"/>
      <c r="L131" s="45"/>
      <c r="M131" s="110"/>
      <c r="N131" s="219"/>
      <c r="O131" s="111"/>
      <c r="P131" s="220">
        <f>P132</f>
        <v>0</v>
      </c>
      <c r="Q131" s="111"/>
      <c r="R131" s="220">
        <f>R132</f>
        <v>26.10791017</v>
      </c>
      <c r="S131" s="111"/>
      <c r="T131" s="221">
        <f>T132</f>
        <v>1.6754530000000001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75</v>
      </c>
      <c r="AU131" s="18" t="s">
        <v>191</v>
      </c>
      <c r="BK131" s="222">
        <f>BK132</f>
        <v>0</v>
      </c>
    </row>
    <row r="132" s="12" customFormat="1" ht="25.92" customHeight="1">
      <c r="A132" s="12"/>
      <c r="B132" s="223"/>
      <c r="C132" s="224"/>
      <c r="D132" s="225" t="s">
        <v>75</v>
      </c>
      <c r="E132" s="226" t="s">
        <v>249</v>
      </c>
      <c r="F132" s="226" t="s">
        <v>250</v>
      </c>
      <c r="G132" s="224"/>
      <c r="H132" s="224"/>
      <c r="I132" s="227"/>
      <c r="J132" s="228">
        <f>BK132</f>
        <v>0</v>
      </c>
      <c r="K132" s="224"/>
      <c r="L132" s="229"/>
      <c r="M132" s="230"/>
      <c r="N132" s="231"/>
      <c r="O132" s="231"/>
      <c r="P132" s="232">
        <f>P133+P157+P163+P176+P181+P199</f>
        <v>0</v>
      </c>
      <c r="Q132" s="231"/>
      <c r="R132" s="232">
        <f>R133+R157+R163+R176+R181+R199</f>
        <v>26.10791017</v>
      </c>
      <c r="S132" s="231"/>
      <c r="T132" s="233">
        <f>T133+T157+T163+T176+T181+T199</f>
        <v>1.6754530000000001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34" t="s">
        <v>84</v>
      </c>
      <c r="AT132" s="235" t="s">
        <v>75</v>
      </c>
      <c r="AU132" s="235" t="s">
        <v>76</v>
      </c>
      <c r="AY132" s="234" t="s">
        <v>210</v>
      </c>
      <c r="BK132" s="236">
        <f>BK133+BK157+BK163+BK176+BK181+BK199</f>
        <v>0</v>
      </c>
    </row>
    <row r="133" s="12" customFormat="1" ht="22.8" customHeight="1">
      <c r="A133" s="12"/>
      <c r="B133" s="223"/>
      <c r="C133" s="224"/>
      <c r="D133" s="225" t="s">
        <v>75</v>
      </c>
      <c r="E133" s="237" t="s">
        <v>84</v>
      </c>
      <c r="F133" s="237" t="s">
        <v>251</v>
      </c>
      <c r="G133" s="224"/>
      <c r="H133" s="224"/>
      <c r="I133" s="227"/>
      <c r="J133" s="238">
        <f>BK133</f>
        <v>0</v>
      </c>
      <c r="K133" s="224"/>
      <c r="L133" s="229"/>
      <c r="M133" s="230"/>
      <c r="N133" s="231"/>
      <c r="O133" s="231"/>
      <c r="P133" s="232">
        <f>SUM(P134:P156)</f>
        <v>0</v>
      </c>
      <c r="Q133" s="231"/>
      <c r="R133" s="232">
        <f>SUM(R134:R156)</f>
        <v>0</v>
      </c>
      <c r="S133" s="231"/>
      <c r="T133" s="233">
        <f>SUM(T134:T156)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34" t="s">
        <v>84</v>
      </c>
      <c r="AT133" s="235" t="s">
        <v>75</v>
      </c>
      <c r="AU133" s="235" t="s">
        <v>84</v>
      </c>
      <c r="AY133" s="234" t="s">
        <v>210</v>
      </c>
      <c r="BK133" s="236">
        <f>SUM(BK134:BK156)</f>
        <v>0</v>
      </c>
    </row>
    <row r="134" s="2" customFormat="1" ht="36.72453" customHeight="1">
      <c r="A134" s="39"/>
      <c r="B134" s="40"/>
      <c r="C134" s="239" t="s">
        <v>84</v>
      </c>
      <c r="D134" s="239" t="s">
        <v>213</v>
      </c>
      <c r="E134" s="240" t="s">
        <v>1427</v>
      </c>
      <c r="F134" s="241" t="s">
        <v>1428</v>
      </c>
      <c r="G134" s="242" t="s">
        <v>254</v>
      </c>
      <c r="H134" s="243">
        <v>80</v>
      </c>
      <c r="I134" s="244"/>
      <c r="J134" s="245">
        <f>ROUND(I134*H134,2)</f>
        <v>0</v>
      </c>
      <c r="K134" s="246"/>
      <c r="L134" s="45"/>
      <c r="M134" s="247" t="s">
        <v>1</v>
      </c>
      <c r="N134" s="248" t="s">
        <v>42</v>
      </c>
      <c r="O134" s="98"/>
      <c r="P134" s="249">
        <f>O134*H134</f>
        <v>0</v>
      </c>
      <c r="Q134" s="249">
        <v>0</v>
      </c>
      <c r="R134" s="249">
        <f>Q134*H134</f>
        <v>0</v>
      </c>
      <c r="S134" s="249">
        <v>0</v>
      </c>
      <c r="T134" s="250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51" t="s">
        <v>227</v>
      </c>
      <c r="AT134" s="251" t="s">
        <v>213</v>
      </c>
      <c r="AU134" s="251" t="s">
        <v>92</v>
      </c>
      <c r="AY134" s="18" t="s">
        <v>210</v>
      </c>
      <c r="BE134" s="252">
        <f>IF(N134="základná",J134,0)</f>
        <v>0</v>
      </c>
      <c r="BF134" s="252">
        <f>IF(N134="znížená",J134,0)</f>
        <v>0</v>
      </c>
      <c r="BG134" s="252">
        <f>IF(N134="zákl. prenesená",J134,0)</f>
        <v>0</v>
      </c>
      <c r="BH134" s="252">
        <f>IF(N134="zníž. prenesená",J134,0)</f>
        <v>0</v>
      </c>
      <c r="BI134" s="252">
        <f>IF(N134="nulová",J134,0)</f>
        <v>0</v>
      </c>
      <c r="BJ134" s="18" t="s">
        <v>92</v>
      </c>
      <c r="BK134" s="252">
        <f>ROUND(I134*H134,2)</f>
        <v>0</v>
      </c>
      <c r="BL134" s="18" t="s">
        <v>227</v>
      </c>
      <c r="BM134" s="251" t="s">
        <v>1429</v>
      </c>
    </row>
    <row r="135" s="2" customFormat="1" ht="21.0566" customHeight="1">
      <c r="A135" s="39"/>
      <c r="B135" s="40"/>
      <c r="C135" s="239" t="s">
        <v>92</v>
      </c>
      <c r="D135" s="239" t="s">
        <v>213</v>
      </c>
      <c r="E135" s="240" t="s">
        <v>283</v>
      </c>
      <c r="F135" s="241" t="s">
        <v>284</v>
      </c>
      <c r="G135" s="242" t="s">
        <v>264</v>
      </c>
      <c r="H135" s="243">
        <v>0.79800000000000004</v>
      </c>
      <c r="I135" s="244"/>
      <c r="J135" s="245">
        <f>ROUND(I135*H135,2)</f>
        <v>0</v>
      </c>
      <c r="K135" s="246"/>
      <c r="L135" s="45"/>
      <c r="M135" s="247" t="s">
        <v>1</v>
      </c>
      <c r="N135" s="248" t="s">
        <v>42</v>
      </c>
      <c r="O135" s="98"/>
      <c r="P135" s="249">
        <f>O135*H135</f>
        <v>0</v>
      </c>
      <c r="Q135" s="249">
        <v>0</v>
      </c>
      <c r="R135" s="249">
        <f>Q135*H135</f>
        <v>0</v>
      </c>
      <c r="S135" s="249">
        <v>0</v>
      </c>
      <c r="T135" s="250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51" t="s">
        <v>227</v>
      </c>
      <c r="AT135" s="251" t="s">
        <v>213</v>
      </c>
      <c r="AU135" s="251" t="s">
        <v>92</v>
      </c>
      <c r="AY135" s="18" t="s">
        <v>210</v>
      </c>
      <c r="BE135" s="252">
        <f>IF(N135="základná",J135,0)</f>
        <v>0</v>
      </c>
      <c r="BF135" s="252">
        <f>IF(N135="znížená",J135,0)</f>
        <v>0</v>
      </c>
      <c r="BG135" s="252">
        <f>IF(N135="zákl. prenesená",J135,0)</f>
        <v>0</v>
      </c>
      <c r="BH135" s="252">
        <f>IF(N135="zníž. prenesená",J135,0)</f>
        <v>0</v>
      </c>
      <c r="BI135" s="252">
        <f>IF(N135="nulová",J135,0)</f>
        <v>0</v>
      </c>
      <c r="BJ135" s="18" t="s">
        <v>92</v>
      </c>
      <c r="BK135" s="252">
        <f>ROUND(I135*H135,2)</f>
        <v>0</v>
      </c>
      <c r="BL135" s="18" t="s">
        <v>227</v>
      </c>
      <c r="BM135" s="251" t="s">
        <v>1545</v>
      </c>
    </row>
    <row r="136" s="13" customFormat="1">
      <c r="A136" s="13"/>
      <c r="B136" s="258"/>
      <c r="C136" s="259"/>
      <c r="D136" s="260" t="s">
        <v>256</v>
      </c>
      <c r="E136" s="261" t="s">
        <v>1</v>
      </c>
      <c r="F136" s="262" t="s">
        <v>1724</v>
      </c>
      <c r="G136" s="259"/>
      <c r="H136" s="263">
        <v>0.79800000000000004</v>
      </c>
      <c r="I136" s="264"/>
      <c r="J136" s="259"/>
      <c r="K136" s="259"/>
      <c r="L136" s="265"/>
      <c r="M136" s="266"/>
      <c r="N136" s="267"/>
      <c r="O136" s="267"/>
      <c r="P136" s="267"/>
      <c r="Q136" s="267"/>
      <c r="R136" s="267"/>
      <c r="S136" s="267"/>
      <c r="T136" s="268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69" t="s">
        <v>256</v>
      </c>
      <c r="AU136" s="269" t="s">
        <v>92</v>
      </c>
      <c r="AV136" s="13" t="s">
        <v>92</v>
      </c>
      <c r="AW136" s="13" t="s">
        <v>32</v>
      </c>
      <c r="AX136" s="13" t="s">
        <v>84</v>
      </c>
      <c r="AY136" s="269" t="s">
        <v>210</v>
      </c>
    </row>
    <row r="137" s="2" customFormat="1" ht="36.72453" customHeight="1">
      <c r="A137" s="39"/>
      <c r="B137" s="40"/>
      <c r="C137" s="239" t="s">
        <v>102</v>
      </c>
      <c r="D137" s="239" t="s">
        <v>213</v>
      </c>
      <c r="E137" s="240" t="s">
        <v>288</v>
      </c>
      <c r="F137" s="241" t="s">
        <v>289</v>
      </c>
      <c r="G137" s="242" t="s">
        <v>264</v>
      </c>
      <c r="H137" s="243">
        <v>0.23899999999999999</v>
      </c>
      <c r="I137" s="244"/>
      <c r="J137" s="245">
        <f>ROUND(I137*H137,2)</f>
        <v>0</v>
      </c>
      <c r="K137" s="246"/>
      <c r="L137" s="45"/>
      <c r="M137" s="247" t="s">
        <v>1</v>
      </c>
      <c r="N137" s="248" t="s">
        <v>42</v>
      </c>
      <c r="O137" s="98"/>
      <c r="P137" s="249">
        <f>O137*H137</f>
        <v>0</v>
      </c>
      <c r="Q137" s="249">
        <v>0</v>
      </c>
      <c r="R137" s="249">
        <f>Q137*H137</f>
        <v>0</v>
      </c>
      <c r="S137" s="249">
        <v>0</v>
      </c>
      <c r="T137" s="250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51" t="s">
        <v>227</v>
      </c>
      <c r="AT137" s="251" t="s">
        <v>213</v>
      </c>
      <c r="AU137" s="251" t="s">
        <v>92</v>
      </c>
      <c r="AY137" s="18" t="s">
        <v>210</v>
      </c>
      <c r="BE137" s="252">
        <f>IF(N137="základná",J137,0)</f>
        <v>0</v>
      </c>
      <c r="BF137" s="252">
        <f>IF(N137="znížená",J137,0)</f>
        <v>0</v>
      </c>
      <c r="BG137" s="252">
        <f>IF(N137="zákl. prenesená",J137,0)</f>
        <v>0</v>
      </c>
      <c r="BH137" s="252">
        <f>IF(N137="zníž. prenesená",J137,0)</f>
        <v>0</v>
      </c>
      <c r="BI137" s="252">
        <f>IF(N137="nulová",J137,0)</f>
        <v>0</v>
      </c>
      <c r="BJ137" s="18" t="s">
        <v>92</v>
      </c>
      <c r="BK137" s="252">
        <f>ROUND(I137*H137,2)</f>
        <v>0</v>
      </c>
      <c r="BL137" s="18" t="s">
        <v>227</v>
      </c>
      <c r="BM137" s="251" t="s">
        <v>1547</v>
      </c>
    </row>
    <row r="138" s="13" customFormat="1">
      <c r="A138" s="13"/>
      <c r="B138" s="258"/>
      <c r="C138" s="259"/>
      <c r="D138" s="260" t="s">
        <v>256</v>
      </c>
      <c r="E138" s="261" t="s">
        <v>1</v>
      </c>
      <c r="F138" s="262" t="s">
        <v>1725</v>
      </c>
      <c r="G138" s="259"/>
      <c r="H138" s="263">
        <v>0.79800000000000004</v>
      </c>
      <c r="I138" s="264"/>
      <c r="J138" s="259"/>
      <c r="K138" s="259"/>
      <c r="L138" s="265"/>
      <c r="M138" s="266"/>
      <c r="N138" s="267"/>
      <c r="O138" s="267"/>
      <c r="P138" s="267"/>
      <c r="Q138" s="267"/>
      <c r="R138" s="267"/>
      <c r="S138" s="267"/>
      <c r="T138" s="268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69" t="s">
        <v>256</v>
      </c>
      <c r="AU138" s="269" t="s">
        <v>92</v>
      </c>
      <c r="AV138" s="13" t="s">
        <v>92</v>
      </c>
      <c r="AW138" s="13" t="s">
        <v>32</v>
      </c>
      <c r="AX138" s="13" t="s">
        <v>84</v>
      </c>
      <c r="AY138" s="269" t="s">
        <v>210</v>
      </c>
    </row>
    <row r="139" s="13" customFormat="1">
      <c r="A139" s="13"/>
      <c r="B139" s="258"/>
      <c r="C139" s="259"/>
      <c r="D139" s="260" t="s">
        <v>256</v>
      </c>
      <c r="E139" s="259"/>
      <c r="F139" s="262" t="s">
        <v>1726</v>
      </c>
      <c r="G139" s="259"/>
      <c r="H139" s="263">
        <v>0.23899999999999999</v>
      </c>
      <c r="I139" s="264"/>
      <c r="J139" s="259"/>
      <c r="K139" s="259"/>
      <c r="L139" s="265"/>
      <c r="M139" s="266"/>
      <c r="N139" s="267"/>
      <c r="O139" s="267"/>
      <c r="P139" s="267"/>
      <c r="Q139" s="267"/>
      <c r="R139" s="267"/>
      <c r="S139" s="267"/>
      <c r="T139" s="268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69" t="s">
        <v>256</v>
      </c>
      <c r="AU139" s="269" t="s">
        <v>92</v>
      </c>
      <c r="AV139" s="13" t="s">
        <v>92</v>
      </c>
      <c r="AW139" s="13" t="s">
        <v>4</v>
      </c>
      <c r="AX139" s="13" t="s">
        <v>84</v>
      </c>
      <c r="AY139" s="269" t="s">
        <v>210</v>
      </c>
    </row>
    <row r="140" s="2" customFormat="1" ht="16.30189" customHeight="1">
      <c r="A140" s="39"/>
      <c r="B140" s="40"/>
      <c r="C140" s="239" t="s">
        <v>227</v>
      </c>
      <c r="D140" s="239" t="s">
        <v>213</v>
      </c>
      <c r="E140" s="240" t="s">
        <v>1007</v>
      </c>
      <c r="F140" s="241" t="s">
        <v>1008</v>
      </c>
      <c r="G140" s="242" t="s">
        <v>264</v>
      </c>
      <c r="H140" s="243">
        <v>11.07</v>
      </c>
      <c r="I140" s="244"/>
      <c r="J140" s="245">
        <f>ROUND(I140*H140,2)</f>
        <v>0</v>
      </c>
      <c r="K140" s="246"/>
      <c r="L140" s="45"/>
      <c r="M140" s="247" t="s">
        <v>1</v>
      </c>
      <c r="N140" s="248" t="s">
        <v>42</v>
      </c>
      <c r="O140" s="98"/>
      <c r="P140" s="249">
        <f>O140*H140</f>
        <v>0</v>
      </c>
      <c r="Q140" s="249">
        <v>0</v>
      </c>
      <c r="R140" s="249">
        <f>Q140*H140</f>
        <v>0</v>
      </c>
      <c r="S140" s="249">
        <v>0</v>
      </c>
      <c r="T140" s="250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51" t="s">
        <v>227</v>
      </c>
      <c r="AT140" s="251" t="s">
        <v>213</v>
      </c>
      <c r="AU140" s="251" t="s">
        <v>92</v>
      </c>
      <c r="AY140" s="18" t="s">
        <v>210</v>
      </c>
      <c r="BE140" s="252">
        <f>IF(N140="základná",J140,0)</f>
        <v>0</v>
      </c>
      <c r="BF140" s="252">
        <f>IF(N140="znížená",J140,0)</f>
        <v>0</v>
      </c>
      <c r="BG140" s="252">
        <f>IF(N140="zákl. prenesená",J140,0)</f>
        <v>0</v>
      </c>
      <c r="BH140" s="252">
        <f>IF(N140="zníž. prenesená",J140,0)</f>
        <v>0</v>
      </c>
      <c r="BI140" s="252">
        <f>IF(N140="nulová",J140,0)</f>
        <v>0</v>
      </c>
      <c r="BJ140" s="18" t="s">
        <v>92</v>
      </c>
      <c r="BK140" s="252">
        <f>ROUND(I140*H140,2)</f>
        <v>0</v>
      </c>
      <c r="BL140" s="18" t="s">
        <v>227</v>
      </c>
      <c r="BM140" s="251" t="s">
        <v>1435</v>
      </c>
    </row>
    <row r="141" s="13" customFormat="1">
      <c r="A141" s="13"/>
      <c r="B141" s="258"/>
      <c r="C141" s="259"/>
      <c r="D141" s="260" t="s">
        <v>256</v>
      </c>
      <c r="E141" s="261" t="s">
        <v>1</v>
      </c>
      <c r="F141" s="262" t="s">
        <v>1727</v>
      </c>
      <c r="G141" s="259"/>
      <c r="H141" s="263">
        <v>7.2000000000000002</v>
      </c>
      <c r="I141" s="264"/>
      <c r="J141" s="259"/>
      <c r="K141" s="259"/>
      <c r="L141" s="265"/>
      <c r="M141" s="266"/>
      <c r="N141" s="267"/>
      <c r="O141" s="267"/>
      <c r="P141" s="267"/>
      <c r="Q141" s="267"/>
      <c r="R141" s="267"/>
      <c r="S141" s="267"/>
      <c r="T141" s="268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69" t="s">
        <v>256</v>
      </c>
      <c r="AU141" s="269" t="s">
        <v>92</v>
      </c>
      <c r="AV141" s="13" t="s">
        <v>92</v>
      </c>
      <c r="AW141" s="13" t="s">
        <v>32</v>
      </c>
      <c r="AX141" s="13" t="s">
        <v>76</v>
      </c>
      <c r="AY141" s="269" t="s">
        <v>210</v>
      </c>
    </row>
    <row r="142" s="13" customFormat="1">
      <c r="A142" s="13"/>
      <c r="B142" s="258"/>
      <c r="C142" s="259"/>
      <c r="D142" s="260" t="s">
        <v>256</v>
      </c>
      <c r="E142" s="261" t="s">
        <v>1</v>
      </c>
      <c r="F142" s="262" t="s">
        <v>1728</v>
      </c>
      <c r="G142" s="259"/>
      <c r="H142" s="263">
        <v>3.8700000000000001</v>
      </c>
      <c r="I142" s="264"/>
      <c r="J142" s="259"/>
      <c r="K142" s="259"/>
      <c r="L142" s="265"/>
      <c r="M142" s="266"/>
      <c r="N142" s="267"/>
      <c r="O142" s="267"/>
      <c r="P142" s="267"/>
      <c r="Q142" s="267"/>
      <c r="R142" s="267"/>
      <c r="S142" s="267"/>
      <c r="T142" s="268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69" t="s">
        <v>256</v>
      </c>
      <c r="AU142" s="269" t="s">
        <v>92</v>
      </c>
      <c r="AV142" s="13" t="s">
        <v>92</v>
      </c>
      <c r="AW142" s="13" t="s">
        <v>32</v>
      </c>
      <c r="AX142" s="13" t="s">
        <v>76</v>
      </c>
      <c r="AY142" s="269" t="s">
        <v>210</v>
      </c>
    </row>
    <row r="143" s="14" customFormat="1">
      <c r="A143" s="14"/>
      <c r="B143" s="270"/>
      <c r="C143" s="271"/>
      <c r="D143" s="260" t="s">
        <v>256</v>
      </c>
      <c r="E143" s="272" t="s">
        <v>1</v>
      </c>
      <c r="F143" s="273" t="s">
        <v>268</v>
      </c>
      <c r="G143" s="271"/>
      <c r="H143" s="274">
        <v>11.07</v>
      </c>
      <c r="I143" s="275"/>
      <c r="J143" s="271"/>
      <c r="K143" s="271"/>
      <c r="L143" s="276"/>
      <c r="M143" s="277"/>
      <c r="N143" s="278"/>
      <c r="O143" s="278"/>
      <c r="P143" s="278"/>
      <c r="Q143" s="278"/>
      <c r="R143" s="278"/>
      <c r="S143" s="278"/>
      <c r="T143" s="279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80" t="s">
        <v>256</v>
      </c>
      <c r="AU143" s="280" t="s">
        <v>92</v>
      </c>
      <c r="AV143" s="14" t="s">
        <v>227</v>
      </c>
      <c r="AW143" s="14" t="s">
        <v>32</v>
      </c>
      <c r="AX143" s="14" t="s">
        <v>84</v>
      </c>
      <c r="AY143" s="280" t="s">
        <v>210</v>
      </c>
    </row>
    <row r="144" s="2" customFormat="1" ht="36.72453" customHeight="1">
      <c r="A144" s="39"/>
      <c r="B144" s="40"/>
      <c r="C144" s="239" t="s">
        <v>209</v>
      </c>
      <c r="D144" s="239" t="s">
        <v>213</v>
      </c>
      <c r="E144" s="240" t="s">
        <v>302</v>
      </c>
      <c r="F144" s="241" t="s">
        <v>303</v>
      </c>
      <c r="G144" s="242" t="s">
        <v>264</v>
      </c>
      <c r="H144" s="243">
        <v>3.3210000000000002</v>
      </c>
      <c r="I144" s="244"/>
      <c r="J144" s="245">
        <f>ROUND(I144*H144,2)</f>
        <v>0</v>
      </c>
      <c r="K144" s="246"/>
      <c r="L144" s="45"/>
      <c r="M144" s="247" t="s">
        <v>1</v>
      </c>
      <c r="N144" s="248" t="s">
        <v>42</v>
      </c>
      <c r="O144" s="98"/>
      <c r="P144" s="249">
        <f>O144*H144</f>
        <v>0</v>
      </c>
      <c r="Q144" s="249">
        <v>0</v>
      </c>
      <c r="R144" s="249">
        <f>Q144*H144</f>
        <v>0</v>
      </c>
      <c r="S144" s="249">
        <v>0</v>
      </c>
      <c r="T144" s="250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51" t="s">
        <v>227</v>
      </c>
      <c r="AT144" s="251" t="s">
        <v>213</v>
      </c>
      <c r="AU144" s="251" t="s">
        <v>92</v>
      </c>
      <c r="AY144" s="18" t="s">
        <v>210</v>
      </c>
      <c r="BE144" s="252">
        <f>IF(N144="základná",J144,0)</f>
        <v>0</v>
      </c>
      <c r="BF144" s="252">
        <f>IF(N144="znížená",J144,0)</f>
        <v>0</v>
      </c>
      <c r="BG144" s="252">
        <f>IF(N144="zákl. prenesená",J144,0)</f>
        <v>0</v>
      </c>
      <c r="BH144" s="252">
        <f>IF(N144="zníž. prenesená",J144,0)</f>
        <v>0</v>
      </c>
      <c r="BI144" s="252">
        <f>IF(N144="nulová",J144,0)</f>
        <v>0</v>
      </c>
      <c r="BJ144" s="18" t="s">
        <v>92</v>
      </c>
      <c r="BK144" s="252">
        <f>ROUND(I144*H144,2)</f>
        <v>0</v>
      </c>
      <c r="BL144" s="18" t="s">
        <v>227</v>
      </c>
      <c r="BM144" s="251" t="s">
        <v>1012</v>
      </c>
    </row>
    <row r="145" s="13" customFormat="1">
      <c r="A145" s="13"/>
      <c r="B145" s="258"/>
      <c r="C145" s="259"/>
      <c r="D145" s="260" t="s">
        <v>256</v>
      </c>
      <c r="E145" s="261" t="s">
        <v>1</v>
      </c>
      <c r="F145" s="262" t="s">
        <v>1729</v>
      </c>
      <c r="G145" s="259"/>
      <c r="H145" s="263">
        <v>11.07</v>
      </c>
      <c r="I145" s="264"/>
      <c r="J145" s="259"/>
      <c r="K145" s="259"/>
      <c r="L145" s="265"/>
      <c r="M145" s="266"/>
      <c r="N145" s="267"/>
      <c r="O145" s="267"/>
      <c r="P145" s="267"/>
      <c r="Q145" s="267"/>
      <c r="R145" s="267"/>
      <c r="S145" s="267"/>
      <c r="T145" s="268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9" t="s">
        <v>256</v>
      </c>
      <c r="AU145" s="269" t="s">
        <v>92</v>
      </c>
      <c r="AV145" s="13" t="s">
        <v>92</v>
      </c>
      <c r="AW145" s="13" t="s">
        <v>32</v>
      </c>
      <c r="AX145" s="13" t="s">
        <v>84</v>
      </c>
      <c r="AY145" s="269" t="s">
        <v>210</v>
      </c>
    </row>
    <row r="146" s="13" customFormat="1">
      <c r="A146" s="13"/>
      <c r="B146" s="258"/>
      <c r="C146" s="259"/>
      <c r="D146" s="260" t="s">
        <v>256</v>
      </c>
      <c r="E146" s="259"/>
      <c r="F146" s="262" t="s">
        <v>1730</v>
      </c>
      <c r="G146" s="259"/>
      <c r="H146" s="263">
        <v>3.3210000000000002</v>
      </c>
      <c r="I146" s="264"/>
      <c r="J146" s="259"/>
      <c r="K146" s="259"/>
      <c r="L146" s="265"/>
      <c r="M146" s="266"/>
      <c r="N146" s="267"/>
      <c r="O146" s="267"/>
      <c r="P146" s="267"/>
      <c r="Q146" s="267"/>
      <c r="R146" s="267"/>
      <c r="S146" s="267"/>
      <c r="T146" s="268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69" t="s">
        <v>256</v>
      </c>
      <c r="AU146" s="269" t="s">
        <v>92</v>
      </c>
      <c r="AV146" s="13" t="s">
        <v>92</v>
      </c>
      <c r="AW146" s="13" t="s">
        <v>4</v>
      </c>
      <c r="AX146" s="13" t="s">
        <v>84</v>
      </c>
      <c r="AY146" s="269" t="s">
        <v>210</v>
      </c>
    </row>
    <row r="147" s="2" customFormat="1" ht="31.92453" customHeight="1">
      <c r="A147" s="39"/>
      <c r="B147" s="40"/>
      <c r="C147" s="239" t="s">
        <v>277</v>
      </c>
      <c r="D147" s="239" t="s">
        <v>213</v>
      </c>
      <c r="E147" s="240" t="s">
        <v>1015</v>
      </c>
      <c r="F147" s="241" t="s">
        <v>1016</v>
      </c>
      <c r="G147" s="242" t="s">
        <v>264</v>
      </c>
      <c r="H147" s="243">
        <v>11.868</v>
      </c>
      <c r="I147" s="244"/>
      <c r="J147" s="245">
        <f>ROUND(I147*H147,2)</f>
        <v>0</v>
      </c>
      <c r="K147" s="246"/>
      <c r="L147" s="45"/>
      <c r="M147" s="247" t="s">
        <v>1</v>
      </c>
      <c r="N147" s="248" t="s">
        <v>42</v>
      </c>
      <c r="O147" s="98"/>
      <c r="P147" s="249">
        <f>O147*H147</f>
        <v>0</v>
      </c>
      <c r="Q147" s="249">
        <v>0</v>
      </c>
      <c r="R147" s="249">
        <f>Q147*H147</f>
        <v>0</v>
      </c>
      <c r="S147" s="249">
        <v>0</v>
      </c>
      <c r="T147" s="250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51" t="s">
        <v>227</v>
      </c>
      <c r="AT147" s="251" t="s">
        <v>213</v>
      </c>
      <c r="AU147" s="251" t="s">
        <v>92</v>
      </c>
      <c r="AY147" s="18" t="s">
        <v>210</v>
      </c>
      <c r="BE147" s="252">
        <f>IF(N147="základná",J147,0)</f>
        <v>0</v>
      </c>
      <c r="BF147" s="252">
        <f>IF(N147="znížená",J147,0)</f>
        <v>0</v>
      </c>
      <c r="BG147" s="252">
        <f>IF(N147="zákl. prenesená",J147,0)</f>
        <v>0</v>
      </c>
      <c r="BH147" s="252">
        <f>IF(N147="zníž. prenesená",J147,0)</f>
        <v>0</v>
      </c>
      <c r="BI147" s="252">
        <f>IF(N147="nulová",J147,0)</f>
        <v>0</v>
      </c>
      <c r="BJ147" s="18" t="s">
        <v>92</v>
      </c>
      <c r="BK147" s="252">
        <f>ROUND(I147*H147,2)</f>
        <v>0</v>
      </c>
      <c r="BL147" s="18" t="s">
        <v>227</v>
      </c>
      <c r="BM147" s="251" t="s">
        <v>1017</v>
      </c>
    </row>
    <row r="148" s="13" customFormat="1">
      <c r="A148" s="13"/>
      <c r="B148" s="258"/>
      <c r="C148" s="259"/>
      <c r="D148" s="260" t="s">
        <v>256</v>
      </c>
      <c r="E148" s="261" t="s">
        <v>1</v>
      </c>
      <c r="F148" s="262" t="s">
        <v>1731</v>
      </c>
      <c r="G148" s="259"/>
      <c r="H148" s="263">
        <v>11.868</v>
      </c>
      <c r="I148" s="264"/>
      <c r="J148" s="259"/>
      <c r="K148" s="259"/>
      <c r="L148" s="265"/>
      <c r="M148" s="266"/>
      <c r="N148" s="267"/>
      <c r="O148" s="267"/>
      <c r="P148" s="267"/>
      <c r="Q148" s="267"/>
      <c r="R148" s="267"/>
      <c r="S148" s="267"/>
      <c r="T148" s="268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69" t="s">
        <v>256</v>
      </c>
      <c r="AU148" s="269" t="s">
        <v>92</v>
      </c>
      <c r="AV148" s="13" t="s">
        <v>92</v>
      </c>
      <c r="AW148" s="13" t="s">
        <v>32</v>
      </c>
      <c r="AX148" s="13" t="s">
        <v>84</v>
      </c>
      <c r="AY148" s="269" t="s">
        <v>210</v>
      </c>
    </row>
    <row r="149" s="2" customFormat="1" ht="36.72453" customHeight="1">
      <c r="A149" s="39"/>
      <c r="B149" s="40"/>
      <c r="C149" s="239" t="s">
        <v>282</v>
      </c>
      <c r="D149" s="239" t="s">
        <v>213</v>
      </c>
      <c r="E149" s="240" t="s">
        <v>1019</v>
      </c>
      <c r="F149" s="241" t="s">
        <v>1020</v>
      </c>
      <c r="G149" s="242" t="s">
        <v>264</v>
      </c>
      <c r="H149" s="243">
        <v>83.069000000000003</v>
      </c>
      <c r="I149" s="244"/>
      <c r="J149" s="245">
        <f>ROUND(I149*H149,2)</f>
        <v>0</v>
      </c>
      <c r="K149" s="246"/>
      <c r="L149" s="45"/>
      <c r="M149" s="247" t="s">
        <v>1</v>
      </c>
      <c r="N149" s="248" t="s">
        <v>42</v>
      </c>
      <c r="O149" s="98"/>
      <c r="P149" s="249">
        <f>O149*H149</f>
        <v>0</v>
      </c>
      <c r="Q149" s="249">
        <v>0</v>
      </c>
      <c r="R149" s="249">
        <f>Q149*H149</f>
        <v>0</v>
      </c>
      <c r="S149" s="249">
        <v>0</v>
      </c>
      <c r="T149" s="250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51" t="s">
        <v>227</v>
      </c>
      <c r="AT149" s="251" t="s">
        <v>213</v>
      </c>
      <c r="AU149" s="251" t="s">
        <v>92</v>
      </c>
      <c r="AY149" s="18" t="s">
        <v>210</v>
      </c>
      <c r="BE149" s="252">
        <f>IF(N149="základná",J149,0)</f>
        <v>0</v>
      </c>
      <c r="BF149" s="252">
        <f>IF(N149="znížená",J149,0)</f>
        <v>0</v>
      </c>
      <c r="BG149" s="252">
        <f>IF(N149="zákl. prenesená",J149,0)</f>
        <v>0</v>
      </c>
      <c r="BH149" s="252">
        <f>IF(N149="zníž. prenesená",J149,0)</f>
        <v>0</v>
      </c>
      <c r="BI149" s="252">
        <f>IF(N149="nulová",J149,0)</f>
        <v>0</v>
      </c>
      <c r="BJ149" s="18" t="s">
        <v>92</v>
      </c>
      <c r="BK149" s="252">
        <f>ROUND(I149*H149,2)</f>
        <v>0</v>
      </c>
      <c r="BL149" s="18" t="s">
        <v>227</v>
      </c>
      <c r="BM149" s="251" t="s">
        <v>1021</v>
      </c>
    </row>
    <row r="150" s="13" customFormat="1">
      <c r="A150" s="13"/>
      <c r="B150" s="258"/>
      <c r="C150" s="259"/>
      <c r="D150" s="260" t="s">
        <v>256</v>
      </c>
      <c r="E150" s="261" t="s">
        <v>1</v>
      </c>
      <c r="F150" s="262" t="s">
        <v>1732</v>
      </c>
      <c r="G150" s="259"/>
      <c r="H150" s="263">
        <v>83.069000000000003</v>
      </c>
      <c r="I150" s="264"/>
      <c r="J150" s="259"/>
      <c r="K150" s="259"/>
      <c r="L150" s="265"/>
      <c r="M150" s="266"/>
      <c r="N150" s="267"/>
      <c r="O150" s="267"/>
      <c r="P150" s="267"/>
      <c r="Q150" s="267"/>
      <c r="R150" s="267"/>
      <c r="S150" s="267"/>
      <c r="T150" s="268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69" t="s">
        <v>256</v>
      </c>
      <c r="AU150" s="269" t="s">
        <v>92</v>
      </c>
      <c r="AV150" s="13" t="s">
        <v>92</v>
      </c>
      <c r="AW150" s="13" t="s">
        <v>32</v>
      </c>
      <c r="AX150" s="13" t="s">
        <v>84</v>
      </c>
      <c r="AY150" s="269" t="s">
        <v>210</v>
      </c>
    </row>
    <row r="151" s="2" customFormat="1" ht="16.30189" customHeight="1">
      <c r="A151" s="39"/>
      <c r="B151" s="40"/>
      <c r="C151" s="239" t="s">
        <v>287</v>
      </c>
      <c r="D151" s="239" t="s">
        <v>213</v>
      </c>
      <c r="E151" s="240" t="s">
        <v>1023</v>
      </c>
      <c r="F151" s="241" t="s">
        <v>1024</v>
      </c>
      <c r="G151" s="242" t="s">
        <v>264</v>
      </c>
      <c r="H151" s="243">
        <v>11.868</v>
      </c>
      <c r="I151" s="244"/>
      <c r="J151" s="245">
        <f>ROUND(I151*H151,2)</f>
        <v>0</v>
      </c>
      <c r="K151" s="246"/>
      <c r="L151" s="45"/>
      <c r="M151" s="247" t="s">
        <v>1</v>
      </c>
      <c r="N151" s="248" t="s">
        <v>42</v>
      </c>
      <c r="O151" s="98"/>
      <c r="P151" s="249">
        <f>O151*H151</f>
        <v>0</v>
      </c>
      <c r="Q151" s="249">
        <v>0</v>
      </c>
      <c r="R151" s="249">
        <f>Q151*H151</f>
        <v>0</v>
      </c>
      <c r="S151" s="249">
        <v>0</v>
      </c>
      <c r="T151" s="250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51" t="s">
        <v>227</v>
      </c>
      <c r="AT151" s="251" t="s">
        <v>213</v>
      </c>
      <c r="AU151" s="251" t="s">
        <v>92</v>
      </c>
      <c r="AY151" s="18" t="s">
        <v>210</v>
      </c>
      <c r="BE151" s="252">
        <f>IF(N151="základná",J151,0)</f>
        <v>0</v>
      </c>
      <c r="BF151" s="252">
        <f>IF(N151="znížená",J151,0)</f>
        <v>0</v>
      </c>
      <c r="BG151" s="252">
        <f>IF(N151="zákl. prenesená",J151,0)</f>
        <v>0</v>
      </c>
      <c r="BH151" s="252">
        <f>IF(N151="zníž. prenesená",J151,0)</f>
        <v>0</v>
      </c>
      <c r="BI151" s="252">
        <f>IF(N151="nulová",J151,0)</f>
        <v>0</v>
      </c>
      <c r="BJ151" s="18" t="s">
        <v>92</v>
      </c>
      <c r="BK151" s="252">
        <f>ROUND(I151*H151,2)</f>
        <v>0</v>
      </c>
      <c r="BL151" s="18" t="s">
        <v>227</v>
      </c>
      <c r="BM151" s="251" t="s">
        <v>1025</v>
      </c>
    </row>
    <row r="152" s="2" customFormat="1" ht="23.4566" customHeight="1">
      <c r="A152" s="39"/>
      <c r="B152" s="40"/>
      <c r="C152" s="239" t="s">
        <v>293</v>
      </c>
      <c r="D152" s="239" t="s">
        <v>213</v>
      </c>
      <c r="E152" s="240" t="s">
        <v>1026</v>
      </c>
      <c r="F152" s="241" t="s">
        <v>342</v>
      </c>
      <c r="G152" s="242" t="s">
        <v>333</v>
      </c>
      <c r="H152" s="243">
        <v>38.591000000000001</v>
      </c>
      <c r="I152" s="244"/>
      <c r="J152" s="245">
        <f>ROUND(I152*H152,2)</f>
        <v>0</v>
      </c>
      <c r="K152" s="246"/>
      <c r="L152" s="45"/>
      <c r="M152" s="247" t="s">
        <v>1</v>
      </c>
      <c r="N152" s="248" t="s">
        <v>42</v>
      </c>
      <c r="O152" s="98"/>
      <c r="P152" s="249">
        <f>O152*H152</f>
        <v>0</v>
      </c>
      <c r="Q152" s="249">
        <v>0</v>
      </c>
      <c r="R152" s="249">
        <f>Q152*H152</f>
        <v>0</v>
      </c>
      <c r="S152" s="249">
        <v>0</v>
      </c>
      <c r="T152" s="250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51" t="s">
        <v>227</v>
      </c>
      <c r="AT152" s="251" t="s">
        <v>213</v>
      </c>
      <c r="AU152" s="251" t="s">
        <v>92</v>
      </c>
      <c r="AY152" s="18" t="s">
        <v>210</v>
      </c>
      <c r="BE152" s="252">
        <f>IF(N152="základná",J152,0)</f>
        <v>0</v>
      </c>
      <c r="BF152" s="252">
        <f>IF(N152="znížená",J152,0)</f>
        <v>0</v>
      </c>
      <c r="BG152" s="252">
        <f>IF(N152="zákl. prenesená",J152,0)</f>
        <v>0</v>
      </c>
      <c r="BH152" s="252">
        <f>IF(N152="zníž. prenesená",J152,0)</f>
        <v>0</v>
      </c>
      <c r="BI152" s="252">
        <f>IF(N152="nulová",J152,0)</f>
        <v>0</v>
      </c>
      <c r="BJ152" s="18" t="s">
        <v>92</v>
      </c>
      <c r="BK152" s="252">
        <f>ROUND(I152*H152,2)</f>
        <v>0</v>
      </c>
      <c r="BL152" s="18" t="s">
        <v>227</v>
      </c>
      <c r="BM152" s="251" t="s">
        <v>1027</v>
      </c>
    </row>
    <row r="153" s="13" customFormat="1">
      <c r="A153" s="13"/>
      <c r="B153" s="258"/>
      <c r="C153" s="259"/>
      <c r="D153" s="260" t="s">
        <v>256</v>
      </c>
      <c r="E153" s="261" t="s">
        <v>1</v>
      </c>
      <c r="F153" s="262" t="s">
        <v>1555</v>
      </c>
      <c r="G153" s="259"/>
      <c r="H153" s="263">
        <v>36.914999999999999</v>
      </c>
      <c r="I153" s="264"/>
      <c r="J153" s="259"/>
      <c r="K153" s="259"/>
      <c r="L153" s="265"/>
      <c r="M153" s="266"/>
      <c r="N153" s="267"/>
      <c r="O153" s="267"/>
      <c r="P153" s="267"/>
      <c r="Q153" s="267"/>
      <c r="R153" s="267"/>
      <c r="S153" s="267"/>
      <c r="T153" s="268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69" t="s">
        <v>256</v>
      </c>
      <c r="AU153" s="269" t="s">
        <v>92</v>
      </c>
      <c r="AV153" s="13" t="s">
        <v>92</v>
      </c>
      <c r="AW153" s="13" t="s">
        <v>32</v>
      </c>
      <c r="AX153" s="13" t="s">
        <v>76</v>
      </c>
      <c r="AY153" s="269" t="s">
        <v>210</v>
      </c>
    </row>
    <row r="154" s="13" customFormat="1">
      <c r="A154" s="13"/>
      <c r="B154" s="258"/>
      <c r="C154" s="259"/>
      <c r="D154" s="260" t="s">
        <v>256</v>
      </c>
      <c r="E154" s="261" t="s">
        <v>1</v>
      </c>
      <c r="F154" s="262" t="s">
        <v>1617</v>
      </c>
      <c r="G154" s="259"/>
      <c r="H154" s="263">
        <v>0.97499999999999998</v>
      </c>
      <c r="I154" s="264"/>
      <c r="J154" s="259"/>
      <c r="K154" s="259"/>
      <c r="L154" s="265"/>
      <c r="M154" s="266"/>
      <c r="N154" s="267"/>
      <c r="O154" s="267"/>
      <c r="P154" s="267"/>
      <c r="Q154" s="267"/>
      <c r="R154" s="267"/>
      <c r="S154" s="267"/>
      <c r="T154" s="268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69" t="s">
        <v>256</v>
      </c>
      <c r="AU154" s="269" t="s">
        <v>92</v>
      </c>
      <c r="AV154" s="13" t="s">
        <v>92</v>
      </c>
      <c r="AW154" s="13" t="s">
        <v>32</v>
      </c>
      <c r="AX154" s="13" t="s">
        <v>76</v>
      </c>
      <c r="AY154" s="269" t="s">
        <v>210</v>
      </c>
    </row>
    <row r="155" s="13" customFormat="1">
      <c r="A155" s="13"/>
      <c r="B155" s="258"/>
      <c r="C155" s="259"/>
      <c r="D155" s="260" t="s">
        <v>256</v>
      </c>
      <c r="E155" s="261" t="s">
        <v>1</v>
      </c>
      <c r="F155" s="262" t="s">
        <v>1733</v>
      </c>
      <c r="G155" s="259"/>
      <c r="H155" s="263">
        <v>0.70099999999999996</v>
      </c>
      <c r="I155" s="264"/>
      <c r="J155" s="259"/>
      <c r="K155" s="259"/>
      <c r="L155" s="265"/>
      <c r="M155" s="266"/>
      <c r="N155" s="267"/>
      <c r="O155" s="267"/>
      <c r="P155" s="267"/>
      <c r="Q155" s="267"/>
      <c r="R155" s="267"/>
      <c r="S155" s="267"/>
      <c r="T155" s="268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69" t="s">
        <v>256</v>
      </c>
      <c r="AU155" s="269" t="s">
        <v>92</v>
      </c>
      <c r="AV155" s="13" t="s">
        <v>92</v>
      </c>
      <c r="AW155" s="13" t="s">
        <v>32</v>
      </c>
      <c r="AX155" s="13" t="s">
        <v>76</v>
      </c>
      <c r="AY155" s="269" t="s">
        <v>210</v>
      </c>
    </row>
    <row r="156" s="14" customFormat="1">
      <c r="A156" s="14"/>
      <c r="B156" s="270"/>
      <c r="C156" s="271"/>
      <c r="D156" s="260" t="s">
        <v>256</v>
      </c>
      <c r="E156" s="272" t="s">
        <v>1</v>
      </c>
      <c r="F156" s="273" t="s">
        <v>268</v>
      </c>
      <c r="G156" s="271"/>
      <c r="H156" s="274">
        <v>38.591000000000001</v>
      </c>
      <c r="I156" s="275"/>
      <c r="J156" s="271"/>
      <c r="K156" s="271"/>
      <c r="L156" s="276"/>
      <c r="M156" s="277"/>
      <c r="N156" s="278"/>
      <c r="O156" s="278"/>
      <c r="P156" s="278"/>
      <c r="Q156" s="278"/>
      <c r="R156" s="278"/>
      <c r="S156" s="278"/>
      <c r="T156" s="279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80" t="s">
        <v>256</v>
      </c>
      <c r="AU156" s="280" t="s">
        <v>92</v>
      </c>
      <c r="AV156" s="14" t="s">
        <v>227</v>
      </c>
      <c r="AW156" s="14" t="s">
        <v>4</v>
      </c>
      <c r="AX156" s="14" t="s">
        <v>84</v>
      </c>
      <c r="AY156" s="280" t="s">
        <v>210</v>
      </c>
    </row>
    <row r="157" s="12" customFormat="1" ht="22.8" customHeight="1">
      <c r="A157" s="12"/>
      <c r="B157" s="223"/>
      <c r="C157" s="224"/>
      <c r="D157" s="225" t="s">
        <v>75</v>
      </c>
      <c r="E157" s="237" t="s">
        <v>102</v>
      </c>
      <c r="F157" s="237" t="s">
        <v>1445</v>
      </c>
      <c r="G157" s="224"/>
      <c r="H157" s="224"/>
      <c r="I157" s="227"/>
      <c r="J157" s="238">
        <f>BK157</f>
        <v>0</v>
      </c>
      <c r="K157" s="224"/>
      <c r="L157" s="229"/>
      <c r="M157" s="230"/>
      <c r="N157" s="231"/>
      <c r="O157" s="231"/>
      <c r="P157" s="232">
        <f>SUM(P158:P162)</f>
        <v>0</v>
      </c>
      <c r="Q157" s="231"/>
      <c r="R157" s="232">
        <f>SUM(R158:R162)</f>
        <v>0.13208900000000001</v>
      </c>
      <c r="S157" s="231"/>
      <c r="T157" s="233">
        <f>SUM(T158:T162)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34" t="s">
        <v>84</v>
      </c>
      <c r="AT157" s="235" t="s">
        <v>75</v>
      </c>
      <c r="AU157" s="235" t="s">
        <v>84</v>
      </c>
      <c r="AY157" s="234" t="s">
        <v>210</v>
      </c>
      <c r="BK157" s="236">
        <f>SUM(BK158:BK162)</f>
        <v>0</v>
      </c>
    </row>
    <row r="158" s="2" customFormat="1" ht="23.4566" customHeight="1">
      <c r="A158" s="39"/>
      <c r="B158" s="40"/>
      <c r="C158" s="239" t="s">
        <v>301</v>
      </c>
      <c r="D158" s="239" t="s">
        <v>213</v>
      </c>
      <c r="E158" s="240" t="s">
        <v>1068</v>
      </c>
      <c r="F158" s="241" t="s">
        <v>1069</v>
      </c>
      <c r="G158" s="242" t="s">
        <v>310</v>
      </c>
      <c r="H158" s="243">
        <v>6.4500000000000002</v>
      </c>
      <c r="I158" s="244"/>
      <c r="J158" s="245">
        <f>ROUND(I158*H158,2)</f>
        <v>0</v>
      </c>
      <c r="K158" s="246"/>
      <c r="L158" s="45"/>
      <c r="M158" s="247" t="s">
        <v>1</v>
      </c>
      <c r="N158" s="248" t="s">
        <v>42</v>
      </c>
      <c r="O158" s="98"/>
      <c r="P158" s="249">
        <f>O158*H158</f>
        <v>0</v>
      </c>
      <c r="Q158" s="249">
        <v>0.00282</v>
      </c>
      <c r="R158" s="249">
        <f>Q158*H158</f>
        <v>0.018189</v>
      </c>
      <c r="S158" s="249">
        <v>0</v>
      </c>
      <c r="T158" s="250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51" t="s">
        <v>227</v>
      </c>
      <c r="AT158" s="251" t="s">
        <v>213</v>
      </c>
      <c r="AU158" s="251" t="s">
        <v>92</v>
      </c>
      <c r="AY158" s="18" t="s">
        <v>210</v>
      </c>
      <c r="BE158" s="252">
        <f>IF(N158="základná",J158,0)</f>
        <v>0</v>
      </c>
      <c r="BF158" s="252">
        <f>IF(N158="znížená",J158,0)</f>
        <v>0</v>
      </c>
      <c r="BG158" s="252">
        <f>IF(N158="zákl. prenesená",J158,0)</f>
        <v>0</v>
      </c>
      <c r="BH158" s="252">
        <f>IF(N158="zníž. prenesená",J158,0)</f>
        <v>0</v>
      </c>
      <c r="BI158" s="252">
        <f>IF(N158="nulová",J158,0)</f>
        <v>0</v>
      </c>
      <c r="BJ158" s="18" t="s">
        <v>92</v>
      </c>
      <c r="BK158" s="252">
        <f>ROUND(I158*H158,2)</f>
        <v>0</v>
      </c>
      <c r="BL158" s="18" t="s">
        <v>227</v>
      </c>
      <c r="BM158" s="251" t="s">
        <v>1556</v>
      </c>
    </row>
    <row r="159" s="13" customFormat="1">
      <c r="A159" s="13"/>
      <c r="B159" s="258"/>
      <c r="C159" s="259"/>
      <c r="D159" s="260" t="s">
        <v>256</v>
      </c>
      <c r="E159" s="261" t="s">
        <v>1</v>
      </c>
      <c r="F159" s="262" t="s">
        <v>1734</v>
      </c>
      <c r="G159" s="259"/>
      <c r="H159" s="263">
        <v>6.4500000000000002</v>
      </c>
      <c r="I159" s="264"/>
      <c r="J159" s="259"/>
      <c r="K159" s="259"/>
      <c r="L159" s="265"/>
      <c r="M159" s="266"/>
      <c r="N159" s="267"/>
      <c r="O159" s="267"/>
      <c r="P159" s="267"/>
      <c r="Q159" s="267"/>
      <c r="R159" s="267"/>
      <c r="S159" s="267"/>
      <c r="T159" s="268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69" t="s">
        <v>256</v>
      </c>
      <c r="AU159" s="269" t="s">
        <v>92</v>
      </c>
      <c r="AV159" s="13" t="s">
        <v>92</v>
      </c>
      <c r="AW159" s="13" t="s">
        <v>32</v>
      </c>
      <c r="AX159" s="13" t="s">
        <v>84</v>
      </c>
      <c r="AY159" s="269" t="s">
        <v>210</v>
      </c>
    </row>
    <row r="160" s="2" customFormat="1" ht="16.30189" customHeight="1">
      <c r="A160" s="39"/>
      <c r="B160" s="40"/>
      <c r="C160" s="281" t="s">
        <v>307</v>
      </c>
      <c r="D160" s="281" t="s">
        <v>330</v>
      </c>
      <c r="E160" s="282" t="s">
        <v>1073</v>
      </c>
      <c r="F160" s="283" t="s">
        <v>1074</v>
      </c>
      <c r="G160" s="284" t="s">
        <v>310</v>
      </c>
      <c r="H160" s="285">
        <v>6.7000000000000002</v>
      </c>
      <c r="I160" s="286"/>
      <c r="J160" s="287">
        <f>ROUND(I160*H160,2)</f>
        <v>0</v>
      </c>
      <c r="K160" s="288"/>
      <c r="L160" s="289"/>
      <c r="M160" s="290" t="s">
        <v>1</v>
      </c>
      <c r="N160" s="291" t="s">
        <v>42</v>
      </c>
      <c r="O160" s="98"/>
      <c r="P160" s="249">
        <f>O160*H160</f>
        <v>0</v>
      </c>
      <c r="Q160" s="249">
        <v>0.017000000000000001</v>
      </c>
      <c r="R160" s="249">
        <f>Q160*H160</f>
        <v>0.11390000000000002</v>
      </c>
      <c r="S160" s="249">
        <v>0</v>
      </c>
      <c r="T160" s="250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51" t="s">
        <v>287</v>
      </c>
      <c r="AT160" s="251" t="s">
        <v>330</v>
      </c>
      <c r="AU160" s="251" t="s">
        <v>92</v>
      </c>
      <c r="AY160" s="18" t="s">
        <v>210</v>
      </c>
      <c r="BE160" s="252">
        <f>IF(N160="základná",J160,0)</f>
        <v>0</v>
      </c>
      <c r="BF160" s="252">
        <f>IF(N160="znížená",J160,0)</f>
        <v>0</v>
      </c>
      <c r="BG160" s="252">
        <f>IF(N160="zákl. prenesená",J160,0)</f>
        <v>0</v>
      </c>
      <c r="BH160" s="252">
        <f>IF(N160="zníž. prenesená",J160,0)</f>
        <v>0</v>
      </c>
      <c r="BI160" s="252">
        <f>IF(N160="nulová",J160,0)</f>
        <v>0</v>
      </c>
      <c r="BJ160" s="18" t="s">
        <v>92</v>
      </c>
      <c r="BK160" s="252">
        <f>ROUND(I160*H160,2)</f>
        <v>0</v>
      </c>
      <c r="BL160" s="18" t="s">
        <v>227</v>
      </c>
      <c r="BM160" s="251" t="s">
        <v>1558</v>
      </c>
    </row>
    <row r="161" s="2" customFormat="1" ht="16.30189" customHeight="1">
      <c r="A161" s="39"/>
      <c r="B161" s="40"/>
      <c r="C161" s="281" t="s">
        <v>313</v>
      </c>
      <c r="D161" s="281" t="s">
        <v>330</v>
      </c>
      <c r="E161" s="282" t="s">
        <v>1076</v>
      </c>
      <c r="F161" s="283" t="s">
        <v>1077</v>
      </c>
      <c r="G161" s="284" t="s">
        <v>1050</v>
      </c>
      <c r="H161" s="285">
        <v>18.84</v>
      </c>
      <c r="I161" s="286"/>
      <c r="J161" s="287">
        <f>ROUND(I161*H161,2)</f>
        <v>0</v>
      </c>
      <c r="K161" s="288"/>
      <c r="L161" s="289"/>
      <c r="M161" s="290" t="s">
        <v>1</v>
      </c>
      <c r="N161" s="291" t="s">
        <v>42</v>
      </c>
      <c r="O161" s="98"/>
      <c r="P161" s="249">
        <f>O161*H161</f>
        <v>0</v>
      </c>
      <c r="Q161" s="249">
        <v>0</v>
      </c>
      <c r="R161" s="249">
        <f>Q161*H161</f>
        <v>0</v>
      </c>
      <c r="S161" s="249">
        <v>0</v>
      </c>
      <c r="T161" s="250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51" t="s">
        <v>287</v>
      </c>
      <c r="AT161" s="251" t="s">
        <v>330</v>
      </c>
      <c r="AU161" s="251" t="s">
        <v>92</v>
      </c>
      <c r="AY161" s="18" t="s">
        <v>210</v>
      </c>
      <c r="BE161" s="252">
        <f>IF(N161="základná",J161,0)</f>
        <v>0</v>
      </c>
      <c r="BF161" s="252">
        <f>IF(N161="znížená",J161,0)</f>
        <v>0</v>
      </c>
      <c r="BG161" s="252">
        <f>IF(N161="zákl. prenesená",J161,0)</f>
        <v>0</v>
      </c>
      <c r="BH161" s="252">
        <f>IF(N161="zníž. prenesená",J161,0)</f>
        <v>0</v>
      </c>
      <c r="BI161" s="252">
        <f>IF(N161="nulová",J161,0)</f>
        <v>0</v>
      </c>
      <c r="BJ161" s="18" t="s">
        <v>92</v>
      </c>
      <c r="BK161" s="252">
        <f>ROUND(I161*H161,2)</f>
        <v>0</v>
      </c>
      <c r="BL161" s="18" t="s">
        <v>227</v>
      </c>
      <c r="BM161" s="251" t="s">
        <v>1559</v>
      </c>
    </row>
    <row r="162" s="13" customFormat="1">
      <c r="A162" s="13"/>
      <c r="B162" s="258"/>
      <c r="C162" s="259"/>
      <c r="D162" s="260" t="s">
        <v>256</v>
      </c>
      <c r="E162" s="261" t="s">
        <v>1</v>
      </c>
      <c r="F162" s="262" t="s">
        <v>1450</v>
      </c>
      <c r="G162" s="259"/>
      <c r="H162" s="263">
        <v>18.84</v>
      </c>
      <c r="I162" s="264"/>
      <c r="J162" s="259"/>
      <c r="K162" s="259"/>
      <c r="L162" s="265"/>
      <c r="M162" s="266"/>
      <c r="N162" s="267"/>
      <c r="O162" s="267"/>
      <c r="P162" s="267"/>
      <c r="Q162" s="267"/>
      <c r="R162" s="267"/>
      <c r="S162" s="267"/>
      <c r="T162" s="268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69" t="s">
        <v>256</v>
      </c>
      <c r="AU162" s="269" t="s">
        <v>92</v>
      </c>
      <c r="AV162" s="13" t="s">
        <v>92</v>
      </c>
      <c r="AW162" s="13" t="s">
        <v>32</v>
      </c>
      <c r="AX162" s="13" t="s">
        <v>84</v>
      </c>
      <c r="AY162" s="269" t="s">
        <v>210</v>
      </c>
    </row>
    <row r="163" s="12" customFormat="1" ht="22.8" customHeight="1">
      <c r="A163" s="12"/>
      <c r="B163" s="223"/>
      <c r="C163" s="224"/>
      <c r="D163" s="225" t="s">
        <v>75</v>
      </c>
      <c r="E163" s="237" t="s">
        <v>227</v>
      </c>
      <c r="F163" s="237" t="s">
        <v>454</v>
      </c>
      <c r="G163" s="224"/>
      <c r="H163" s="224"/>
      <c r="I163" s="227"/>
      <c r="J163" s="238">
        <f>BK163</f>
        <v>0</v>
      </c>
      <c r="K163" s="224"/>
      <c r="L163" s="229"/>
      <c r="M163" s="230"/>
      <c r="N163" s="231"/>
      <c r="O163" s="231"/>
      <c r="P163" s="232">
        <f>SUM(P164:P175)</f>
        <v>0</v>
      </c>
      <c r="Q163" s="231"/>
      <c r="R163" s="232">
        <f>SUM(R164:R175)</f>
        <v>25.748715019999999</v>
      </c>
      <c r="S163" s="231"/>
      <c r="T163" s="233">
        <f>SUM(T164:T175)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34" t="s">
        <v>84</v>
      </c>
      <c r="AT163" s="235" t="s">
        <v>75</v>
      </c>
      <c r="AU163" s="235" t="s">
        <v>84</v>
      </c>
      <c r="AY163" s="234" t="s">
        <v>210</v>
      </c>
      <c r="BK163" s="236">
        <f>SUM(BK164:BK175)</f>
        <v>0</v>
      </c>
    </row>
    <row r="164" s="2" customFormat="1" ht="31.92453" customHeight="1">
      <c r="A164" s="39"/>
      <c r="B164" s="40"/>
      <c r="C164" s="239" t="s">
        <v>318</v>
      </c>
      <c r="D164" s="239" t="s">
        <v>213</v>
      </c>
      <c r="E164" s="240" t="s">
        <v>456</v>
      </c>
      <c r="F164" s="241" t="s">
        <v>457</v>
      </c>
      <c r="G164" s="242" t="s">
        <v>254</v>
      </c>
      <c r="H164" s="243">
        <v>18.629999999999999</v>
      </c>
      <c r="I164" s="244"/>
      <c r="J164" s="245">
        <f>ROUND(I164*H164,2)</f>
        <v>0</v>
      </c>
      <c r="K164" s="246"/>
      <c r="L164" s="45"/>
      <c r="M164" s="247" t="s">
        <v>1</v>
      </c>
      <c r="N164" s="248" t="s">
        <v>42</v>
      </c>
      <c r="O164" s="98"/>
      <c r="P164" s="249">
        <f>O164*H164</f>
        <v>0</v>
      </c>
      <c r="Q164" s="249">
        <v>0.23366999999999999</v>
      </c>
      <c r="R164" s="249">
        <f>Q164*H164</f>
        <v>4.3532720999999999</v>
      </c>
      <c r="S164" s="249">
        <v>0</v>
      </c>
      <c r="T164" s="250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51" t="s">
        <v>227</v>
      </c>
      <c r="AT164" s="251" t="s">
        <v>213</v>
      </c>
      <c r="AU164" s="251" t="s">
        <v>92</v>
      </c>
      <c r="AY164" s="18" t="s">
        <v>210</v>
      </c>
      <c r="BE164" s="252">
        <f>IF(N164="základná",J164,0)</f>
        <v>0</v>
      </c>
      <c r="BF164" s="252">
        <f>IF(N164="znížená",J164,0)</f>
        <v>0</v>
      </c>
      <c r="BG164" s="252">
        <f>IF(N164="zákl. prenesená",J164,0)</f>
        <v>0</v>
      </c>
      <c r="BH164" s="252">
        <f>IF(N164="zníž. prenesená",J164,0)</f>
        <v>0</v>
      </c>
      <c r="BI164" s="252">
        <f>IF(N164="nulová",J164,0)</f>
        <v>0</v>
      </c>
      <c r="BJ164" s="18" t="s">
        <v>92</v>
      </c>
      <c r="BK164" s="252">
        <f>ROUND(I164*H164,2)</f>
        <v>0</v>
      </c>
      <c r="BL164" s="18" t="s">
        <v>227</v>
      </c>
      <c r="BM164" s="251" t="s">
        <v>1560</v>
      </c>
    </row>
    <row r="165" s="13" customFormat="1">
      <c r="A165" s="13"/>
      <c r="B165" s="258"/>
      <c r="C165" s="259"/>
      <c r="D165" s="260" t="s">
        <v>256</v>
      </c>
      <c r="E165" s="261" t="s">
        <v>1</v>
      </c>
      <c r="F165" s="262" t="s">
        <v>1735</v>
      </c>
      <c r="G165" s="259"/>
      <c r="H165" s="263">
        <v>8.0999999999999996</v>
      </c>
      <c r="I165" s="264"/>
      <c r="J165" s="259"/>
      <c r="K165" s="259"/>
      <c r="L165" s="265"/>
      <c r="M165" s="266"/>
      <c r="N165" s="267"/>
      <c r="O165" s="267"/>
      <c r="P165" s="267"/>
      <c r="Q165" s="267"/>
      <c r="R165" s="267"/>
      <c r="S165" s="267"/>
      <c r="T165" s="268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9" t="s">
        <v>256</v>
      </c>
      <c r="AU165" s="269" t="s">
        <v>92</v>
      </c>
      <c r="AV165" s="13" t="s">
        <v>92</v>
      </c>
      <c r="AW165" s="13" t="s">
        <v>32</v>
      </c>
      <c r="AX165" s="13" t="s">
        <v>76</v>
      </c>
      <c r="AY165" s="269" t="s">
        <v>210</v>
      </c>
    </row>
    <row r="166" s="13" customFormat="1">
      <c r="A166" s="13"/>
      <c r="B166" s="258"/>
      <c r="C166" s="259"/>
      <c r="D166" s="260" t="s">
        <v>256</v>
      </c>
      <c r="E166" s="261" t="s">
        <v>1</v>
      </c>
      <c r="F166" s="262" t="s">
        <v>1736</v>
      </c>
      <c r="G166" s="259"/>
      <c r="H166" s="263">
        <v>10.529999999999999</v>
      </c>
      <c r="I166" s="264"/>
      <c r="J166" s="259"/>
      <c r="K166" s="259"/>
      <c r="L166" s="265"/>
      <c r="M166" s="266"/>
      <c r="N166" s="267"/>
      <c r="O166" s="267"/>
      <c r="P166" s="267"/>
      <c r="Q166" s="267"/>
      <c r="R166" s="267"/>
      <c r="S166" s="267"/>
      <c r="T166" s="268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69" t="s">
        <v>256</v>
      </c>
      <c r="AU166" s="269" t="s">
        <v>92</v>
      </c>
      <c r="AV166" s="13" t="s">
        <v>92</v>
      </c>
      <c r="AW166" s="13" t="s">
        <v>32</v>
      </c>
      <c r="AX166" s="13" t="s">
        <v>76</v>
      </c>
      <c r="AY166" s="269" t="s">
        <v>210</v>
      </c>
    </row>
    <row r="167" s="2" customFormat="1" ht="23.4566" customHeight="1">
      <c r="A167" s="39"/>
      <c r="B167" s="40"/>
      <c r="C167" s="239" t="s">
        <v>324</v>
      </c>
      <c r="D167" s="239" t="s">
        <v>213</v>
      </c>
      <c r="E167" s="240" t="s">
        <v>1260</v>
      </c>
      <c r="F167" s="241" t="s">
        <v>1261</v>
      </c>
      <c r="G167" s="242" t="s">
        <v>264</v>
      </c>
      <c r="H167" s="243">
        <v>0.17100000000000001</v>
      </c>
      <c r="I167" s="244"/>
      <c r="J167" s="245">
        <f>ROUND(I167*H167,2)</f>
        <v>0</v>
      </c>
      <c r="K167" s="246"/>
      <c r="L167" s="45"/>
      <c r="M167" s="247" t="s">
        <v>1</v>
      </c>
      <c r="N167" s="248" t="s">
        <v>42</v>
      </c>
      <c r="O167" s="98"/>
      <c r="P167" s="249">
        <f>O167*H167</f>
        <v>0</v>
      </c>
      <c r="Q167" s="249">
        <v>1.7034</v>
      </c>
      <c r="R167" s="249">
        <f>Q167*H167</f>
        <v>0.29128140000000002</v>
      </c>
      <c r="S167" s="249">
        <v>0</v>
      </c>
      <c r="T167" s="250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51" t="s">
        <v>227</v>
      </c>
      <c r="AT167" s="251" t="s">
        <v>213</v>
      </c>
      <c r="AU167" s="251" t="s">
        <v>92</v>
      </c>
      <c r="AY167" s="18" t="s">
        <v>210</v>
      </c>
      <c r="BE167" s="252">
        <f>IF(N167="základná",J167,0)</f>
        <v>0</v>
      </c>
      <c r="BF167" s="252">
        <f>IF(N167="znížená",J167,0)</f>
        <v>0</v>
      </c>
      <c r="BG167" s="252">
        <f>IF(N167="zákl. prenesená",J167,0)</f>
        <v>0</v>
      </c>
      <c r="BH167" s="252">
        <f>IF(N167="zníž. prenesená",J167,0)</f>
        <v>0</v>
      </c>
      <c r="BI167" s="252">
        <f>IF(N167="nulová",J167,0)</f>
        <v>0</v>
      </c>
      <c r="BJ167" s="18" t="s">
        <v>92</v>
      </c>
      <c r="BK167" s="252">
        <f>ROUND(I167*H167,2)</f>
        <v>0</v>
      </c>
      <c r="BL167" s="18" t="s">
        <v>227</v>
      </c>
      <c r="BM167" s="251" t="s">
        <v>1562</v>
      </c>
    </row>
    <row r="168" s="13" customFormat="1">
      <c r="A168" s="13"/>
      <c r="B168" s="258"/>
      <c r="C168" s="259"/>
      <c r="D168" s="260" t="s">
        <v>256</v>
      </c>
      <c r="E168" s="261" t="s">
        <v>1</v>
      </c>
      <c r="F168" s="262" t="s">
        <v>1737</v>
      </c>
      <c r="G168" s="259"/>
      <c r="H168" s="263">
        <v>0.17100000000000001</v>
      </c>
      <c r="I168" s="264"/>
      <c r="J168" s="259"/>
      <c r="K168" s="259"/>
      <c r="L168" s="265"/>
      <c r="M168" s="266"/>
      <c r="N168" s="267"/>
      <c r="O168" s="267"/>
      <c r="P168" s="267"/>
      <c r="Q168" s="267"/>
      <c r="R168" s="267"/>
      <c r="S168" s="267"/>
      <c r="T168" s="268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69" t="s">
        <v>256</v>
      </c>
      <c r="AU168" s="269" t="s">
        <v>92</v>
      </c>
      <c r="AV168" s="13" t="s">
        <v>92</v>
      </c>
      <c r="AW168" s="13" t="s">
        <v>32</v>
      </c>
      <c r="AX168" s="13" t="s">
        <v>76</v>
      </c>
      <c r="AY168" s="269" t="s">
        <v>210</v>
      </c>
    </row>
    <row r="169" s="2" customFormat="1" ht="23.4566" customHeight="1">
      <c r="A169" s="39"/>
      <c r="B169" s="40"/>
      <c r="C169" s="239" t="s">
        <v>329</v>
      </c>
      <c r="D169" s="239" t="s">
        <v>213</v>
      </c>
      <c r="E169" s="240" t="s">
        <v>1100</v>
      </c>
      <c r="F169" s="241" t="s">
        <v>1101</v>
      </c>
      <c r="G169" s="242" t="s">
        <v>254</v>
      </c>
      <c r="H169" s="243">
        <v>18.629999999999999</v>
      </c>
      <c r="I169" s="244"/>
      <c r="J169" s="245">
        <f>ROUND(I169*H169,2)</f>
        <v>0</v>
      </c>
      <c r="K169" s="246"/>
      <c r="L169" s="45"/>
      <c r="M169" s="247" t="s">
        <v>1</v>
      </c>
      <c r="N169" s="248" t="s">
        <v>42</v>
      </c>
      <c r="O169" s="98"/>
      <c r="P169" s="249">
        <f>O169*H169</f>
        <v>0</v>
      </c>
      <c r="Q169" s="249">
        <v>0.30059999999999998</v>
      </c>
      <c r="R169" s="249">
        <f>Q169*H169</f>
        <v>5.6001779999999997</v>
      </c>
      <c r="S169" s="249">
        <v>0</v>
      </c>
      <c r="T169" s="250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51" t="s">
        <v>227</v>
      </c>
      <c r="AT169" s="251" t="s">
        <v>213</v>
      </c>
      <c r="AU169" s="251" t="s">
        <v>92</v>
      </c>
      <c r="AY169" s="18" t="s">
        <v>210</v>
      </c>
      <c r="BE169" s="252">
        <f>IF(N169="základná",J169,0)</f>
        <v>0</v>
      </c>
      <c r="BF169" s="252">
        <f>IF(N169="znížená",J169,0)</f>
        <v>0</v>
      </c>
      <c r="BG169" s="252">
        <f>IF(N169="zákl. prenesená",J169,0)</f>
        <v>0</v>
      </c>
      <c r="BH169" s="252">
        <f>IF(N169="zníž. prenesená",J169,0)</f>
        <v>0</v>
      </c>
      <c r="BI169" s="252">
        <f>IF(N169="nulová",J169,0)</f>
        <v>0</v>
      </c>
      <c r="BJ169" s="18" t="s">
        <v>92</v>
      </c>
      <c r="BK169" s="252">
        <f>ROUND(I169*H169,2)</f>
        <v>0</v>
      </c>
      <c r="BL169" s="18" t="s">
        <v>227</v>
      </c>
      <c r="BM169" s="251" t="s">
        <v>1738</v>
      </c>
    </row>
    <row r="170" s="2" customFormat="1" ht="31.92453" customHeight="1">
      <c r="A170" s="39"/>
      <c r="B170" s="40"/>
      <c r="C170" s="239" t="s">
        <v>336</v>
      </c>
      <c r="D170" s="239" t="s">
        <v>213</v>
      </c>
      <c r="E170" s="240" t="s">
        <v>476</v>
      </c>
      <c r="F170" s="241" t="s">
        <v>477</v>
      </c>
      <c r="G170" s="242" t="s">
        <v>264</v>
      </c>
      <c r="H170" s="243">
        <v>0.68300000000000005</v>
      </c>
      <c r="I170" s="244"/>
      <c r="J170" s="245">
        <f>ROUND(I170*H170,2)</f>
        <v>0</v>
      </c>
      <c r="K170" s="246"/>
      <c r="L170" s="45"/>
      <c r="M170" s="247" t="s">
        <v>1</v>
      </c>
      <c r="N170" s="248" t="s">
        <v>42</v>
      </c>
      <c r="O170" s="98"/>
      <c r="P170" s="249">
        <f>O170*H170</f>
        <v>0</v>
      </c>
      <c r="Q170" s="249">
        <v>2.2632400000000001</v>
      </c>
      <c r="R170" s="249">
        <f>Q170*H170</f>
        <v>1.5457929200000002</v>
      </c>
      <c r="S170" s="249">
        <v>0</v>
      </c>
      <c r="T170" s="250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51" t="s">
        <v>227</v>
      </c>
      <c r="AT170" s="251" t="s">
        <v>213</v>
      </c>
      <c r="AU170" s="251" t="s">
        <v>92</v>
      </c>
      <c r="AY170" s="18" t="s">
        <v>210</v>
      </c>
      <c r="BE170" s="252">
        <f>IF(N170="základná",J170,0)</f>
        <v>0</v>
      </c>
      <c r="BF170" s="252">
        <f>IF(N170="znížená",J170,0)</f>
        <v>0</v>
      </c>
      <c r="BG170" s="252">
        <f>IF(N170="zákl. prenesená",J170,0)</f>
        <v>0</v>
      </c>
      <c r="BH170" s="252">
        <f>IF(N170="zníž. prenesená",J170,0)</f>
        <v>0</v>
      </c>
      <c r="BI170" s="252">
        <f>IF(N170="nulová",J170,0)</f>
        <v>0</v>
      </c>
      <c r="BJ170" s="18" t="s">
        <v>92</v>
      </c>
      <c r="BK170" s="252">
        <f>ROUND(I170*H170,2)</f>
        <v>0</v>
      </c>
      <c r="BL170" s="18" t="s">
        <v>227</v>
      </c>
      <c r="BM170" s="251" t="s">
        <v>1565</v>
      </c>
    </row>
    <row r="171" s="13" customFormat="1">
      <c r="A171" s="13"/>
      <c r="B171" s="258"/>
      <c r="C171" s="259"/>
      <c r="D171" s="260" t="s">
        <v>256</v>
      </c>
      <c r="E171" s="261" t="s">
        <v>1</v>
      </c>
      <c r="F171" s="262" t="s">
        <v>1739</v>
      </c>
      <c r="G171" s="259"/>
      <c r="H171" s="263">
        <v>0.68300000000000005</v>
      </c>
      <c r="I171" s="264"/>
      <c r="J171" s="259"/>
      <c r="K171" s="259"/>
      <c r="L171" s="265"/>
      <c r="M171" s="266"/>
      <c r="N171" s="267"/>
      <c r="O171" s="267"/>
      <c r="P171" s="267"/>
      <c r="Q171" s="267"/>
      <c r="R171" s="267"/>
      <c r="S171" s="267"/>
      <c r="T171" s="268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69" t="s">
        <v>256</v>
      </c>
      <c r="AU171" s="269" t="s">
        <v>92</v>
      </c>
      <c r="AV171" s="13" t="s">
        <v>92</v>
      </c>
      <c r="AW171" s="13" t="s">
        <v>32</v>
      </c>
      <c r="AX171" s="13" t="s">
        <v>84</v>
      </c>
      <c r="AY171" s="269" t="s">
        <v>210</v>
      </c>
    </row>
    <row r="172" s="2" customFormat="1" ht="23.4566" customHeight="1">
      <c r="A172" s="39"/>
      <c r="B172" s="40"/>
      <c r="C172" s="239" t="s">
        <v>340</v>
      </c>
      <c r="D172" s="239" t="s">
        <v>213</v>
      </c>
      <c r="E172" s="240" t="s">
        <v>486</v>
      </c>
      <c r="F172" s="241" t="s">
        <v>487</v>
      </c>
      <c r="G172" s="242" t="s">
        <v>254</v>
      </c>
      <c r="H172" s="243">
        <v>0.23999999999999999</v>
      </c>
      <c r="I172" s="244"/>
      <c r="J172" s="245">
        <f>ROUND(I172*H172,2)</f>
        <v>0</v>
      </c>
      <c r="K172" s="246"/>
      <c r="L172" s="45"/>
      <c r="M172" s="247" t="s">
        <v>1</v>
      </c>
      <c r="N172" s="248" t="s">
        <v>42</v>
      </c>
      <c r="O172" s="98"/>
      <c r="P172" s="249">
        <f>O172*H172</f>
        <v>0</v>
      </c>
      <c r="Q172" s="249">
        <v>0.02266</v>
      </c>
      <c r="R172" s="249">
        <f>Q172*H172</f>
        <v>0.0054383999999999995</v>
      </c>
      <c r="S172" s="249">
        <v>0</v>
      </c>
      <c r="T172" s="250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51" t="s">
        <v>227</v>
      </c>
      <c r="AT172" s="251" t="s">
        <v>213</v>
      </c>
      <c r="AU172" s="251" t="s">
        <v>92</v>
      </c>
      <c r="AY172" s="18" t="s">
        <v>210</v>
      </c>
      <c r="BE172" s="252">
        <f>IF(N172="základná",J172,0)</f>
        <v>0</v>
      </c>
      <c r="BF172" s="252">
        <f>IF(N172="znížená",J172,0)</f>
        <v>0</v>
      </c>
      <c r="BG172" s="252">
        <f>IF(N172="zákl. prenesená",J172,0)</f>
        <v>0</v>
      </c>
      <c r="BH172" s="252">
        <f>IF(N172="zníž. prenesená",J172,0)</f>
        <v>0</v>
      </c>
      <c r="BI172" s="252">
        <f>IF(N172="nulová",J172,0)</f>
        <v>0</v>
      </c>
      <c r="BJ172" s="18" t="s">
        <v>92</v>
      </c>
      <c r="BK172" s="252">
        <f>ROUND(I172*H172,2)</f>
        <v>0</v>
      </c>
      <c r="BL172" s="18" t="s">
        <v>227</v>
      </c>
      <c r="BM172" s="251" t="s">
        <v>1740</v>
      </c>
    </row>
    <row r="173" s="13" customFormat="1">
      <c r="A173" s="13"/>
      <c r="B173" s="258"/>
      <c r="C173" s="259"/>
      <c r="D173" s="260" t="s">
        <v>256</v>
      </c>
      <c r="E173" s="261" t="s">
        <v>1</v>
      </c>
      <c r="F173" s="262" t="s">
        <v>1460</v>
      </c>
      <c r="G173" s="259"/>
      <c r="H173" s="263">
        <v>0.23999999999999999</v>
      </c>
      <c r="I173" s="264"/>
      <c r="J173" s="259"/>
      <c r="K173" s="259"/>
      <c r="L173" s="265"/>
      <c r="M173" s="266"/>
      <c r="N173" s="267"/>
      <c r="O173" s="267"/>
      <c r="P173" s="267"/>
      <c r="Q173" s="267"/>
      <c r="R173" s="267"/>
      <c r="S173" s="267"/>
      <c r="T173" s="268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69" t="s">
        <v>256</v>
      </c>
      <c r="AU173" s="269" t="s">
        <v>92</v>
      </c>
      <c r="AV173" s="13" t="s">
        <v>92</v>
      </c>
      <c r="AW173" s="13" t="s">
        <v>32</v>
      </c>
      <c r="AX173" s="13" t="s">
        <v>76</v>
      </c>
      <c r="AY173" s="269" t="s">
        <v>210</v>
      </c>
    </row>
    <row r="174" s="2" customFormat="1" ht="31.92453" customHeight="1">
      <c r="A174" s="39"/>
      <c r="B174" s="40"/>
      <c r="C174" s="239" t="s">
        <v>346</v>
      </c>
      <c r="D174" s="239" t="s">
        <v>213</v>
      </c>
      <c r="E174" s="240" t="s">
        <v>491</v>
      </c>
      <c r="F174" s="241" t="s">
        <v>492</v>
      </c>
      <c r="G174" s="242" t="s">
        <v>254</v>
      </c>
      <c r="H174" s="243">
        <v>18.629999999999999</v>
      </c>
      <c r="I174" s="244"/>
      <c r="J174" s="245">
        <f>ROUND(I174*H174,2)</f>
        <v>0</v>
      </c>
      <c r="K174" s="246"/>
      <c r="L174" s="45"/>
      <c r="M174" s="247" t="s">
        <v>1</v>
      </c>
      <c r="N174" s="248" t="s">
        <v>42</v>
      </c>
      <c r="O174" s="98"/>
      <c r="P174" s="249">
        <f>O174*H174</f>
        <v>0</v>
      </c>
      <c r="Q174" s="249">
        <v>0.74894000000000005</v>
      </c>
      <c r="R174" s="249">
        <f>Q174*H174</f>
        <v>13.952752200000001</v>
      </c>
      <c r="S174" s="249">
        <v>0</v>
      </c>
      <c r="T174" s="250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51" t="s">
        <v>227</v>
      </c>
      <c r="AT174" s="251" t="s">
        <v>213</v>
      </c>
      <c r="AU174" s="251" t="s">
        <v>92</v>
      </c>
      <c r="AY174" s="18" t="s">
        <v>210</v>
      </c>
      <c r="BE174" s="252">
        <f>IF(N174="základná",J174,0)</f>
        <v>0</v>
      </c>
      <c r="BF174" s="252">
        <f>IF(N174="znížená",J174,0)</f>
        <v>0</v>
      </c>
      <c r="BG174" s="252">
        <f>IF(N174="zákl. prenesená",J174,0)</f>
        <v>0</v>
      </c>
      <c r="BH174" s="252">
        <f>IF(N174="zníž. prenesená",J174,0)</f>
        <v>0</v>
      </c>
      <c r="BI174" s="252">
        <f>IF(N174="nulová",J174,0)</f>
        <v>0</v>
      </c>
      <c r="BJ174" s="18" t="s">
        <v>92</v>
      </c>
      <c r="BK174" s="252">
        <f>ROUND(I174*H174,2)</f>
        <v>0</v>
      </c>
      <c r="BL174" s="18" t="s">
        <v>227</v>
      </c>
      <c r="BM174" s="251" t="s">
        <v>1568</v>
      </c>
    </row>
    <row r="175" s="13" customFormat="1">
      <c r="A175" s="13"/>
      <c r="B175" s="258"/>
      <c r="C175" s="259"/>
      <c r="D175" s="260" t="s">
        <v>256</v>
      </c>
      <c r="E175" s="261" t="s">
        <v>1</v>
      </c>
      <c r="F175" s="262" t="s">
        <v>1741</v>
      </c>
      <c r="G175" s="259"/>
      <c r="H175" s="263">
        <v>18.629999999999999</v>
      </c>
      <c r="I175" s="264"/>
      <c r="J175" s="259"/>
      <c r="K175" s="259"/>
      <c r="L175" s="265"/>
      <c r="M175" s="266"/>
      <c r="N175" s="267"/>
      <c r="O175" s="267"/>
      <c r="P175" s="267"/>
      <c r="Q175" s="267"/>
      <c r="R175" s="267"/>
      <c r="S175" s="267"/>
      <c r="T175" s="268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69" t="s">
        <v>256</v>
      </c>
      <c r="AU175" s="269" t="s">
        <v>92</v>
      </c>
      <c r="AV175" s="13" t="s">
        <v>92</v>
      </c>
      <c r="AW175" s="13" t="s">
        <v>32</v>
      </c>
      <c r="AX175" s="13" t="s">
        <v>76</v>
      </c>
      <c r="AY175" s="269" t="s">
        <v>210</v>
      </c>
    </row>
    <row r="176" s="12" customFormat="1" ht="22.8" customHeight="1">
      <c r="A176" s="12"/>
      <c r="B176" s="223"/>
      <c r="C176" s="224"/>
      <c r="D176" s="225" t="s">
        <v>75</v>
      </c>
      <c r="E176" s="237" t="s">
        <v>277</v>
      </c>
      <c r="F176" s="237" t="s">
        <v>941</v>
      </c>
      <c r="G176" s="224"/>
      <c r="H176" s="224"/>
      <c r="I176" s="227"/>
      <c r="J176" s="238">
        <f>BK176</f>
        <v>0</v>
      </c>
      <c r="K176" s="224"/>
      <c r="L176" s="229"/>
      <c r="M176" s="230"/>
      <c r="N176" s="231"/>
      <c r="O176" s="231"/>
      <c r="P176" s="232">
        <f>SUM(P177:P180)</f>
        <v>0</v>
      </c>
      <c r="Q176" s="231"/>
      <c r="R176" s="232">
        <f>SUM(R177:R180)</f>
        <v>0.14559614999999998</v>
      </c>
      <c r="S176" s="231"/>
      <c r="T176" s="233">
        <f>SUM(T177:T180)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34" t="s">
        <v>84</v>
      </c>
      <c r="AT176" s="235" t="s">
        <v>75</v>
      </c>
      <c r="AU176" s="235" t="s">
        <v>84</v>
      </c>
      <c r="AY176" s="234" t="s">
        <v>210</v>
      </c>
      <c r="BK176" s="236">
        <f>SUM(BK177:BK180)</f>
        <v>0</v>
      </c>
    </row>
    <row r="177" s="2" customFormat="1" ht="31.92453" customHeight="1">
      <c r="A177" s="39"/>
      <c r="B177" s="40"/>
      <c r="C177" s="239" t="s">
        <v>353</v>
      </c>
      <c r="D177" s="239" t="s">
        <v>213</v>
      </c>
      <c r="E177" s="240" t="s">
        <v>1118</v>
      </c>
      <c r="F177" s="241" t="s">
        <v>1119</v>
      </c>
      <c r="G177" s="242" t="s">
        <v>254</v>
      </c>
      <c r="H177" s="243">
        <v>7.4550000000000001</v>
      </c>
      <c r="I177" s="244"/>
      <c r="J177" s="245">
        <f>ROUND(I177*H177,2)</f>
        <v>0</v>
      </c>
      <c r="K177" s="246"/>
      <c r="L177" s="45"/>
      <c r="M177" s="247" t="s">
        <v>1</v>
      </c>
      <c r="N177" s="248" t="s">
        <v>42</v>
      </c>
      <c r="O177" s="98"/>
      <c r="P177" s="249">
        <f>O177*H177</f>
        <v>0</v>
      </c>
      <c r="Q177" s="249">
        <v>0.019529999999999999</v>
      </c>
      <c r="R177" s="249">
        <f>Q177*H177</f>
        <v>0.14559614999999998</v>
      </c>
      <c r="S177" s="249">
        <v>0</v>
      </c>
      <c r="T177" s="250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51" t="s">
        <v>227</v>
      </c>
      <c r="AT177" s="251" t="s">
        <v>213</v>
      </c>
      <c r="AU177" s="251" t="s">
        <v>92</v>
      </c>
      <c r="AY177" s="18" t="s">
        <v>210</v>
      </c>
      <c r="BE177" s="252">
        <f>IF(N177="základná",J177,0)</f>
        <v>0</v>
      </c>
      <c r="BF177" s="252">
        <f>IF(N177="znížená",J177,0)</f>
        <v>0</v>
      </c>
      <c r="BG177" s="252">
        <f>IF(N177="zákl. prenesená",J177,0)</f>
        <v>0</v>
      </c>
      <c r="BH177" s="252">
        <f>IF(N177="zníž. prenesená",J177,0)</f>
        <v>0</v>
      </c>
      <c r="BI177" s="252">
        <f>IF(N177="nulová",J177,0)</f>
        <v>0</v>
      </c>
      <c r="BJ177" s="18" t="s">
        <v>92</v>
      </c>
      <c r="BK177" s="252">
        <f>ROUND(I177*H177,2)</f>
        <v>0</v>
      </c>
      <c r="BL177" s="18" t="s">
        <v>227</v>
      </c>
      <c r="BM177" s="251" t="s">
        <v>1120</v>
      </c>
    </row>
    <row r="178" s="13" customFormat="1">
      <c r="A178" s="13"/>
      <c r="B178" s="258"/>
      <c r="C178" s="259"/>
      <c r="D178" s="260" t="s">
        <v>256</v>
      </c>
      <c r="E178" s="261" t="s">
        <v>1</v>
      </c>
      <c r="F178" s="262" t="s">
        <v>1742</v>
      </c>
      <c r="G178" s="259"/>
      <c r="H178" s="263">
        <v>1.5509999999999999</v>
      </c>
      <c r="I178" s="264"/>
      <c r="J178" s="259"/>
      <c r="K178" s="259"/>
      <c r="L178" s="265"/>
      <c r="M178" s="266"/>
      <c r="N178" s="267"/>
      <c r="O178" s="267"/>
      <c r="P178" s="267"/>
      <c r="Q178" s="267"/>
      <c r="R178" s="267"/>
      <c r="S178" s="267"/>
      <c r="T178" s="268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69" t="s">
        <v>256</v>
      </c>
      <c r="AU178" s="269" t="s">
        <v>92</v>
      </c>
      <c r="AV178" s="13" t="s">
        <v>92</v>
      </c>
      <c r="AW178" s="13" t="s">
        <v>32</v>
      </c>
      <c r="AX178" s="13" t="s">
        <v>76</v>
      </c>
      <c r="AY178" s="269" t="s">
        <v>210</v>
      </c>
    </row>
    <row r="179" s="13" customFormat="1">
      <c r="A179" s="13"/>
      <c r="B179" s="258"/>
      <c r="C179" s="259"/>
      <c r="D179" s="260" t="s">
        <v>256</v>
      </c>
      <c r="E179" s="261" t="s">
        <v>1</v>
      </c>
      <c r="F179" s="262" t="s">
        <v>1743</v>
      </c>
      <c r="G179" s="259"/>
      <c r="H179" s="263">
        <v>5.9039999999999999</v>
      </c>
      <c r="I179" s="264"/>
      <c r="J179" s="259"/>
      <c r="K179" s="259"/>
      <c r="L179" s="265"/>
      <c r="M179" s="266"/>
      <c r="N179" s="267"/>
      <c r="O179" s="267"/>
      <c r="P179" s="267"/>
      <c r="Q179" s="267"/>
      <c r="R179" s="267"/>
      <c r="S179" s="267"/>
      <c r="T179" s="268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69" t="s">
        <v>256</v>
      </c>
      <c r="AU179" s="269" t="s">
        <v>92</v>
      </c>
      <c r="AV179" s="13" t="s">
        <v>92</v>
      </c>
      <c r="AW179" s="13" t="s">
        <v>32</v>
      </c>
      <c r="AX179" s="13" t="s">
        <v>76</v>
      </c>
      <c r="AY179" s="269" t="s">
        <v>210</v>
      </c>
    </row>
    <row r="180" s="14" customFormat="1">
      <c r="A180" s="14"/>
      <c r="B180" s="270"/>
      <c r="C180" s="271"/>
      <c r="D180" s="260" t="s">
        <v>256</v>
      </c>
      <c r="E180" s="272" t="s">
        <v>1</v>
      </c>
      <c r="F180" s="273" t="s">
        <v>268</v>
      </c>
      <c r="G180" s="271"/>
      <c r="H180" s="274">
        <v>7.4550000000000001</v>
      </c>
      <c r="I180" s="275"/>
      <c r="J180" s="271"/>
      <c r="K180" s="271"/>
      <c r="L180" s="276"/>
      <c r="M180" s="277"/>
      <c r="N180" s="278"/>
      <c r="O180" s="278"/>
      <c r="P180" s="278"/>
      <c r="Q180" s="278"/>
      <c r="R180" s="278"/>
      <c r="S180" s="278"/>
      <c r="T180" s="279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80" t="s">
        <v>256</v>
      </c>
      <c r="AU180" s="280" t="s">
        <v>92</v>
      </c>
      <c r="AV180" s="14" t="s">
        <v>227</v>
      </c>
      <c r="AW180" s="14" t="s">
        <v>32</v>
      </c>
      <c r="AX180" s="14" t="s">
        <v>84</v>
      </c>
      <c r="AY180" s="280" t="s">
        <v>210</v>
      </c>
    </row>
    <row r="181" s="12" customFormat="1" ht="22.8" customHeight="1">
      <c r="A181" s="12"/>
      <c r="B181" s="223"/>
      <c r="C181" s="224"/>
      <c r="D181" s="225" t="s">
        <v>75</v>
      </c>
      <c r="E181" s="237" t="s">
        <v>293</v>
      </c>
      <c r="F181" s="237" t="s">
        <v>594</v>
      </c>
      <c r="G181" s="224"/>
      <c r="H181" s="224"/>
      <c r="I181" s="227"/>
      <c r="J181" s="238">
        <f>BK181</f>
        <v>0</v>
      </c>
      <c r="K181" s="224"/>
      <c r="L181" s="229"/>
      <c r="M181" s="230"/>
      <c r="N181" s="231"/>
      <c r="O181" s="231"/>
      <c r="P181" s="232">
        <f>SUM(P182:P198)</f>
        <v>0</v>
      </c>
      <c r="Q181" s="231"/>
      <c r="R181" s="232">
        <f>SUM(R182:R198)</f>
        <v>0.081509999999999999</v>
      </c>
      <c r="S181" s="231"/>
      <c r="T181" s="233">
        <f>SUM(T182:T198)</f>
        <v>1.6754530000000001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34" t="s">
        <v>84</v>
      </c>
      <c r="AT181" s="235" t="s">
        <v>75</v>
      </c>
      <c r="AU181" s="235" t="s">
        <v>84</v>
      </c>
      <c r="AY181" s="234" t="s">
        <v>210</v>
      </c>
      <c r="BK181" s="236">
        <f>SUM(BK182:BK198)</f>
        <v>0</v>
      </c>
    </row>
    <row r="182" s="2" customFormat="1" ht="16.30189" customHeight="1">
      <c r="A182" s="39"/>
      <c r="B182" s="40"/>
      <c r="C182" s="239" t="s">
        <v>7</v>
      </c>
      <c r="D182" s="239" t="s">
        <v>213</v>
      </c>
      <c r="E182" s="240" t="s">
        <v>1134</v>
      </c>
      <c r="F182" s="241" t="s">
        <v>1135</v>
      </c>
      <c r="G182" s="242" t="s">
        <v>563</v>
      </c>
      <c r="H182" s="243">
        <v>1</v>
      </c>
      <c r="I182" s="244"/>
      <c r="J182" s="245">
        <f>ROUND(I182*H182,2)</f>
        <v>0</v>
      </c>
      <c r="K182" s="246"/>
      <c r="L182" s="45"/>
      <c r="M182" s="247" t="s">
        <v>1</v>
      </c>
      <c r="N182" s="248" t="s">
        <v>42</v>
      </c>
      <c r="O182" s="98"/>
      <c r="P182" s="249">
        <f>O182*H182</f>
        <v>0</v>
      </c>
      <c r="Q182" s="249">
        <v>0.077670000000000003</v>
      </c>
      <c r="R182" s="249">
        <f>Q182*H182</f>
        <v>0.077670000000000003</v>
      </c>
      <c r="S182" s="249">
        <v>0</v>
      </c>
      <c r="T182" s="250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51" t="s">
        <v>227</v>
      </c>
      <c r="AT182" s="251" t="s">
        <v>213</v>
      </c>
      <c r="AU182" s="251" t="s">
        <v>92</v>
      </c>
      <c r="AY182" s="18" t="s">
        <v>210</v>
      </c>
      <c r="BE182" s="252">
        <f>IF(N182="základná",J182,0)</f>
        <v>0</v>
      </c>
      <c r="BF182" s="252">
        <f>IF(N182="znížená",J182,0)</f>
        <v>0</v>
      </c>
      <c r="BG182" s="252">
        <f>IF(N182="zákl. prenesená",J182,0)</f>
        <v>0</v>
      </c>
      <c r="BH182" s="252">
        <f>IF(N182="zníž. prenesená",J182,0)</f>
        <v>0</v>
      </c>
      <c r="BI182" s="252">
        <f>IF(N182="nulová",J182,0)</f>
        <v>0</v>
      </c>
      <c r="BJ182" s="18" t="s">
        <v>92</v>
      </c>
      <c r="BK182" s="252">
        <f>ROUND(I182*H182,2)</f>
        <v>0</v>
      </c>
      <c r="BL182" s="18" t="s">
        <v>227</v>
      </c>
      <c r="BM182" s="251" t="s">
        <v>1136</v>
      </c>
    </row>
    <row r="183" s="2" customFormat="1" ht="23.4566" customHeight="1">
      <c r="A183" s="39"/>
      <c r="B183" s="40"/>
      <c r="C183" s="239" t="s">
        <v>362</v>
      </c>
      <c r="D183" s="239" t="s">
        <v>213</v>
      </c>
      <c r="E183" s="240" t="s">
        <v>1475</v>
      </c>
      <c r="F183" s="241" t="s">
        <v>1476</v>
      </c>
      <c r="G183" s="242" t="s">
        <v>254</v>
      </c>
      <c r="H183" s="243">
        <v>6.4500000000000002</v>
      </c>
      <c r="I183" s="244"/>
      <c r="J183" s="245">
        <f>ROUND(I183*H183,2)</f>
        <v>0</v>
      </c>
      <c r="K183" s="246"/>
      <c r="L183" s="45"/>
      <c r="M183" s="247" t="s">
        <v>1</v>
      </c>
      <c r="N183" s="248" t="s">
        <v>42</v>
      </c>
      <c r="O183" s="98"/>
      <c r="P183" s="249">
        <f>O183*H183</f>
        <v>0</v>
      </c>
      <c r="Q183" s="249">
        <v>0</v>
      </c>
      <c r="R183" s="249">
        <f>Q183*H183</f>
        <v>0</v>
      </c>
      <c r="S183" s="249">
        <v>0</v>
      </c>
      <c r="T183" s="250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51" t="s">
        <v>227</v>
      </c>
      <c r="AT183" s="251" t="s">
        <v>213</v>
      </c>
      <c r="AU183" s="251" t="s">
        <v>92</v>
      </c>
      <c r="AY183" s="18" t="s">
        <v>210</v>
      </c>
      <c r="BE183" s="252">
        <f>IF(N183="základná",J183,0)</f>
        <v>0</v>
      </c>
      <c r="BF183" s="252">
        <f>IF(N183="znížená",J183,0)</f>
        <v>0</v>
      </c>
      <c r="BG183" s="252">
        <f>IF(N183="zákl. prenesená",J183,0)</f>
        <v>0</v>
      </c>
      <c r="BH183" s="252">
        <f>IF(N183="zníž. prenesená",J183,0)</f>
        <v>0</v>
      </c>
      <c r="BI183" s="252">
        <f>IF(N183="nulová",J183,0)</f>
        <v>0</v>
      </c>
      <c r="BJ183" s="18" t="s">
        <v>92</v>
      </c>
      <c r="BK183" s="252">
        <f>ROUND(I183*H183,2)</f>
        <v>0</v>
      </c>
      <c r="BL183" s="18" t="s">
        <v>227</v>
      </c>
      <c r="BM183" s="251" t="s">
        <v>1477</v>
      </c>
    </row>
    <row r="184" s="13" customFormat="1">
      <c r="A184" s="13"/>
      <c r="B184" s="258"/>
      <c r="C184" s="259"/>
      <c r="D184" s="260" t="s">
        <v>256</v>
      </c>
      <c r="E184" s="261" t="s">
        <v>1</v>
      </c>
      <c r="F184" s="262" t="s">
        <v>1744</v>
      </c>
      <c r="G184" s="259"/>
      <c r="H184" s="263">
        <v>6.4500000000000002</v>
      </c>
      <c r="I184" s="264"/>
      <c r="J184" s="259"/>
      <c r="K184" s="259"/>
      <c r="L184" s="265"/>
      <c r="M184" s="266"/>
      <c r="N184" s="267"/>
      <c r="O184" s="267"/>
      <c r="P184" s="267"/>
      <c r="Q184" s="267"/>
      <c r="R184" s="267"/>
      <c r="S184" s="267"/>
      <c r="T184" s="268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69" t="s">
        <v>256</v>
      </c>
      <c r="AU184" s="269" t="s">
        <v>92</v>
      </c>
      <c r="AV184" s="13" t="s">
        <v>92</v>
      </c>
      <c r="AW184" s="13" t="s">
        <v>32</v>
      </c>
      <c r="AX184" s="13" t="s">
        <v>76</v>
      </c>
      <c r="AY184" s="269" t="s">
        <v>210</v>
      </c>
    </row>
    <row r="185" s="14" customFormat="1">
      <c r="A185" s="14"/>
      <c r="B185" s="270"/>
      <c r="C185" s="271"/>
      <c r="D185" s="260" t="s">
        <v>256</v>
      </c>
      <c r="E185" s="272" t="s">
        <v>1</v>
      </c>
      <c r="F185" s="273" t="s">
        <v>268</v>
      </c>
      <c r="G185" s="271"/>
      <c r="H185" s="274">
        <v>6.4500000000000002</v>
      </c>
      <c r="I185" s="275"/>
      <c r="J185" s="271"/>
      <c r="K185" s="271"/>
      <c r="L185" s="276"/>
      <c r="M185" s="277"/>
      <c r="N185" s="278"/>
      <c r="O185" s="278"/>
      <c r="P185" s="278"/>
      <c r="Q185" s="278"/>
      <c r="R185" s="278"/>
      <c r="S185" s="278"/>
      <c r="T185" s="279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80" t="s">
        <v>256</v>
      </c>
      <c r="AU185" s="280" t="s">
        <v>92</v>
      </c>
      <c r="AV185" s="14" t="s">
        <v>227</v>
      </c>
      <c r="AW185" s="14" t="s">
        <v>32</v>
      </c>
      <c r="AX185" s="14" t="s">
        <v>84</v>
      </c>
      <c r="AY185" s="280" t="s">
        <v>210</v>
      </c>
    </row>
    <row r="186" s="2" customFormat="1" ht="31.92453" customHeight="1">
      <c r="A186" s="39"/>
      <c r="B186" s="40"/>
      <c r="C186" s="239" t="s">
        <v>368</v>
      </c>
      <c r="D186" s="239" t="s">
        <v>213</v>
      </c>
      <c r="E186" s="240" t="s">
        <v>1148</v>
      </c>
      <c r="F186" s="241" t="s">
        <v>1149</v>
      </c>
      <c r="G186" s="242" t="s">
        <v>310</v>
      </c>
      <c r="H186" s="243">
        <v>5</v>
      </c>
      <c r="I186" s="244"/>
      <c r="J186" s="245">
        <f>ROUND(I186*H186,2)</f>
        <v>0</v>
      </c>
      <c r="K186" s="246"/>
      <c r="L186" s="45"/>
      <c r="M186" s="247" t="s">
        <v>1</v>
      </c>
      <c r="N186" s="248" t="s">
        <v>42</v>
      </c>
      <c r="O186" s="98"/>
      <c r="P186" s="249">
        <f>O186*H186</f>
        <v>0</v>
      </c>
      <c r="Q186" s="249">
        <v>0</v>
      </c>
      <c r="R186" s="249">
        <f>Q186*H186</f>
        <v>0</v>
      </c>
      <c r="S186" s="249">
        <v>0.1946</v>
      </c>
      <c r="T186" s="250">
        <f>S186*H186</f>
        <v>0.97299999999999998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51" t="s">
        <v>227</v>
      </c>
      <c r="AT186" s="251" t="s">
        <v>213</v>
      </c>
      <c r="AU186" s="251" t="s">
        <v>92</v>
      </c>
      <c r="AY186" s="18" t="s">
        <v>210</v>
      </c>
      <c r="BE186" s="252">
        <f>IF(N186="základná",J186,0)</f>
        <v>0</v>
      </c>
      <c r="BF186" s="252">
        <f>IF(N186="znížená",J186,0)</f>
        <v>0</v>
      </c>
      <c r="BG186" s="252">
        <f>IF(N186="zákl. prenesená",J186,0)</f>
        <v>0</v>
      </c>
      <c r="BH186" s="252">
        <f>IF(N186="zníž. prenesená",J186,0)</f>
        <v>0</v>
      </c>
      <c r="BI186" s="252">
        <f>IF(N186="nulová",J186,0)</f>
        <v>0</v>
      </c>
      <c r="BJ186" s="18" t="s">
        <v>92</v>
      </c>
      <c r="BK186" s="252">
        <f>ROUND(I186*H186,2)</f>
        <v>0</v>
      </c>
      <c r="BL186" s="18" t="s">
        <v>227</v>
      </c>
      <c r="BM186" s="251" t="s">
        <v>1150</v>
      </c>
    </row>
    <row r="187" s="13" customFormat="1">
      <c r="A187" s="13"/>
      <c r="B187" s="258"/>
      <c r="C187" s="259"/>
      <c r="D187" s="260" t="s">
        <v>256</v>
      </c>
      <c r="E187" s="261" t="s">
        <v>1</v>
      </c>
      <c r="F187" s="262" t="s">
        <v>1625</v>
      </c>
      <c r="G187" s="259"/>
      <c r="H187" s="263">
        <v>5</v>
      </c>
      <c r="I187" s="264"/>
      <c r="J187" s="259"/>
      <c r="K187" s="259"/>
      <c r="L187" s="265"/>
      <c r="M187" s="266"/>
      <c r="N187" s="267"/>
      <c r="O187" s="267"/>
      <c r="P187" s="267"/>
      <c r="Q187" s="267"/>
      <c r="R187" s="267"/>
      <c r="S187" s="267"/>
      <c r="T187" s="268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69" t="s">
        <v>256</v>
      </c>
      <c r="AU187" s="269" t="s">
        <v>92</v>
      </c>
      <c r="AV187" s="13" t="s">
        <v>92</v>
      </c>
      <c r="AW187" s="13" t="s">
        <v>32</v>
      </c>
      <c r="AX187" s="13" t="s">
        <v>84</v>
      </c>
      <c r="AY187" s="269" t="s">
        <v>210</v>
      </c>
    </row>
    <row r="188" s="2" customFormat="1" ht="23.4566" customHeight="1">
      <c r="A188" s="39"/>
      <c r="B188" s="40"/>
      <c r="C188" s="239" t="s">
        <v>373</v>
      </c>
      <c r="D188" s="239" t="s">
        <v>213</v>
      </c>
      <c r="E188" s="240" t="s">
        <v>1412</v>
      </c>
      <c r="F188" s="241" t="s">
        <v>1413</v>
      </c>
      <c r="G188" s="242" t="s">
        <v>310</v>
      </c>
      <c r="H188" s="243">
        <v>12.300000000000001</v>
      </c>
      <c r="I188" s="244"/>
      <c r="J188" s="245">
        <f>ROUND(I188*H188,2)</f>
        <v>0</v>
      </c>
      <c r="K188" s="246"/>
      <c r="L188" s="45"/>
      <c r="M188" s="247" t="s">
        <v>1</v>
      </c>
      <c r="N188" s="248" t="s">
        <v>42</v>
      </c>
      <c r="O188" s="98"/>
      <c r="P188" s="249">
        <f>O188*H188</f>
        <v>0</v>
      </c>
      <c r="Q188" s="249">
        <v>0</v>
      </c>
      <c r="R188" s="249">
        <f>Q188*H188</f>
        <v>0</v>
      </c>
      <c r="S188" s="249">
        <v>0.057110000000000001</v>
      </c>
      <c r="T188" s="250">
        <f>S188*H188</f>
        <v>0.70245300000000011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51" t="s">
        <v>227</v>
      </c>
      <c r="AT188" s="251" t="s">
        <v>213</v>
      </c>
      <c r="AU188" s="251" t="s">
        <v>92</v>
      </c>
      <c r="AY188" s="18" t="s">
        <v>210</v>
      </c>
      <c r="BE188" s="252">
        <f>IF(N188="základná",J188,0)</f>
        <v>0</v>
      </c>
      <c r="BF188" s="252">
        <f>IF(N188="znížená",J188,0)</f>
        <v>0</v>
      </c>
      <c r="BG188" s="252">
        <f>IF(N188="zákl. prenesená",J188,0)</f>
        <v>0</v>
      </c>
      <c r="BH188" s="252">
        <f>IF(N188="zníž. prenesená",J188,0)</f>
        <v>0</v>
      </c>
      <c r="BI188" s="252">
        <f>IF(N188="nulová",J188,0)</f>
        <v>0</v>
      </c>
      <c r="BJ188" s="18" t="s">
        <v>92</v>
      </c>
      <c r="BK188" s="252">
        <f>ROUND(I188*H188,2)</f>
        <v>0</v>
      </c>
      <c r="BL188" s="18" t="s">
        <v>227</v>
      </c>
      <c r="BM188" s="251" t="s">
        <v>1745</v>
      </c>
    </row>
    <row r="189" s="2" customFormat="1" ht="36.72453" customHeight="1">
      <c r="A189" s="39"/>
      <c r="B189" s="40"/>
      <c r="C189" s="239" t="s">
        <v>378</v>
      </c>
      <c r="D189" s="239" t="s">
        <v>213</v>
      </c>
      <c r="E189" s="240" t="s">
        <v>1152</v>
      </c>
      <c r="F189" s="241" t="s">
        <v>1153</v>
      </c>
      <c r="G189" s="242" t="s">
        <v>563</v>
      </c>
      <c r="H189" s="243">
        <v>24</v>
      </c>
      <c r="I189" s="244"/>
      <c r="J189" s="245">
        <f>ROUND(I189*H189,2)</f>
        <v>0</v>
      </c>
      <c r="K189" s="246"/>
      <c r="L189" s="45"/>
      <c r="M189" s="247" t="s">
        <v>1</v>
      </c>
      <c r="N189" s="248" t="s">
        <v>42</v>
      </c>
      <c r="O189" s="98"/>
      <c r="P189" s="249">
        <f>O189*H189</f>
        <v>0</v>
      </c>
      <c r="Q189" s="249">
        <v>0.00016000000000000001</v>
      </c>
      <c r="R189" s="249">
        <f>Q189*H189</f>
        <v>0.0038400000000000005</v>
      </c>
      <c r="S189" s="249">
        <v>0</v>
      </c>
      <c r="T189" s="250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51" t="s">
        <v>227</v>
      </c>
      <c r="AT189" s="251" t="s">
        <v>213</v>
      </c>
      <c r="AU189" s="251" t="s">
        <v>92</v>
      </c>
      <c r="AY189" s="18" t="s">
        <v>210</v>
      </c>
      <c r="BE189" s="252">
        <f>IF(N189="základná",J189,0)</f>
        <v>0</v>
      </c>
      <c r="BF189" s="252">
        <f>IF(N189="znížená",J189,0)</f>
        <v>0</v>
      </c>
      <c r="BG189" s="252">
        <f>IF(N189="zákl. prenesená",J189,0)</f>
        <v>0</v>
      </c>
      <c r="BH189" s="252">
        <f>IF(N189="zníž. prenesená",J189,0)</f>
        <v>0</v>
      </c>
      <c r="BI189" s="252">
        <f>IF(N189="nulová",J189,0)</f>
        <v>0</v>
      </c>
      <c r="BJ189" s="18" t="s">
        <v>92</v>
      </c>
      <c r="BK189" s="252">
        <f>ROUND(I189*H189,2)</f>
        <v>0</v>
      </c>
      <c r="BL189" s="18" t="s">
        <v>227</v>
      </c>
      <c r="BM189" s="251" t="s">
        <v>1574</v>
      </c>
    </row>
    <row r="190" s="13" customFormat="1">
      <c r="A190" s="13"/>
      <c r="B190" s="258"/>
      <c r="C190" s="259"/>
      <c r="D190" s="260" t="s">
        <v>256</v>
      </c>
      <c r="E190" s="261" t="s">
        <v>1</v>
      </c>
      <c r="F190" s="262" t="s">
        <v>1483</v>
      </c>
      <c r="G190" s="259"/>
      <c r="H190" s="263">
        <v>24</v>
      </c>
      <c r="I190" s="264"/>
      <c r="J190" s="259"/>
      <c r="K190" s="259"/>
      <c r="L190" s="265"/>
      <c r="M190" s="266"/>
      <c r="N190" s="267"/>
      <c r="O190" s="267"/>
      <c r="P190" s="267"/>
      <c r="Q190" s="267"/>
      <c r="R190" s="267"/>
      <c r="S190" s="267"/>
      <c r="T190" s="268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69" t="s">
        <v>256</v>
      </c>
      <c r="AU190" s="269" t="s">
        <v>92</v>
      </c>
      <c r="AV190" s="13" t="s">
        <v>92</v>
      </c>
      <c r="AW190" s="13" t="s">
        <v>32</v>
      </c>
      <c r="AX190" s="13" t="s">
        <v>76</v>
      </c>
      <c r="AY190" s="269" t="s">
        <v>210</v>
      </c>
    </row>
    <row r="191" s="14" customFormat="1">
      <c r="A191" s="14"/>
      <c r="B191" s="270"/>
      <c r="C191" s="271"/>
      <c r="D191" s="260" t="s">
        <v>256</v>
      </c>
      <c r="E191" s="272" t="s">
        <v>1</v>
      </c>
      <c r="F191" s="273" t="s">
        <v>268</v>
      </c>
      <c r="G191" s="271"/>
      <c r="H191" s="274">
        <v>24</v>
      </c>
      <c r="I191" s="275"/>
      <c r="J191" s="271"/>
      <c r="K191" s="271"/>
      <c r="L191" s="276"/>
      <c r="M191" s="277"/>
      <c r="N191" s="278"/>
      <c r="O191" s="278"/>
      <c r="P191" s="278"/>
      <c r="Q191" s="278"/>
      <c r="R191" s="278"/>
      <c r="S191" s="278"/>
      <c r="T191" s="279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80" t="s">
        <v>256</v>
      </c>
      <c r="AU191" s="280" t="s">
        <v>92</v>
      </c>
      <c r="AV191" s="14" t="s">
        <v>227</v>
      </c>
      <c r="AW191" s="14" t="s">
        <v>32</v>
      </c>
      <c r="AX191" s="14" t="s">
        <v>84</v>
      </c>
      <c r="AY191" s="280" t="s">
        <v>210</v>
      </c>
    </row>
    <row r="192" s="2" customFormat="1" ht="23.4566" customHeight="1">
      <c r="A192" s="39"/>
      <c r="B192" s="40"/>
      <c r="C192" s="239" t="s">
        <v>383</v>
      </c>
      <c r="D192" s="239" t="s">
        <v>213</v>
      </c>
      <c r="E192" s="240" t="s">
        <v>796</v>
      </c>
      <c r="F192" s="241" t="s">
        <v>797</v>
      </c>
      <c r="G192" s="242" t="s">
        <v>333</v>
      </c>
      <c r="H192" s="243">
        <v>1.8300000000000001</v>
      </c>
      <c r="I192" s="244"/>
      <c r="J192" s="245">
        <f>ROUND(I192*H192,2)</f>
        <v>0</v>
      </c>
      <c r="K192" s="246"/>
      <c r="L192" s="45"/>
      <c r="M192" s="247" t="s">
        <v>1</v>
      </c>
      <c r="N192" s="248" t="s">
        <v>42</v>
      </c>
      <c r="O192" s="98"/>
      <c r="P192" s="249">
        <f>O192*H192</f>
        <v>0</v>
      </c>
      <c r="Q192" s="249">
        <v>0</v>
      </c>
      <c r="R192" s="249">
        <f>Q192*H192</f>
        <v>0</v>
      </c>
      <c r="S192" s="249">
        <v>0</v>
      </c>
      <c r="T192" s="250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51" t="s">
        <v>227</v>
      </c>
      <c r="AT192" s="251" t="s">
        <v>213</v>
      </c>
      <c r="AU192" s="251" t="s">
        <v>92</v>
      </c>
      <c r="AY192" s="18" t="s">
        <v>210</v>
      </c>
      <c r="BE192" s="252">
        <f>IF(N192="základná",J192,0)</f>
        <v>0</v>
      </c>
      <c r="BF192" s="252">
        <f>IF(N192="znížená",J192,0)</f>
        <v>0</v>
      </c>
      <c r="BG192" s="252">
        <f>IF(N192="zákl. prenesená",J192,0)</f>
        <v>0</v>
      </c>
      <c r="BH192" s="252">
        <f>IF(N192="zníž. prenesená",J192,0)</f>
        <v>0</v>
      </c>
      <c r="BI192" s="252">
        <f>IF(N192="nulová",J192,0)</f>
        <v>0</v>
      </c>
      <c r="BJ192" s="18" t="s">
        <v>92</v>
      </c>
      <c r="BK192" s="252">
        <f>ROUND(I192*H192,2)</f>
        <v>0</v>
      </c>
      <c r="BL192" s="18" t="s">
        <v>227</v>
      </c>
      <c r="BM192" s="251" t="s">
        <v>1484</v>
      </c>
    </row>
    <row r="193" s="13" customFormat="1">
      <c r="A193" s="13"/>
      <c r="B193" s="258"/>
      <c r="C193" s="259"/>
      <c r="D193" s="260" t="s">
        <v>256</v>
      </c>
      <c r="E193" s="261" t="s">
        <v>1</v>
      </c>
      <c r="F193" s="262" t="s">
        <v>1617</v>
      </c>
      <c r="G193" s="259"/>
      <c r="H193" s="263">
        <v>0.97499999999999998</v>
      </c>
      <c r="I193" s="264"/>
      <c r="J193" s="259"/>
      <c r="K193" s="259"/>
      <c r="L193" s="265"/>
      <c r="M193" s="266"/>
      <c r="N193" s="267"/>
      <c r="O193" s="267"/>
      <c r="P193" s="267"/>
      <c r="Q193" s="267"/>
      <c r="R193" s="267"/>
      <c r="S193" s="267"/>
      <c r="T193" s="268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69" t="s">
        <v>256</v>
      </c>
      <c r="AU193" s="269" t="s">
        <v>92</v>
      </c>
      <c r="AV193" s="13" t="s">
        <v>92</v>
      </c>
      <c r="AW193" s="13" t="s">
        <v>32</v>
      </c>
      <c r="AX193" s="13" t="s">
        <v>76</v>
      </c>
      <c r="AY193" s="269" t="s">
        <v>210</v>
      </c>
    </row>
    <row r="194" s="13" customFormat="1">
      <c r="A194" s="13"/>
      <c r="B194" s="258"/>
      <c r="C194" s="259"/>
      <c r="D194" s="260" t="s">
        <v>256</v>
      </c>
      <c r="E194" s="261" t="s">
        <v>1</v>
      </c>
      <c r="F194" s="262" t="s">
        <v>1733</v>
      </c>
      <c r="G194" s="259"/>
      <c r="H194" s="263">
        <v>0.70099999999999996</v>
      </c>
      <c r="I194" s="264"/>
      <c r="J194" s="259"/>
      <c r="K194" s="259"/>
      <c r="L194" s="265"/>
      <c r="M194" s="266"/>
      <c r="N194" s="267"/>
      <c r="O194" s="267"/>
      <c r="P194" s="267"/>
      <c r="Q194" s="267"/>
      <c r="R194" s="267"/>
      <c r="S194" s="267"/>
      <c r="T194" s="268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69" t="s">
        <v>256</v>
      </c>
      <c r="AU194" s="269" t="s">
        <v>92</v>
      </c>
      <c r="AV194" s="13" t="s">
        <v>92</v>
      </c>
      <c r="AW194" s="13" t="s">
        <v>32</v>
      </c>
      <c r="AX194" s="13" t="s">
        <v>76</v>
      </c>
      <c r="AY194" s="269" t="s">
        <v>210</v>
      </c>
    </row>
    <row r="195" s="13" customFormat="1">
      <c r="A195" s="13"/>
      <c r="B195" s="258"/>
      <c r="C195" s="259"/>
      <c r="D195" s="260" t="s">
        <v>256</v>
      </c>
      <c r="E195" s="261" t="s">
        <v>1</v>
      </c>
      <c r="F195" s="262" t="s">
        <v>1575</v>
      </c>
      <c r="G195" s="259"/>
      <c r="H195" s="263">
        <v>0.154</v>
      </c>
      <c r="I195" s="264"/>
      <c r="J195" s="259"/>
      <c r="K195" s="259"/>
      <c r="L195" s="265"/>
      <c r="M195" s="266"/>
      <c r="N195" s="267"/>
      <c r="O195" s="267"/>
      <c r="P195" s="267"/>
      <c r="Q195" s="267"/>
      <c r="R195" s="267"/>
      <c r="S195" s="267"/>
      <c r="T195" s="268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69" t="s">
        <v>256</v>
      </c>
      <c r="AU195" s="269" t="s">
        <v>92</v>
      </c>
      <c r="AV195" s="13" t="s">
        <v>92</v>
      </c>
      <c r="AW195" s="13" t="s">
        <v>32</v>
      </c>
      <c r="AX195" s="13" t="s">
        <v>76</v>
      </c>
      <c r="AY195" s="269" t="s">
        <v>210</v>
      </c>
    </row>
    <row r="196" s="14" customFormat="1">
      <c r="A196" s="14"/>
      <c r="B196" s="270"/>
      <c r="C196" s="271"/>
      <c r="D196" s="260" t="s">
        <v>256</v>
      </c>
      <c r="E196" s="272" t="s">
        <v>1</v>
      </c>
      <c r="F196" s="273" t="s">
        <v>268</v>
      </c>
      <c r="G196" s="271"/>
      <c r="H196" s="274">
        <v>1.8300000000000001</v>
      </c>
      <c r="I196" s="275"/>
      <c r="J196" s="271"/>
      <c r="K196" s="271"/>
      <c r="L196" s="276"/>
      <c r="M196" s="277"/>
      <c r="N196" s="278"/>
      <c r="O196" s="278"/>
      <c r="P196" s="278"/>
      <c r="Q196" s="278"/>
      <c r="R196" s="278"/>
      <c r="S196" s="278"/>
      <c r="T196" s="279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80" t="s">
        <v>256</v>
      </c>
      <c r="AU196" s="280" t="s">
        <v>92</v>
      </c>
      <c r="AV196" s="14" t="s">
        <v>227</v>
      </c>
      <c r="AW196" s="14" t="s">
        <v>32</v>
      </c>
      <c r="AX196" s="14" t="s">
        <v>84</v>
      </c>
      <c r="AY196" s="280" t="s">
        <v>210</v>
      </c>
    </row>
    <row r="197" s="2" customFormat="1" ht="23.4566" customHeight="1">
      <c r="A197" s="39"/>
      <c r="B197" s="40"/>
      <c r="C197" s="239" t="s">
        <v>388</v>
      </c>
      <c r="D197" s="239" t="s">
        <v>213</v>
      </c>
      <c r="E197" s="240" t="s">
        <v>803</v>
      </c>
      <c r="F197" s="241" t="s">
        <v>804</v>
      </c>
      <c r="G197" s="242" t="s">
        <v>333</v>
      </c>
      <c r="H197" s="243">
        <v>16.469999999999999</v>
      </c>
      <c r="I197" s="244"/>
      <c r="J197" s="245">
        <f>ROUND(I197*H197,2)</f>
        <v>0</v>
      </c>
      <c r="K197" s="246"/>
      <c r="L197" s="45"/>
      <c r="M197" s="247" t="s">
        <v>1</v>
      </c>
      <c r="N197" s="248" t="s">
        <v>42</v>
      </c>
      <c r="O197" s="98"/>
      <c r="P197" s="249">
        <f>O197*H197</f>
        <v>0</v>
      </c>
      <c r="Q197" s="249">
        <v>0</v>
      </c>
      <c r="R197" s="249">
        <f>Q197*H197</f>
        <v>0</v>
      </c>
      <c r="S197" s="249">
        <v>0</v>
      </c>
      <c r="T197" s="250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51" t="s">
        <v>227</v>
      </c>
      <c r="AT197" s="251" t="s">
        <v>213</v>
      </c>
      <c r="AU197" s="251" t="s">
        <v>92</v>
      </c>
      <c r="AY197" s="18" t="s">
        <v>210</v>
      </c>
      <c r="BE197" s="252">
        <f>IF(N197="základná",J197,0)</f>
        <v>0</v>
      </c>
      <c r="BF197" s="252">
        <f>IF(N197="znížená",J197,0)</f>
        <v>0</v>
      </c>
      <c r="BG197" s="252">
        <f>IF(N197="zákl. prenesená",J197,0)</f>
        <v>0</v>
      </c>
      <c r="BH197" s="252">
        <f>IF(N197="zníž. prenesená",J197,0)</f>
        <v>0</v>
      </c>
      <c r="BI197" s="252">
        <f>IF(N197="nulová",J197,0)</f>
        <v>0</v>
      </c>
      <c r="BJ197" s="18" t="s">
        <v>92</v>
      </c>
      <c r="BK197" s="252">
        <f>ROUND(I197*H197,2)</f>
        <v>0</v>
      </c>
      <c r="BL197" s="18" t="s">
        <v>227</v>
      </c>
      <c r="BM197" s="251" t="s">
        <v>1183</v>
      </c>
    </row>
    <row r="198" s="13" customFormat="1">
      <c r="A198" s="13"/>
      <c r="B198" s="258"/>
      <c r="C198" s="259"/>
      <c r="D198" s="260" t="s">
        <v>256</v>
      </c>
      <c r="E198" s="261" t="s">
        <v>1</v>
      </c>
      <c r="F198" s="262" t="s">
        <v>1746</v>
      </c>
      <c r="G198" s="259"/>
      <c r="H198" s="263">
        <v>16.469999999999999</v>
      </c>
      <c r="I198" s="264"/>
      <c r="J198" s="259"/>
      <c r="K198" s="259"/>
      <c r="L198" s="265"/>
      <c r="M198" s="266"/>
      <c r="N198" s="267"/>
      <c r="O198" s="267"/>
      <c r="P198" s="267"/>
      <c r="Q198" s="267"/>
      <c r="R198" s="267"/>
      <c r="S198" s="267"/>
      <c r="T198" s="268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69" t="s">
        <v>256</v>
      </c>
      <c r="AU198" s="269" t="s">
        <v>92</v>
      </c>
      <c r="AV198" s="13" t="s">
        <v>92</v>
      </c>
      <c r="AW198" s="13" t="s">
        <v>32</v>
      </c>
      <c r="AX198" s="13" t="s">
        <v>84</v>
      </c>
      <c r="AY198" s="269" t="s">
        <v>210</v>
      </c>
    </row>
    <row r="199" s="12" customFormat="1" ht="22.8" customHeight="1">
      <c r="A199" s="12"/>
      <c r="B199" s="223"/>
      <c r="C199" s="224"/>
      <c r="D199" s="225" t="s">
        <v>75</v>
      </c>
      <c r="E199" s="237" t="s">
        <v>741</v>
      </c>
      <c r="F199" s="237" t="s">
        <v>807</v>
      </c>
      <c r="G199" s="224"/>
      <c r="H199" s="224"/>
      <c r="I199" s="227"/>
      <c r="J199" s="238">
        <f>BK199</f>
        <v>0</v>
      </c>
      <c r="K199" s="224"/>
      <c r="L199" s="229"/>
      <c r="M199" s="230"/>
      <c r="N199" s="231"/>
      <c r="O199" s="231"/>
      <c r="P199" s="232">
        <f>P200</f>
        <v>0</v>
      </c>
      <c r="Q199" s="231"/>
      <c r="R199" s="232">
        <f>R200</f>
        <v>0</v>
      </c>
      <c r="S199" s="231"/>
      <c r="T199" s="233">
        <f>T200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234" t="s">
        <v>84</v>
      </c>
      <c r="AT199" s="235" t="s">
        <v>75</v>
      </c>
      <c r="AU199" s="235" t="s">
        <v>84</v>
      </c>
      <c r="AY199" s="234" t="s">
        <v>210</v>
      </c>
      <c r="BK199" s="236">
        <f>BK200</f>
        <v>0</v>
      </c>
    </row>
    <row r="200" s="2" customFormat="1" ht="23.4566" customHeight="1">
      <c r="A200" s="39"/>
      <c r="B200" s="40"/>
      <c r="C200" s="239" t="s">
        <v>393</v>
      </c>
      <c r="D200" s="239" t="s">
        <v>213</v>
      </c>
      <c r="E200" s="240" t="s">
        <v>809</v>
      </c>
      <c r="F200" s="241" t="s">
        <v>810</v>
      </c>
      <c r="G200" s="242" t="s">
        <v>333</v>
      </c>
      <c r="H200" s="243">
        <v>26.108000000000001</v>
      </c>
      <c r="I200" s="244"/>
      <c r="J200" s="245">
        <f>ROUND(I200*H200,2)</f>
        <v>0</v>
      </c>
      <c r="K200" s="246"/>
      <c r="L200" s="45"/>
      <c r="M200" s="253" t="s">
        <v>1</v>
      </c>
      <c r="N200" s="254" t="s">
        <v>42</v>
      </c>
      <c r="O200" s="255"/>
      <c r="P200" s="256">
        <f>O200*H200</f>
        <v>0</v>
      </c>
      <c r="Q200" s="256">
        <v>0</v>
      </c>
      <c r="R200" s="256">
        <f>Q200*H200</f>
        <v>0</v>
      </c>
      <c r="S200" s="256">
        <v>0</v>
      </c>
      <c r="T200" s="257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51" t="s">
        <v>227</v>
      </c>
      <c r="AT200" s="251" t="s">
        <v>213</v>
      </c>
      <c r="AU200" s="251" t="s">
        <v>92</v>
      </c>
      <c r="AY200" s="18" t="s">
        <v>210</v>
      </c>
      <c r="BE200" s="252">
        <f>IF(N200="základná",J200,0)</f>
        <v>0</v>
      </c>
      <c r="BF200" s="252">
        <f>IF(N200="znížená",J200,0)</f>
        <v>0</v>
      </c>
      <c r="BG200" s="252">
        <f>IF(N200="zákl. prenesená",J200,0)</f>
        <v>0</v>
      </c>
      <c r="BH200" s="252">
        <f>IF(N200="zníž. prenesená",J200,0)</f>
        <v>0</v>
      </c>
      <c r="BI200" s="252">
        <f>IF(N200="nulová",J200,0)</f>
        <v>0</v>
      </c>
      <c r="BJ200" s="18" t="s">
        <v>92</v>
      </c>
      <c r="BK200" s="252">
        <f>ROUND(I200*H200,2)</f>
        <v>0</v>
      </c>
      <c r="BL200" s="18" t="s">
        <v>227</v>
      </c>
      <c r="BM200" s="251" t="s">
        <v>1195</v>
      </c>
    </row>
    <row r="201" s="2" customFormat="1" ht="6.96" customHeight="1">
      <c r="A201" s="39"/>
      <c r="B201" s="73"/>
      <c r="C201" s="74"/>
      <c r="D201" s="74"/>
      <c r="E201" s="74"/>
      <c r="F201" s="74"/>
      <c r="G201" s="74"/>
      <c r="H201" s="74"/>
      <c r="I201" s="74"/>
      <c r="J201" s="74"/>
      <c r="K201" s="74"/>
      <c r="L201" s="45"/>
      <c r="M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</row>
  </sheetData>
  <sheetProtection sheet="1" autoFilter="0" formatColumns="0" formatRows="0" objects="1" scenarios="1" spinCount="100000" saltValue="JxXU95faCB8QNlQY7zt3HUqm/yFe9p4jEVMe2233UxhvxQtxAo3aLfmyYDsZuzlmKZrws014YH2K60RES9s4gg==" hashValue="26aK7q6grEojPYmtd9yFxxSCHzE5mKCbD98Lj4yABco1WXrssAVdZfDuHvYZDZCPkGn+/OT0m9o+ShGTcxx1/w==" algorithmName="SHA-512" password="CC35"/>
  <autoFilter ref="C130:K200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7:H117"/>
    <mergeCell ref="E121:H121"/>
    <mergeCell ref="E119:H119"/>
    <mergeCell ref="E123:H12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7.863281" style="1" customWidth="1"/>
    <col min="2" max="2" width="1.007813" style="1" customWidth="1"/>
    <col min="3" max="3" width="4.011719" style="1" customWidth="1"/>
    <col min="4" max="4" width="4.152344" style="1" customWidth="1"/>
    <col min="5" max="5" width="16.15234" style="1" customWidth="1"/>
    <col min="6" max="6" width="48.15234" style="1" customWidth="1"/>
    <col min="7" max="7" width="7.011719" style="1" customWidth="1"/>
    <col min="8" max="8" width="13.29297" style="1" customWidth="1"/>
    <col min="9" max="9" width="15.01172" style="1" customWidth="1"/>
    <col min="10" max="10" width="21.15234" style="1" customWidth="1"/>
    <col min="11" max="11" width="21.15234" style="1" hidden="1" customWidth="1"/>
    <col min="12" max="12" width="8.863281" style="1" customWidth="1"/>
    <col min="13" max="13" width="10.29297" style="1" hidden="1" customWidth="1"/>
    <col min="14" max="14" width="9.140625" style="1" hidden="1"/>
    <col min="15" max="15" width="13.43359" style="1" hidden="1" customWidth="1"/>
    <col min="16" max="16" width="13.43359" style="1" hidden="1" customWidth="1"/>
    <col min="17" max="17" width="13.43359" style="1" hidden="1" customWidth="1"/>
    <col min="18" max="18" width="13.43359" style="1" hidden="1" customWidth="1"/>
    <col min="19" max="19" width="13.43359" style="1" hidden="1" customWidth="1"/>
    <col min="20" max="20" width="13.43359" style="1" hidden="1" customWidth="1"/>
    <col min="21" max="21" width="15.43359" style="1" hidden="1" customWidth="1"/>
    <col min="22" max="22" width="11.72266" style="1" customWidth="1"/>
    <col min="23" max="23" width="15.43359" style="1" customWidth="1"/>
    <col min="24" max="24" width="11.72266" style="1" customWidth="1"/>
    <col min="25" max="25" width="14.15234" style="1" customWidth="1"/>
    <col min="26" max="26" width="10.43359" style="1" customWidth="1"/>
    <col min="27" max="27" width="14.15234" style="1" customWidth="1"/>
    <col min="28" max="28" width="15.43359" style="1" customWidth="1"/>
    <col min="29" max="29" width="10.43359" style="1" customWidth="1"/>
    <col min="30" max="30" width="14.15234" style="1" customWidth="1"/>
    <col min="31" max="31" width="15.43359" style="1" customWidth="1"/>
    <col min="44" max="44" width="9.140625" style="1" hidden="1"/>
    <col min="45" max="45" width="9.140625" style="1" hidden="1"/>
    <col min="46" max="46" width="9.140625" style="1" hidden="1"/>
    <col min="47" max="47" width="9.140625" style="1" hidden="1"/>
    <col min="48" max="48" width="9.140625" style="1" hidden="1"/>
    <col min="49" max="49" width="9.140625" style="1" hidden="1"/>
    <col min="50" max="50" width="9.140625" style="1" hidden="1"/>
    <col min="51" max="51" width="9.140625" style="1" hidden="1"/>
    <col min="52" max="52" width="9.140625" style="1" hidden="1"/>
    <col min="53" max="53" width="9.140625" style="1" hidden="1"/>
    <col min="54" max="54" width="9.140625" style="1" hidden="1"/>
    <col min="55" max="55" width="9.140625" style="1" hidden="1"/>
    <col min="56" max="56" width="9.140625" style="1" hidden="1"/>
    <col min="57" max="57" width="9.140625" style="1" hidden="1"/>
    <col min="58" max="58" width="9.140625" style="1" hidden="1"/>
    <col min="59" max="59" width="9.140625" style="1" hidden="1"/>
    <col min="60" max="60" width="9.140625" style="1" hidden="1"/>
    <col min="61" max="61" width="9.140625" style="1" hidden="1"/>
    <col min="62" max="62" width="9.140625" style="1" hidden="1"/>
    <col min="63" max="63" width="9.140625" style="1" hidden="1"/>
    <col min="64" max="64" width="9.140625" style="1" hidden="1"/>
    <col min="65" max="65" width="9.140625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145</v>
      </c>
    </row>
    <row r="3" s="1" customFormat="1" ht="6.96" customHeight="1">
      <c r="B3" s="154"/>
      <c r="C3" s="155"/>
      <c r="D3" s="155"/>
      <c r="E3" s="155"/>
      <c r="F3" s="155"/>
      <c r="G3" s="155"/>
      <c r="H3" s="155"/>
      <c r="I3" s="155"/>
      <c r="J3" s="155"/>
      <c r="K3" s="155"/>
      <c r="L3" s="21"/>
      <c r="AT3" s="18" t="s">
        <v>76</v>
      </c>
    </row>
    <row r="4" s="1" customFormat="1" ht="24.96" customHeight="1">
      <c r="B4" s="21"/>
      <c r="D4" s="156" t="s">
        <v>184</v>
      </c>
      <c r="L4" s="21"/>
      <c r="M4" s="157" t="s">
        <v>9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58" t="s">
        <v>15</v>
      </c>
      <c r="L6" s="21"/>
    </row>
    <row r="7" s="1" customFormat="1" ht="27.84906" customHeight="1">
      <c r="B7" s="21"/>
      <c r="E7" s="159" t="str">
        <f>'Rekapitulácia stavby'!K6</f>
        <v>Rekonštrukcia cesty a mostov II/512 hr. Trenčianskeho kraja - Veľké Pole - križ. II/428 Žarnovica , I. etapa</v>
      </c>
      <c r="F7" s="158"/>
      <c r="G7" s="158"/>
      <c r="H7" s="158"/>
      <c r="L7" s="21"/>
    </row>
    <row r="8" s="1" customFormat="1" ht="12" customHeight="1">
      <c r="B8" s="21"/>
      <c r="D8" s="158" t="s">
        <v>185</v>
      </c>
      <c r="L8" s="21"/>
    </row>
    <row r="9" s="2" customFormat="1" ht="16.30189" customHeight="1">
      <c r="A9" s="39"/>
      <c r="B9" s="45"/>
      <c r="C9" s="39"/>
      <c r="D9" s="39"/>
      <c r="E9" s="159" t="s">
        <v>1747</v>
      </c>
      <c r="F9" s="39"/>
      <c r="G9" s="39"/>
      <c r="H9" s="39"/>
      <c r="I9" s="39"/>
      <c r="J9" s="39"/>
      <c r="K9" s="39"/>
      <c r="L9" s="70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 ht="12" customHeight="1">
      <c r="A10" s="39"/>
      <c r="B10" s="45"/>
      <c r="C10" s="39"/>
      <c r="D10" s="158" t="s">
        <v>235</v>
      </c>
      <c r="E10" s="39"/>
      <c r="F10" s="39"/>
      <c r="G10" s="39"/>
      <c r="H10" s="39"/>
      <c r="I10" s="39"/>
      <c r="J10" s="39"/>
      <c r="K10" s="39"/>
      <c r="L10" s="70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6.30189" customHeight="1">
      <c r="A11" s="39"/>
      <c r="B11" s="45"/>
      <c r="C11" s="39"/>
      <c r="D11" s="39"/>
      <c r="E11" s="160" t="s">
        <v>1748</v>
      </c>
      <c r="F11" s="39"/>
      <c r="G11" s="39"/>
      <c r="H11" s="39"/>
      <c r="I11" s="39"/>
      <c r="J11" s="39"/>
      <c r="K11" s="39"/>
      <c r="L11" s="70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70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2" customHeight="1">
      <c r="A13" s="39"/>
      <c r="B13" s="45"/>
      <c r="C13" s="39"/>
      <c r="D13" s="158" t="s">
        <v>17</v>
      </c>
      <c r="E13" s="39"/>
      <c r="F13" s="148" t="s">
        <v>1</v>
      </c>
      <c r="G13" s="39"/>
      <c r="H13" s="39"/>
      <c r="I13" s="158" t="s">
        <v>18</v>
      </c>
      <c r="J13" s="148" t="s">
        <v>1</v>
      </c>
      <c r="K13" s="39"/>
      <c r="L13" s="70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58" t="s">
        <v>19</v>
      </c>
      <c r="E14" s="39"/>
      <c r="F14" s="148" t="s">
        <v>20</v>
      </c>
      <c r="G14" s="39"/>
      <c r="H14" s="39"/>
      <c r="I14" s="158" t="s">
        <v>21</v>
      </c>
      <c r="J14" s="161" t="str">
        <f>'Rekapitulácia stavby'!AN8</f>
        <v>14. 12. 2020</v>
      </c>
      <c r="K14" s="39"/>
      <c r="L14" s="70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70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12" customHeight="1">
      <c r="A16" s="39"/>
      <c r="B16" s="45"/>
      <c r="C16" s="39"/>
      <c r="D16" s="158" t="s">
        <v>23</v>
      </c>
      <c r="E16" s="39"/>
      <c r="F16" s="39"/>
      <c r="G16" s="39"/>
      <c r="H16" s="39"/>
      <c r="I16" s="158" t="s">
        <v>24</v>
      </c>
      <c r="J16" s="148" t="s">
        <v>1</v>
      </c>
      <c r="K16" s="39"/>
      <c r="L16" s="70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8" customHeight="1">
      <c r="A17" s="39"/>
      <c r="B17" s="45"/>
      <c r="C17" s="39"/>
      <c r="D17" s="39"/>
      <c r="E17" s="148" t="s">
        <v>25</v>
      </c>
      <c r="F17" s="39"/>
      <c r="G17" s="39"/>
      <c r="H17" s="39"/>
      <c r="I17" s="158" t="s">
        <v>26</v>
      </c>
      <c r="J17" s="148" t="s">
        <v>1</v>
      </c>
      <c r="K17" s="39"/>
      <c r="L17" s="70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6.96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70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12" customHeight="1">
      <c r="A19" s="39"/>
      <c r="B19" s="45"/>
      <c r="C19" s="39"/>
      <c r="D19" s="158" t="s">
        <v>27</v>
      </c>
      <c r="E19" s="39"/>
      <c r="F19" s="39"/>
      <c r="G19" s="39"/>
      <c r="H19" s="39"/>
      <c r="I19" s="158" t="s">
        <v>24</v>
      </c>
      <c r="J19" s="34" t="str">
        <f>'Rekapitulácia stavby'!AN13</f>
        <v>Vyplň údaj</v>
      </c>
      <c r="K19" s="39"/>
      <c r="L19" s="70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8" customHeight="1">
      <c r="A20" s="39"/>
      <c r="B20" s="45"/>
      <c r="C20" s="39"/>
      <c r="D20" s="39"/>
      <c r="E20" s="34" t="str">
        <f>'Rekapitulácia stavby'!E14</f>
        <v>Vyplň údaj</v>
      </c>
      <c r="F20" s="148"/>
      <c r="G20" s="148"/>
      <c r="H20" s="148"/>
      <c r="I20" s="158" t="s">
        <v>26</v>
      </c>
      <c r="J20" s="34" t="str">
        <f>'Rekapitulácia stavby'!AN14</f>
        <v>Vyplň údaj</v>
      </c>
      <c r="K20" s="39"/>
      <c r="L20" s="70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6.96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70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12" customHeight="1">
      <c r="A22" s="39"/>
      <c r="B22" s="45"/>
      <c r="C22" s="39"/>
      <c r="D22" s="158" t="s">
        <v>29</v>
      </c>
      <c r="E22" s="39"/>
      <c r="F22" s="39"/>
      <c r="G22" s="39"/>
      <c r="H22" s="39"/>
      <c r="I22" s="158" t="s">
        <v>24</v>
      </c>
      <c r="J22" s="148" t="s">
        <v>30</v>
      </c>
      <c r="K22" s="39"/>
      <c r="L22" s="70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8" customHeight="1">
      <c r="A23" s="39"/>
      <c r="B23" s="45"/>
      <c r="C23" s="39"/>
      <c r="D23" s="39"/>
      <c r="E23" s="148" t="s">
        <v>31</v>
      </c>
      <c r="F23" s="39"/>
      <c r="G23" s="39"/>
      <c r="H23" s="39"/>
      <c r="I23" s="158" t="s">
        <v>26</v>
      </c>
      <c r="J23" s="148" t="s">
        <v>1</v>
      </c>
      <c r="K23" s="39"/>
      <c r="L23" s="70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6.96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70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12" customHeight="1">
      <c r="A25" s="39"/>
      <c r="B25" s="45"/>
      <c r="C25" s="39"/>
      <c r="D25" s="158" t="s">
        <v>33</v>
      </c>
      <c r="E25" s="39"/>
      <c r="F25" s="39"/>
      <c r="G25" s="39"/>
      <c r="H25" s="39"/>
      <c r="I25" s="158" t="s">
        <v>24</v>
      </c>
      <c r="J25" s="148" t="s">
        <v>1</v>
      </c>
      <c r="K25" s="39"/>
      <c r="L25" s="70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8" customHeight="1">
      <c r="A26" s="39"/>
      <c r="B26" s="45"/>
      <c r="C26" s="39"/>
      <c r="D26" s="39"/>
      <c r="E26" s="148" t="s">
        <v>237</v>
      </c>
      <c r="F26" s="39"/>
      <c r="G26" s="39"/>
      <c r="H26" s="39"/>
      <c r="I26" s="158" t="s">
        <v>26</v>
      </c>
      <c r="J26" s="148" t="s">
        <v>1</v>
      </c>
      <c r="K26" s="39"/>
      <c r="L26" s="70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2" customFormat="1" ht="6.96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70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="2" customFormat="1" ht="12" customHeight="1">
      <c r="A28" s="39"/>
      <c r="B28" s="45"/>
      <c r="C28" s="39"/>
      <c r="D28" s="158" t="s">
        <v>35</v>
      </c>
      <c r="E28" s="39"/>
      <c r="F28" s="39"/>
      <c r="G28" s="39"/>
      <c r="H28" s="39"/>
      <c r="I28" s="39"/>
      <c r="J28" s="39"/>
      <c r="K28" s="39"/>
      <c r="L28" s="70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8" customFormat="1" ht="16.30189" customHeight="1">
      <c r="A29" s="162"/>
      <c r="B29" s="163"/>
      <c r="C29" s="162"/>
      <c r="D29" s="162"/>
      <c r="E29" s="164" t="s">
        <v>1</v>
      </c>
      <c r="F29" s="164"/>
      <c r="G29" s="164"/>
      <c r="H29" s="164"/>
      <c r="I29" s="162"/>
      <c r="J29" s="162"/>
      <c r="K29" s="162"/>
      <c r="L29" s="165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</row>
    <row r="30" s="2" customFormat="1" ht="6.96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70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66"/>
      <c r="E31" s="166"/>
      <c r="F31" s="166"/>
      <c r="G31" s="166"/>
      <c r="H31" s="166"/>
      <c r="I31" s="166"/>
      <c r="J31" s="166"/>
      <c r="K31" s="166"/>
      <c r="L31" s="70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25.44" customHeight="1">
      <c r="A32" s="39"/>
      <c r="B32" s="45"/>
      <c r="C32" s="39"/>
      <c r="D32" s="167" t="s">
        <v>36</v>
      </c>
      <c r="E32" s="39"/>
      <c r="F32" s="39"/>
      <c r="G32" s="39"/>
      <c r="H32" s="39"/>
      <c r="I32" s="39"/>
      <c r="J32" s="168">
        <f>ROUND(J126, 2)</f>
        <v>0</v>
      </c>
      <c r="K32" s="39"/>
      <c r="L32" s="70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6.96" customHeight="1">
      <c r="A33" s="39"/>
      <c r="B33" s="45"/>
      <c r="C33" s="39"/>
      <c r="D33" s="166"/>
      <c r="E33" s="166"/>
      <c r="F33" s="166"/>
      <c r="G33" s="166"/>
      <c r="H33" s="166"/>
      <c r="I33" s="166"/>
      <c r="J33" s="166"/>
      <c r="K33" s="166"/>
      <c r="L33" s="70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39"/>
      <c r="F34" s="169" t="s">
        <v>38</v>
      </c>
      <c r="G34" s="39"/>
      <c r="H34" s="39"/>
      <c r="I34" s="169" t="s">
        <v>37</v>
      </c>
      <c r="J34" s="169" t="s">
        <v>39</v>
      </c>
      <c r="K34" s="39"/>
      <c r="L34" s="70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="2" customFormat="1" ht="14.4" customHeight="1">
      <c r="A35" s="39"/>
      <c r="B35" s="45"/>
      <c r="C35" s="39"/>
      <c r="D35" s="170" t="s">
        <v>40</v>
      </c>
      <c r="E35" s="171" t="s">
        <v>41</v>
      </c>
      <c r="F35" s="172">
        <f>ROUND((SUM(BE126:BE247)),  2)</f>
        <v>0</v>
      </c>
      <c r="G35" s="173"/>
      <c r="H35" s="173"/>
      <c r="I35" s="174">
        <v>0.20000000000000001</v>
      </c>
      <c r="J35" s="172">
        <f>ROUND(((SUM(BE126:BE247))*I35),  2)</f>
        <v>0</v>
      </c>
      <c r="K35" s="39"/>
      <c r="L35" s="70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="2" customFormat="1" ht="14.4" customHeight="1">
      <c r="A36" s="39"/>
      <c r="B36" s="45"/>
      <c r="C36" s="39"/>
      <c r="D36" s="39"/>
      <c r="E36" s="171" t="s">
        <v>42</v>
      </c>
      <c r="F36" s="172">
        <f>ROUND((SUM(BF126:BF247)),  2)</f>
        <v>0</v>
      </c>
      <c r="G36" s="173"/>
      <c r="H36" s="173"/>
      <c r="I36" s="174">
        <v>0.20000000000000001</v>
      </c>
      <c r="J36" s="172">
        <f>ROUND(((SUM(BF126:BF247))*I36),  2)</f>
        <v>0</v>
      </c>
      <c r="K36" s="39"/>
      <c r="L36" s="70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58" t="s">
        <v>43</v>
      </c>
      <c r="F37" s="175">
        <f>ROUND((SUM(BG126:BG247)),  2)</f>
        <v>0</v>
      </c>
      <c r="G37" s="39"/>
      <c r="H37" s="39"/>
      <c r="I37" s="176">
        <v>0.20000000000000001</v>
      </c>
      <c r="J37" s="175">
        <f>0</f>
        <v>0</v>
      </c>
      <c r="K37" s="39"/>
      <c r="L37" s="70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hidden="1" s="2" customFormat="1" ht="14.4" customHeight="1">
      <c r="A38" s="39"/>
      <c r="B38" s="45"/>
      <c r="C38" s="39"/>
      <c r="D38" s="39"/>
      <c r="E38" s="158" t="s">
        <v>44</v>
      </c>
      <c r="F38" s="175">
        <f>ROUND((SUM(BH126:BH247)),  2)</f>
        <v>0</v>
      </c>
      <c r="G38" s="39"/>
      <c r="H38" s="39"/>
      <c r="I38" s="176">
        <v>0.20000000000000001</v>
      </c>
      <c r="J38" s="175">
        <f>0</f>
        <v>0</v>
      </c>
      <c r="K38" s="39"/>
      <c r="L38" s="70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hidden="1" s="2" customFormat="1" ht="14.4" customHeight="1">
      <c r="A39" s="39"/>
      <c r="B39" s="45"/>
      <c r="C39" s="39"/>
      <c r="D39" s="39"/>
      <c r="E39" s="171" t="s">
        <v>45</v>
      </c>
      <c r="F39" s="172">
        <f>ROUND((SUM(BI126:BI247)),  2)</f>
        <v>0</v>
      </c>
      <c r="G39" s="173"/>
      <c r="H39" s="173"/>
      <c r="I39" s="174">
        <v>0</v>
      </c>
      <c r="J39" s="172">
        <f>0</f>
        <v>0</v>
      </c>
      <c r="K39" s="39"/>
      <c r="L39" s="70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6.96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70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2" customFormat="1" ht="25.44" customHeight="1">
      <c r="A41" s="39"/>
      <c r="B41" s="45"/>
      <c r="C41" s="177"/>
      <c r="D41" s="178" t="s">
        <v>46</v>
      </c>
      <c r="E41" s="179"/>
      <c r="F41" s="179"/>
      <c r="G41" s="180" t="s">
        <v>47</v>
      </c>
      <c r="H41" s="181" t="s">
        <v>48</v>
      </c>
      <c r="I41" s="179"/>
      <c r="J41" s="182">
        <f>SUM(J32:J39)</f>
        <v>0</v>
      </c>
      <c r="K41" s="183"/>
      <c r="L41" s="70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70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70"/>
      <c r="D50" s="184" t="s">
        <v>49</v>
      </c>
      <c r="E50" s="185"/>
      <c r="F50" s="185"/>
      <c r="G50" s="184" t="s">
        <v>50</v>
      </c>
      <c r="H50" s="185"/>
      <c r="I50" s="185"/>
      <c r="J50" s="185"/>
      <c r="K50" s="185"/>
      <c r="L50" s="70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86" t="s">
        <v>51</v>
      </c>
      <c r="E61" s="187"/>
      <c r="F61" s="188" t="s">
        <v>52</v>
      </c>
      <c r="G61" s="186" t="s">
        <v>51</v>
      </c>
      <c r="H61" s="187"/>
      <c r="I61" s="187"/>
      <c r="J61" s="189" t="s">
        <v>52</v>
      </c>
      <c r="K61" s="187"/>
      <c r="L61" s="70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84" t="s">
        <v>53</v>
      </c>
      <c r="E65" s="190"/>
      <c r="F65" s="190"/>
      <c r="G65" s="184" t="s">
        <v>54</v>
      </c>
      <c r="H65" s="190"/>
      <c r="I65" s="190"/>
      <c r="J65" s="190"/>
      <c r="K65" s="190"/>
      <c r="L65" s="70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86" t="s">
        <v>51</v>
      </c>
      <c r="E76" s="187"/>
      <c r="F76" s="188" t="s">
        <v>52</v>
      </c>
      <c r="G76" s="186" t="s">
        <v>51</v>
      </c>
      <c r="H76" s="187"/>
      <c r="I76" s="187"/>
      <c r="J76" s="189" t="s">
        <v>52</v>
      </c>
      <c r="K76" s="187"/>
      <c r="L76" s="70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91"/>
      <c r="C77" s="192"/>
      <c r="D77" s="192"/>
      <c r="E77" s="192"/>
      <c r="F77" s="192"/>
      <c r="G77" s="192"/>
      <c r="H77" s="192"/>
      <c r="I77" s="192"/>
      <c r="J77" s="192"/>
      <c r="K77" s="192"/>
      <c r="L77" s="70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hidden="1" s="2" customFormat="1" ht="6.96" customHeight="1">
      <c r="A81" s="39"/>
      <c r="B81" s="193"/>
      <c r="C81" s="194"/>
      <c r="D81" s="194"/>
      <c r="E81" s="194"/>
      <c r="F81" s="194"/>
      <c r="G81" s="194"/>
      <c r="H81" s="194"/>
      <c r="I81" s="194"/>
      <c r="J81" s="194"/>
      <c r="K81" s="194"/>
      <c r="L81" s="70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hidden="1" s="2" customFormat="1" ht="24.96" customHeight="1">
      <c r="A82" s="39"/>
      <c r="B82" s="40"/>
      <c r="C82" s="24" t="s">
        <v>187</v>
      </c>
      <c r="D82" s="41"/>
      <c r="E82" s="41"/>
      <c r="F82" s="41"/>
      <c r="G82" s="41"/>
      <c r="H82" s="41"/>
      <c r="I82" s="41"/>
      <c r="J82" s="41"/>
      <c r="K82" s="41"/>
      <c r="L82" s="70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hidden="1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70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hidden="1" s="2" customFormat="1" ht="12" customHeight="1">
      <c r="A84" s="39"/>
      <c r="B84" s="40"/>
      <c r="C84" s="33" t="s">
        <v>15</v>
      </c>
      <c r="D84" s="41"/>
      <c r="E84" s="41"/>
      <c r="F84" s="41"/>
      <c r="G84" s="41"/>
      <c r="H84" s="41"/>
      <c r="I84" s="41"/>
      <c r="J84" s="41"/>
      <c r="K84" s="41"/>
      <c r="L84" s="70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hidden="1" s="2" customFormat="1" ht="27.84906" customHeight="1">
      <c r="A85" s="39"/>
      <c r="B85" s="40"/>
      <c r="C85" s="41"/>
      <c r="D85" s="41"/>
      <c r="E85" s="195" t="str">
        <f>E7</f>
        <v>Rekonštrukcia cesty a mostov II/512 hr. Trenčianskeho kraja - Veľké Pole - križ. II/428 Žarnovica , I. etapa</v>
      </c>
      <c r="F85" s="33"/>
      <c r="G85" s="33"/>
      <c r="H85" s="33"/>
      <c r="I85" s="41"/>
      <c r="J85" s="41"/>
      <c r="K85" s="41"/>
      <c r="L85" s="70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hidden="1" s="1" customFormat="1" ht="12" customHeight="1">
      <c r="B86" s="22"/>
      <c r="C86" s="33" t="s">
        <v>185</v>
      </c>
      <c r="D86" s="23"/>
      <c r="E86" s="23"/>
      <c r="F86" s="23"/>
      <c r="G86" s="23"/>
      <c r="H86" s="23"/>
      <c r="I86" s="23"/>
      <c r="J86" s="23"/>
      <c r="K86" s="23"/>
      <c r="L86" s="21"/>
    </row>
    <row r="87" hidden="1" s="2" customFormat="1" ht="16.30189" customHeight="1">
      <c r="A87" s="39"/>
      <c r="B87" s="40"/>
      <c r="C87" s="41"/>
      <c r="D87" s="41"/>
      <c r="E87" s="195" t="s">
        <v>1747</v>
      </c>
      <c r="F87" s="41"/>
      <c r="G87" s="41"/>
      <c r="H87" s="41"/>
      <c r="I87" s="41"/>
      <c r="J87" s="41"/>
      <c r="K87" s="41"/>
      <c r="L87" s="70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hidden="1" s="2" customFormat="1" ht="12" customHeight="1">
      <c r="A88" s="39"/>
      <c r="B88" s="40"/>
      <c r="C88" s="33" t="s">
        <v>235</v>
      </c>
      <c r="D88" s="41"/>
      <c r="E88" s="41"/>
      <c r="F88" s="41"/>
      <c r="G88" s="41"/>
      <c r="H88" s="41"/>
      <c r="I88" s="41"/>
      <c r="J88" s="41"/>
      <c r="K88" s="41"/>
      <c r="L88" s="70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hidden="1" s="2" customFormat="1" ht="16.30189" customHeight="1">
      <c r="A89" s="39"/>
      <c r="B89" s="40"/>
      <c r="C89" s="41"/>
      <c r="D89" s="41"/>
      <c r="E89" s="83" t="str">
        <f>E11</f>
        <v>101-031 - Komunikácia</v>
      </c>
      <c r="F89" s="41"/>
      <c r="G89" s="41"/>
      <c r="H89" s="41"/>
      <c r="I89" s="41"/>
      <c r="J89" s="41"/>
      <c r="K89" s="41"/>
      <c r="L89" s="70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hidden="1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70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hidden="1" s="2" customFormat="1" ht="12" customHeight="1">
      <c r="A91" s="39"/>
      <c r="B91" s="40"/>
      <c r="C91" s="33" t="s">
        <v>19</v>
      </c>
      <c r="D91" s="41"/>
      <c r="E91" s="41"/>
      <c r="F91" s="28" t="str">
        <f>F14</f>
        <v>Okres Žarnovica , k. ú. Veľké Pole</v>
      </c>
      <c r="G91" s="41"/>
      <c r="H91" s="41"/>
      <c r="I91" s="33" t="s">
        <v>21</v>
      </c>
      <c r="J91" s="86" t="str">
        <f>IF(J14="","",J14)</f>
        <v>14. 12. 2020</v>
      </c>
      <c r="K91" s="41"/>
      <c r="L91" s="70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hidden="1" s="2" customFormat="1" ht="6.96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70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hidden="1" s="2" customFormat="1" ht="24.81509" customHeight="1">
      <c r="A93" s="39"/>
      <c r="B93" s="40"/>
      <c r="C93" s="33" t="s">
        <v>23</v>
      </c>
      <c r="D93" s="41"/>
      <c r="E93" s="41"/>
      <c r="F93" s="28" t="str">
        <f>E17</f>
        <v xml:space="preserve">BANSKOBYSTRICKÝ SAMOSPRÁVNY KRAJ </v>
      </c>
      <c r="G93" s="41"/>
      <c r="H93" s="41"/>
      <c r="I93" s="33" t="s">
        <v>29</v>
      </c>
      <c r="J93" s="37" t="str">
        <f>E23</f>
        <v>ISPO spol.s r.o. , Prešov</v>
      </c>
      <c r="K93" s="41"/>
      <c r="L93" s="70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hidden="1" s="2" customFormat="1" ht="15.30566" customHeight="1">
      <c r="A94" s="39"/>
      <c r="B94" s="40"/>
      <c r="C94" s="33" t="s">
        <v>27</v>
      </c>
      <c r="D94" s="41"/>
      <c r="E94" s="41"/>
      <c r="F94" s="28" t="str">
        <f>IF(E20="","",E20)</f>
        <v>Vyplň údaj</v>
      </c>
      <c r="G94" s="41"/>
      <c r="H94" s="41"/>
      <c r="I94" s="33" t="s">
        <v>33</v>
      </c>
      <c r="J94" s="37" t="str">
        <f>E26</f>
        <v>Macura M.</v>
      </c>
      <c r="K94" s="41"/>
      <c r="L94" s="70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hidden="1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70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hidden="1" s="2" customFormat="1" ht="29.28" customHeight="1">
      <c r="A96" s="39"/>
      <c r="B96" s="40"/>
      <c r="C96" s="196" t="s">
        <v>188</v>
      </c>
      <c r="D96" s="197"/>
      <c r="E96" s="197"/>
      <c r="F96" s="197"/>
      <c r="G96" s="197"/>
      <c r="H96" s="197"/>
      <c r="I96" s="197"/>
      <c r="J96" s="198" t="s">
        <v>189</v>
      </c>
      <c r="K96" s="197"/>
      <c r="L96" s="70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hidden="1" s="2" customFormat="1" ht="10.32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70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hidden="1" s="2" customFormat="1" ht="22.8" customHeight="1">
      <c r="A98" s="39"/>
      <c r="B98" s="40"/>
      <c r="C98" s="199" t="s">
        <v>190</v>
      </c>
      <c r="D98" s="41"/>
      <c r="E98" s="41"/>
      <c r="F98" s="41"/>
      <c r="G98" s="41"/>
      <c r="H98" s="41"/>
      <c r="I98" s="41"/>
      <c r="J98" s="117">
        <f>J126</f>
        <v>0</v>
      </c>
      <c r="K98" s="41"/>
      <c r="L98" s="70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191</v>
      </c>
    </row>
    <row r="99" hidden="1" s="9" customFormat="1" ht="24.96" customHeight="1">
      <c r="A99" s="9"/>
      <c r="B99" s="200"/>
      <c r="C99" s="201"/>
      <c r="D99" s="202" t="s">
        <v>238</v>
      </c>
      <c r="E99" s="203"/>
      <c r="F99" s="203"/>
      <c r="G99" s="203"/>
      <c r="H99" s="203"/>
      <c r="I99" s="203"/>
      <c r="J99" s="204">
        <f>J127</f>
        <v>0</v>
      </c>
      <c r="K99" s="201"/>
      <c r="L99" s="20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hidden="1" s="10" customFormat="1" ht="19.92" customHeight="1">
      <c r="A100" s="10"/>
      <c r="B100" s="206"/>
      <c r="C100" s="140"/>
      <c r="D100" s="207" t="s">
        <v>239</v>
      </c>
      <c r="E100" s="208"/>
      <c r="F100" s="208"/>
      <c r="G100" s="208"/>
      <c r="H100" s="208"/>
      <c r="I100" s="208"/>
      <c r="J100" s="209">
        <f>J128</f>
        <v>0</v>
      </c>
      <c r="K100" s="140"/>
      <c r="L100" s="2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hidden="1" s="10" customFormat="1" ht="19.92" customHeight="1">
      <c r="A101" s="10"/>
      <c r="B101" s="206"/>
      <c r="C101" s="140"/>
      <c r="D101" s="207" t="s">
        <v>240</v>
      </c>
      <c r="E101" s="208"/>
      <c r="F101" s="208"/>
      <c r="G101" s="208"/>
      <c r="H101" s="208"/>
      <c r="I101" s="208"/>
      <c r="J101" s="209">
        <f>J150</f>
        <v>0</v>
      </c>
      <c r="K101" s="140"/>
      <c r="L101" s="2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hidden="1" s="10" customFormat="1" ht="19.92" customHeight="1">
      <c r="A102" s="10"/>
      <c r="B102" s="206"/>
      <c r="C102" s="140"/>
      <c r="D102" s="207" t="s">
        <v>243</v>
      </c>
      <c r="E102" s="208"/>
      <c r="F102" s="208"/>
      <c r="G102" s="208"/>
      <c r="H102" s="208"/>
      <c r="I102" s="208"/>
      <c r="J102" s="209">
        <f>J161</f>
        <v>0</v>
      </c>
      <c r="K102" s="140"/>
      <c r="L102" s="2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hidden="1" s="10" customFormat="1" ht="19.92" customHeight="1">
      <c r="A103" s="10"/>
      <c r="B103" s="206"/>
      <c r="C103" s="140"/>
      <c r="D103" s="207" t="s">
        <v>245</v>
      </c>
      <c r="E103" s="208"/>
      <c r="F103" s="208"/>
      <c r="G103" s="208"/>
      <c r="H103" s="208"/>
      <c r="I103" s="208"/>
      <c r="J103" s="209">
        <f>J174</f>
        <v>0</v>
      </c>
      <c r="K103" s="140"/>
      <c r="L103" s="2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hidden="1" s="10" customFormat="1" ht="19.92" customHeight="1">
      <c r="A104" s="10"/>
      <c r="B104" s="206"/>
      <c r="C104" s="140"/>
      <c r="D104" s="207" t="s">
        <v>246</v>
      </c>
      <c r="E104" s="208"/>
      <c r="F104" s="208"/>
      <c r="G104" s="208"/>
      <c r="H104" s="208"/>
      <c r="I104" s="208"/>
      <c r="J104" s="209">
        <f>J246</f>
        <v>0</v>
      </c>
      <c r="K104" s="140"/>
      <c r="L104" s="2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hidden="1" s="2" customFormat="1" ht="21.84" customHeight="1">
      <c r="A105" s="39"/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70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hidden="1" s="2" customFormat="1" ht="6.96" customHeight="1">
      <c r="A106" s="39"/>
      <c r="B106" s="73"/>
      <c r="C106" s="74"/>
      <c r="D106" s="74"/>
      <c r="E106" s="74"/>
      <c r="F106" s="74"/>
      <c r="G106" s="74"/>
      <c r="H106" s="74"/>
      <c r="I106" s="74"/>
      <c r="J106" s="74"/>
      <c r="K106" s="74"/>
      <c r="L106" s="70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hidden="1"/>
    <row r="108" hidden="1"/>
    <row r="109" hidden="1"/>
    <row r="110" s="2" customFormat="1" ht="6.96" customHeight="1">
      <c r="A110" s="39"/>
      <c r="B110" s="75"/>
      <c r="C110" s="76"/>
      <c r="D110" s="76"/>
      <c r="E110" s="76"/>
      <c r="F110" s="76"/>
      <c r="G110" s="76"/>
      <c r="H110" s="76"/>
      <c r="I110" s="76"/>
      <c r="J110" s="76"/>
      <c r="K110" s="76"/>
      <c r="L110" s="70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="2" customFormat="1" ht="24.96" customHeight="1">
      <c r="A111" s="39"/>
      <c r="B111" s="40"/>
      <c r="C111" s="24" t="s">
        <v>195</v>
      </c>
      <c r="D111" s="41"/>
      <c r="E111" s="41"/>
      <c r="F111" s="41"/>
      <c r="G111" s="41"/>
      <c r="H111" s="41"/>
      <c r="I111" s="41"/>
      <c r="J111" s="41"/>
      <c r="K111" s="41"/>
      <c r="L111" s="70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="2" customFormat="1" ht="6.96" customHeight="1">
      <c r="A112" s="39"/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70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="2" customFormat="1" ht="12" customHeight="1">
      <c r="A113" s="39"/>
      <c r="B113" s="40"/>
      <c r="C113" s="33" t="s">
        <v>15</v>
      </c>
      <c r="D113" s="41"/>
      <c r="E113" s="41"/>
      <c r="F113" s="41"/>
      <c r="G113" s="41"/>
      <c r="H113" s="41"/>
      <c r="I113" s="41"/>
      <c r="J113" s="41"/>
      <c r="K113" s="41"/>
      <c r="L113" s="70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="2" customFormat="1" ht="27.84906" customHeight="1">
      <c r="A114" s="39"/>
      <c r="B114" s="40"/>
      <c r="C114" s="41"/>
      <c r="D114" s="41"/>
      <c r="E114" s="195" t="str">
        <f>E7</f>
        <v>Rekonštrukcia cesty a mostov II/512 hr. Trenčianskeho kraja - Veľké Pole - križ. II/428 Žarnovica , I. etapa</v>
      </c>
      <c r="F114" s="33"/>
      <c r="G114" s="33"/>
      <c r="H114" s="33"/>
      <c r="I114" s="41"/>
      <c r="J114" s="41"/>
      <c r="K114" s="41"/>
      <c r="L114" s="70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="1" customFormat="1" ht="12" customHeight="1">
      <c r="B115" s="22"/>
      <c r="C115" s="33" t="s">
        <v>185</v>
      </c>
      <c r="D115" s="23"/>
      <c r="E115" s="23"/>
      <c r="F115" s="23"/>
      <c r="G115" s="23"/>
      <c r="H115" s="23"/>
      <c r="I115" s="23"/>
      <c r="J115" s="23"/>
      <c r="K115" s="23"/>
      <c r="L115" s="21"/>
    </row>
    <row r="116" s="2" customFormat="1" ht="16.30189" customHeight="1">
      <c r="A116" s="39"/>
      <c r="B116" s="40"/>
      <c r="C116" s="41"/>
      <c r="D116" s="41"/>
      <c r="E116" s="195" t="s">
        <v>1747</v>
      </c>
      <c r="F116" s="41"/>
      <c r="G116" s="41"/>
      <c r="H116" s="41"/>
      <c r="I116" s="41"/>
      <c r="J116" s="41"/>
      <c r="K116" s="41"/>
      <c r="L116" s="70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2" customFormat="1" ht="12" customHeight="1">
      <c r="A117" s="39"/>
      <c r="B117" s="40"/>
      <c r="C117" s="33" t="s">
        <v>235</v>
      </c>
      <c r="D117" s="41"/>
      <c r="E117" s="41"/>
      <c r="F117" s="41"/>
      <c r="G117" s="41"/>
      <c r="H117" s="41"/>
      <c r="I117" s="41"/>
      <c r="J117" s="41"/>
      <c r="K117" s="41"/>
      <c r="L117" s="70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2" customFormat="1" ht="16.30189" customHeight="1">
      <c r="A118" s="39"/>
      <c r="B118" s="40"/>
      <c r="C118" s="41"/>
      <c r="D118" s="41"/>
      <c r="E118" s="83" t="str">
        <f>E11</f>
        <v>101-031 - Komunikácia</v>
      </c>
      <c r="F118" s="41"/>
      <c r="G118" s="41"/>
      <c r="H118" s="41"/>
      <c r="I118" s="41"/>
      <c r="J118" s="41"/>
      <c r="K118" s="41"/>
      <c r="L118" s="70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="2" customFormat="1" ht="6.96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70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="2" customFormat="1" ht="12" customHeight="1">
      <c r="A120" s="39"/>
      <c r="B120" s="40"/>
      <c r="C120" s="33" t="s">
        <v>19</v>
      </c>
      <c r="D120" s="41"/>
      <c r="E120" s="41"/>
      <c r="F120" s="28" t="str">
        <f>F14</f>
        <v>Okres Žarnovica , k. ú. Veľké Pole</v>
      </c>
      <c r="G120" s="41"/>
      <c r="H120" s="41"/>
      <c r="I120" s="33" t="s">
        <v>21</v>
      </c>
      <c r="J120" s="86" t="str">
        <f>IF(J14="","",J14)</f>
        <v>14. 12. 2020</v>
      </c>
      <c r="K120" s="41"/>
      <c r="L120" s="70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="2" customFormat="1" ht="6.96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70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="2" customFormat="1" ht="24.81509" customHeight="1">
      <c r="A122" s="39"/>
      <c r="B122" s="40"/>
      <c r="C122" s="33" t="s">
        <v>23</v>
      </c>
      <c r="D122" s="41"/>
      <c r="E122" s="41"/>
      <c r="F122" s="28" t="str">
        <f>E17</f>
        <v xml:space="preserve">BANSKOBYSTRICKÝ SAMOSPRÁVNY KRAJ </v>
      </c>
      <c r="G122" s="41"/>
      <c r="H122" s="41"/>
      <c r="I122" s="33" t="s">
        <v>29</v>
      </c>
      <c r="J122" s="37" t="str">
        <f>E23</f>
        <v>ISPO spol.s r.o. , Prešov</v>
      </c>
      <c r="K122" s="41"/>
      <c r="L122" s="70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="2" customFormat="1" ht="15.30566" customHeight="1">
      <c r="A123" s="39"/>
      <c r="B123" s="40"/>
      <c r="C123" s="33" t="s">
        <v>27</v>
      </c>
      <c r="D123" s="41"/>
      <c r="E123" s="41"/>
      <c r="F123" s="28" t="str">
        <f>IF(E20="","",E20)</f>
        <v>Vyplň údaj</v>
      </c>
      <c r="G123" s="41"/>
      <c r="H123" s="41"/>
      <c r="I123" s="33" t="s">
        <v>33</v>
      </c>
      <c r="J123" s="37" t="str">
        <f>E26</f>
        <v>Macura M.</v>
      </c>
      <c r="K123" s="41"/>
      <c r="L123" s="70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="2" customFormat="1" ht="10.32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70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="11" customFormat="1" ht="29.28" customHeight="1">
      <c r="A125" s="211"/>
      <c r="B125" s="212"/>
      <c r="C125" s="213" t="s">
        <v>196</v>
      </c>
      <c r="D125" s="214" t="s">
        <v>61</v>
      </c>
      <c r="E125" s="214" t="s">
        <v>57</v>
      </c>
      <c r="F125" s="214" t="s">
        <v>58</v>
      </c>
      <c r="G125" s="214" t="s">
        <v>197</v>
      </c>
      <c r="H125" s="214" t="s">
        <v>198</v>
      </c>
      <c r="I125" s="214" t="s">
        <v>199</v>
      </c>
      <c r="J125" s="215" t="s">
        <v>189</v>
      </c>
      <c r="K125" s="216" t="s">
        <v>200</v>
      </c>
      <c r="L125" s="217"/>
      <c r="M125" s="107" t="s">
        <v>1</v>
      </c>
      <c r="N125" s="108" t="s">
        <v>40</v>
      </c>
      <c r="O125" s="108" t="s">
        <v>201</v>
      </c>
      <c r="P125" s="108" t="s">
        <v>202</v>
      </c>
      <c r="Q125" s="108" t="s">
        <v>203</v>
      </c>
      <c r="R125" s="108" t="s">
        <v>204</v>
      </c>
      <c r="S125" s="108" t="s">
        <v>205</v>
      </c>
      <c r="T125" s="109" t="s">
        <v>206</v>
      </c>
      <c r="U125" s="211"/>
      <c r="V125" s="211"/>
      <c r="W125" s="211"/>
      <c r="X125" s="211"/>
      <c r="Y125" s="211"/>
      <c r="Z125" s="211"/>
      <c r="AA125" s="211"/>
      <c r="AB125" s="211"/>
      <c r="AC125" s="211"/>
      <c r="AD125" s="211"/>
      <c r="AE125" s="211"/>
    </row>
    <row r="126" s="2" customFormat="1" ht="22.8" customHeight="1">
      <c r="A126" s="39"/>
      <c r="B126" s="40"/>
      <c r="C126" s="114" t="s">
        <v>190</v>
      </c>
      <c r="D126" s="41"/>
      <c r="E126" s="41"/>
      <c r="F126" s="41"/>
      <c r="G126" s="41"/>
      <c r="H126" s="41"/>
      <c r="I126" s="41"/>
      <c r="J126" s="218">
        <f>BK126</f>
        <v>0</v>
      </c>
      <c r="K126" s="41"/>
      <c r="L126" s="45"/>
      <c r="M126" s="110"/>
      <c r="N126" s="219"/>
      <c r="O126" s="111"/>
      <c r="P126" s="220">
        <f>P127</f>
        <v>0</v>
      </c>
      <c r="Q126" s="111"/>
      <c r="R126" s="220">
        <f>R127</f>
        <v>3473.88312748</v>
      </c>
      <c r="S126" s="111"/>
      <c r="T126" s="221">
        <f>T127</f>
        <v>875.64200000000005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75</v>
      </c>
      <c r="AU126" s="18" t="s">
        <v>191</v>
      </c>
      <c r="BK126" s="222">
        <f>BK127</f>
        <v>0</v>
      </c>
    </row>
    <row r="127" s="12" customFormat="1" ht="25.92" customHeight="1">
      <c r="A127" s="12"/>
      <c r="B127" s="223"/>
      <c r="C127" s="224"/>
      <c r="D127" s="225" t="s">
        <v>75</v>
      </c>
      <c r="E127" s="226" t="s">
        <v>249</v>
      </c>
      <c r="F127" s="226" t="s">
        <v>250</v>
      </c>
      <c r="G127" s="224"/>
      <c r="H127" s="224"/>
      <c r="I127" s="227"/>
      <c r="J127" s="228">
        <f>BK127</f>
        <v>0</v>
      </c>
      <c r="K127" s="224"/>
      <c r="L127" s="229"/>
      <c r="M127" s="230"/>
      <c r="N127" s="231"/>
      <c r="O127" s="231"/>
      <c r="P127" s="232">
        <f>P128+P150+P161+P174+P246</f>
        <v>0</v>
      </c>
      <c r="Q127" s="231"/>
      <c r="R127" s="232">
        <f>R128+R150+R161+R174+R246</f>
        <v>3473.88312748</v>
      </c>
      <c r="S127" s="231"/>
      <c r="T127" s="233">
        <f>T128+T150+T161+T174+T246</f>
        <v>875.64200000000005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34" t="s">
        <v>84</v>
      </c>
      <c r="AT127" s="235" t="s">
        <v>75</v>
      </c>
      <c r="AU127" s="235" t="s">
        <v>76</v>
      </c>
      <c r="AY127" s="234" t="s">
        <v>210</v>
      </c>
      <c r="BK127" s="236">
        <f>BK128+BK150+BK161+BK174+BK246</f>
        <v>0</v>
      </c>
    </row>
    <row r="128" s="12" customFormat="1" ht="22.8" customHeight="1">
      <c r="A128" s="12"/>
      <c r="B128" s="223"/>
      <c r="C128" s="224"/>
      <c r="D128" s="225" t="s">
        <v>75</v>
      </c>
      <c r="E128" s="237" t="s">
        <v>84</v>
      </c>
      <c r="F128" s="237" t="s">
        <v>251</v>
      </c>
      <c r="G128" s="224"/>
      <c r="H128" s="224"/>
      <c r="I128" s="227"/>
      <c r="J128" s="238">
        <f>BK128</f>
        <v>0</v>
      </c>
      <c r="K128" s="224"/>
      <c r="L128" s="229"/>
      <c r="M128" s="230"/>
      <c r="N128" s="231"/>
      <c r="O128" s="231"/>
      <c r="P128" s="232">
        <f>SUM(P129:P149)</f>
        <v>0</v>
      </c>
      <c r="Q128" s="231"/>
      <c r="R128" s="232">
        <f>SUM(R129:R149)</f>
        <v>0.06251000000000001</v>
      </c>
      <c r="S128" s="231"/>
      <c r="T128" s="233">
        <f>SUM(T129:T149)</f>
        <v>83.566000000000002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34" t="s">
        <v>84</v>
      </c>
      <c r="AT128" s="235" t="s">
        <v>75</v>
      </c>
      <c r="AU128" s="235" t="s">
        <v>84</v>
      </c>
      <c r="AY128" s="234" t="s">
        <v>210</v>
      </c>
      <c r="BK128" s="236">
        <f>SUM(BK129:BK149)</f>
        <v>0</v>
      </c>
    </row>
    <row r="129" s="2" customFormat="1" ht="36.72453" customHeight="1">
      <c r="A129" s="39"/>
      <c r="B129" s="40"/>
      <c r="C129" s="239" t="s">
        <v>84</v>
      </c>
      <c r="D129" s="239" t="s">
        <v>213</v>
      </c>
      <c r="E129" s="240" t="s">
        <v>252</v>
      </c>
      <c r="F129" s="241" t="s">
        <v>253</v>
      </c>
      <c r="G129" s="242" t="s">
        <v>254</v>
      </c>
      <c r="H129" s="243">
        <v>329</v>
      </c>
      <c r="I129" s="244"/>
      <c r="J129" s="245">
        <f>ROUND(I129*H129,2)</f>
        <v>0</v>
      </c>
      <c r="K129" s="246"/>
      <c r="L129" s="45"/>
      <c r="M129" s="247" t="s">
        <v>1</v>
      </c>
      <c r="N129" s="248" t="s">
        <v>42</v>
      </c>
      <c r="O129" s="98"/>
      <c r="P129" s="249">
        <f>O129*H129</f>
        <v>0</v>
      </c>
      <c r="Q129" s="249">
        <v>0.00019000000000000001</v>
      </c>
      <c r="R129" s="249">
        <f>Q129*H129</f>
        <v>0.06251000000000001</v>
      </c>
      <c r="S129" s="249">
        <v>0.254</v>
      </c>
      <c r="T129" s="250">
        <f>S129*H129</f>
        <v>83.566000000000002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51" t="s">
        <v>227</v>
      </c>
      <c r="AT129" s="251" t="s">
        <v>213</v>
      </c>
      <c r="AU129" s="251" t="s">
        <v>92</v>
      </c>
      <c r="AY129" s="18" t="s">
        <v>210</v>
      </c>
      <c r="BE129" s="252">
        <f>IF(N129="základná",J129,0)</f>
        <v>0</v>
      </c>
      <c r="BF129" s="252">
        <f>IF(N129="znížená",J129,0)</f>
        <v>0</v>
      </c>
      <c r="BG129" s="252">
        <f>IF(N129="zákl. prenesená",J129,0)</f>
        <v>0</v>
      </c>
      <c r="BH129" s="252">
        <f>IF(N129="zníž. prenesená",J129,0)</f>
        <v>0</v>
      </c>
      <c r="BI129" s="252">
        <f>IF(N129="nulová",J129,0)</f>
        <v>0</v>
      </c>
      <c r="BJ129" s="18" t="s">
        <v>92</v>
      </c>
      <c r="BK129" s="252">
        <f>ROUND(I129*H129,2)</f>
        <v>0</v>
      </c>
      <c r="BL129" s="18" t="s">
        <v>227</v>
      </c>
      <c r="BM129" s="251" t="s">
        <v>255</v>
      </c>
    </row>
    <row r="130" s="13" customFormat="1">
      <c r="A130" s="13"/>
      <c r="B130" s="258"/>
      <c r="C130" s="259"/>
      <c r="D130" s="260" t="s">
        <v>256</v>
      </c>
      <c r="E130" s="261" t="s">
        <v>1</v>
      </c>
      <c r="F130" s="262" t="s">
        <v>1749</v>
      </c>
      <c r="G130" s="259"/>
      <c r="H130" s="263">
        <v>329</v>
      </c>
      <c r="I130" s="264"/>
      <c r="J130" s="259"/>
      <c r="K130" s="259"/>
      <c r="L130" s="265"/>
      <c r="M130" s="266"/>
      <c r="N130" s="267"/>
      <c r="O130" s="267"/>
      <c r="P130" s="267"/>
      <c r="Q130" s="267"/>
      <c r="R130" s="267"/>
      <c r="S130" s="267"/>
      <c r="T130" s="268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69" t="s">
        <v>256</v>
      </c>
      <c r="AU130" s="269" t="s">
        <v>92</v>
      </c>
      <c r="AV130" s="13" t="s">
        <v>92</v>
      </c>
      <c r="AW130" s="13" t="s">
        <v>32</v>
      </c>
      <c r="AX130" s="13" t="s">
        <v>84</v>
      </c>
      <c r="AY130" s="269" t="s">
        <v>210</v>
      </c>
    </row>
    <row r="131" s="2" customFormat="1" ht="16.30189" customHeight="1">
      <c r="A131" s="39"/>
      <c r="B131" s="40"/>
      <c r="C131" s="239" t="s">
        <v>92</v>
      </c>
      <c r="D131" s="239" t="s">
        <v>213</v>
      </c>
      <c r="E131" s="240" t="s">
        <v>1007</v>
      </c>
      <c r="F131" s="241" t="s">
        <v>1008</v>
      </c>
      <c r="G131" s="242" t="s">
        <v>264</v>
      </c>
      <c r="H131" s="243">
        <v>20.16</v>
      </c>
      <c r="I131" s="244"/>
      <c r="J131" s="245">
        <f>ROUND(I131*H131,2)</f>
        <v>0</v>
      </c>
      <c r="K131" s="246"/>
      <c r="L131" s="45"/>
      <c r="M131" s="247" t="s">
        <v>1</v>
      </c>
      <c r="N131" s="248" t="s">
        <v>42</v>
      </c>
      <c r="O131" s="98"/>
      <c r="P131" s="249">
        <f>O131*H131</f>
        <v>0</v>
      </c>
      <c r="Q131" s="249">
        <v>0</v>
      </c>
      <c r="R131" s="249">
        <f>Q131*H131</f>
        <v>0</v>
      </c>
      <c r="S131" s="249">
        <v>0</v>
      </c>
      <c r="T131" s="250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51" t="s">
        <v>227</v>
      </c>
      <c r="AT131" s="251" t="s">
        <v>213</v>
      </c>
      <c r="AU131" s="251" t="s">
        <v>92</v>
      </c>
      <c r="AY131" s="18" t="s">
        <v>210</v>
      </c>
      <c r="BE131" s="252">
        <f>IF(N131="základná",J131,0)</f>
        <v>0</v>
      </c>
      <c r="BF131" s="252">
        <f>IF(N131="znížená",J131,0)</f>
        <v>0</v>
      </c>
      <c r="BG131" s="252">
        <f>IF(N131="zákl. prenesená",J131,0)</f>
        <v>0</v>
      </c>
      <c r="BH131" s="252">
        <f>IF(N131="zníž. prenesená",J131,0)</f>
        <v>0</v>
      </c>
      <c r="BI131" s="252">
        <f>IF(N131="nulová",J131,0)</f>
        <v>0</v>
      </c>
      <c r="BJ131" s="18" t="s">
        <v>92</v>
      </c>
      <c r="BK131" s="252">
        <f>ROUND(I131*H131,2)</f>
        <v>0</v>
      </c>
      <c r="BL131" s="18" t="s">
        <v>227</v>
      </c>
      <c r="BM131" s="251" t="s">
        <v>296</v>
      </c>
    </row>
    <row r="132" s="13" customFormat="1">
      <c r="A132" s="13"/>
      <c r="B132" s="258"/>
      <c r="C132" s="259"/>
      <c r="D132" s="260" t="s">
        <v>256</v>
      </c>
      <c r="E132" s="261" t="s">
        <v>1</v>
      </c>
      <c r="F132" s="262" t="s">
        <v>1750</v>
      </c>
      <c r="G132" s="259"/>
      <c r="H132" s="263">
        <v>20.16</v>
      </c>
      <c r="I132" s="264"/>
      <c r="J132" s="259"/>
      <c r="K132" s="259"/>
      <c r="L132" s="265"/>
      <c r="M132" s="266"/>
      <c r="N132" s="267"/>
      <c r="O132" s="267"/>
      <c r="P132" s="267"/>
      <c r="Q132" s="267"/>
      <c r="R132" s="267"/>
      <c r="S132" s="267"/>
      <c r="T132" s="268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69" t="s">
        <v>256</v>
      </c>
      <c r="AU132" s="269" t="s">
        <v>92</v>
      </c>
      <c r="AV132" s="13" t="s">
        <v>92</v>
      </c>
      <c r="AW132" s="13" t="s">
        <v>32</v>
      </c>
      <c r="AX132" s="13" t="s">
        <v>76</v>
      </c>
      <c r="AY132" s="269" t="s">
        <v>210</v>
      </c>
    </row>
    <row r="133" s="14" customFormat="1">
      <c r="A133" s="14"/>
      <c r="B133" s="270"/>
      <c r="C133" s="271"/>
      <c r="D133" s="260" t="s">
        <v>256</v>
      </c>
      <c r="E133" s="272" t="s">
        <v>1</v>
      </c>
      <c r="F133" s="273" t="s">
        <v>268</v>
      </c>
      <c r="G133" s="271"/>
      <c r="H133" s="274">
        <v>20.16</v>
      </c>
      <c r="I133" s="275"/>
      <c r="J133" s="271"/>
      <c r="K133" s="271"/>
      <c r="L133" s="276"/>
      <c r="M133" s="277"/>
      <c r="N133" s="278"/>
      <c r="O133" s="278"/>
      <c r="P133" s="278"/>
      <c r="Q133" s="278"/>
      <c r="R133" s="278"/>
      <c r="S133" s="278"/>
      <c r="T133" s="279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80" t="s">
        <v>256</v>
      </c>
      <c r="AU133" s="280" t="s">
        <v>92</v>
      </c>
      <c r="AV133" s="14" t="s">
        <v>227</v>
      </c>
      <c r="AW133" s="14" t="s">
        <v>32</v>
      </c>
      <c r="AX133" s="14" t="s">
        <v>84</v>
      </c>
      <c r="AY133" s="280" t="s">
        <v>210</v>
      </c>
    </row>
    <row r="134" s="2" customFormat="1" ht="36.72453" customHeight="1">
      <c r="A134" s="39"/>
      <c r="B134" s="40"/>
      <c r="C134" s="239" t="s">
        <v>102</v>
      </c>
      <c r="D134" s="239" t="s">
        <v>213</v>
      </c>
      <c r="E134" s="240" t="s">
        <v>302</v>
      </c>
      <c r="F134" s="241" t="s">
        <v>303</v>
      </c>
      <c r="G134" s="242" t="s">
        <v>264</v>
      </c>
      <c r="H134" s="243">
        <v>6.048</v>
      </c>
      <c r="I134" s="244"/>
      <c r="J134" s="245">
        <f>ROUND(I134*H134,2)</f>
        <v>0</v>
      </c>
      <c r="K134" s="246"/>
      <c r="L134" s="45"/>
      <c r="M134" s="247" t="s">
        <v>1</v>
      </c>
      <c r="N134" s="248" t="s">
        <v>42</v>
      </c>
      <c r="O134" s="98"/>
      <c r="P134" s="249">
        <f>O134*H134</f>
        <v>0</v>
      </c>
      <c r="Q134" s="249">
        <v>0</v>
      </c>
      <c r="R134" s="249">
        <f>Q134*H134</f>
        <v>0</v>
      </c>
      <c r="S134" s="249">
        <v>0</v>
      </c>
      <c r="T134" s="250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51" t="s">
        <v>227</v>
      </c>
      <c r="AT134" s="251" t="s">
        <v>213</v>
      </c>
      <c r="AU134" s="251" t="s">
        <v>92</v>
      </c>
      <c r="AY134" s="18" t="s">
        <v>210</v>
      </c>
      <c r="BE134" s="252">
        <f>IF(N134="základná",J134,0)</f>
        <v>0</v>
      </c>
      <c r="BF134" s="252">
        <f>IF(N134="znížená",J134,0)</f>
        <v>0</v>
      </c>
      <c r="BG134" s="252">
        <f>IF(N134="zákl. prenesená",J134,0)</f>
        <v>0</v>
      </c>
      <c r="BH134" s="252">
        <f>IF(N134="zníž. prenesená",J134,0)</f>
        <v>0</v>
      </c>
      <c r="BI134" s="252">
        <f>IF(N134="nulová",J134,0)</f>
        <v>0</v>
      </c>
      <c r="BJ134" s="18" t="s">
        <v>92</v>
      </c>
      <c r="BK134" s="252">
        <f>ROUND(I134*H134,2)</f>
        <v>0</v>
      </c>
      <c r="BL134" s="18" t="s">
        <v>227</v>
      </c>
      <c r="BM134" s="251" t="s">
        <v>304</v>
      </c>
    </row>
    <row r="135" s="13" customFormat="1">
      <c r="A135" s="13"/>
      <c r="B135" s="258"/>
      <c r="C135" s="259"/>
      <c r="D135" s="260" t="s">
        <v>256</v>
      </c>
      <c r="E135" s="261" t="s">
        <v>1</v>
      </c>
      <c r="F135" s="262" t="s">
        <v>1751</v>
      </c>
      <c r="G135" s="259"/>
      <c r="H135" s="263">
        <v>20.16</v>
      </c>
      <c r="I135" s="264"/>
      <c r="J135" s="259"/>
      <c r="K135" s="259"/>
      <c r="L135" s="265"/>
      <c r="M135" s="266"/>
      <c r="N135" s="267"/>
      <c r="O135" s="267"/>
      <c r="P135" s="267"/>
      <c r="Q135" s="267"/>
      <c r="R135" s="267"/>
      <c r="S135" s="267"/>
      <c r="T135" s="268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69" t="s">
        <v>256</v>
      </c>
      <c r="AU135" s="269" t="s">
        <v>92</v>
      </c>
      <c r="AV135" s="13" t="s">
        <v>92</v>
      </c>
      <c r="AW135" s="13" t="s">
        <v>32</v>
      </c>
      <c r="AX135" s="13" t="s">
        <v>84</v>
      </c>
      <c r="AY135" s="269" t="s">
        <v>210</v>
      </c>
    </row>
    <row r="136" s="13" customFormat="1">
      <c r="A136" s="13"/>
      <c r="B136" s="258"/>
      <c r="C136" s="259"/>
      <c r="D136" s="260" t="s">
        <v>256</v>
      </c>
      <c r="E136" s="259"/>
      <c r="F136" s="262" t="s">
        <v>1752</v>
      </c>
      <c r="G136" s="259"/>
      <c r="H136" s="263">
        <v>6.048</v>
      </c>
      <c r="I136" s="264"/>
      <c r="J136" s="259"/>
      <c r="K136" s="259"/>
      <c r="L136" s="265"/>
      <c r="M136" s="266"/>
      <c r="N136" s="267"/>
      <c r="O136" s="267"/>
      <c r="P136" s="267"/>
      <c r="Q136" s="267"/>
      <c r="R136" s="267"/>
      <c r="S136" s="267"/>
      <c r="T136" s="268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69" t="s">
        <v>256</v>
      </c>
      <c r="AU136" s="269" t="s">
        <v>92</v>
      </c>
      <c r="AV136" s="13" t="s">
        <v>92</v>
      </c>
      <c r="AW136" s="13" t="s">
        <v>4</v>
      </c>
      <c r="AX136" s="13" t="s">
        <v>84</v>
      </c>
      <c r="AY136" s="269" t="s">
        <v>210</v>
      </c>
    </row>
    <row r="137" s="2" customFormat="1" ht="31.92453" customHeight="1">
      <c r="A137" s="39"/>
      <c r="B137" s="40"/>
      <c r="C137" s="239" t="s">
        <v>227</v>
      </c>
      <c r="D137" s="239" t="s">
        <v>213</v>
      </c>
      <c r="E137" s="240" t="s">
        <v>1015</v>
      </c>
      <c r="F137" s="241" t="s">
        <v>1016</v>
      </c>
      <c r="G137" s="242" t="s">
        <v>264</v>
      </c>
      <c r="H137" s="243">
        <v>7.4020000000000001</v>
      </c>
      <c r="I137" s="244"/>
      <c r="J137" s="245">
        <f>ROUND(I137*H137,2)</f>
        <v>0</v>
      </c>
      <c r="K137" s="246"/>
      <c r="L137" s="45"/>
      <c r="M137" s="247" t="s">
        <v>1</v>
      </c>
      <c r="N137" s="248" t="s">
        <v>42</v>
      </c>
      <c r="O137" s="98"/>
      <c r="P137" s="249">
        <f>O137*H137</f>
        <v>0</v>
      </c>
      <c r="Q137" s="249">
        <v>0</v>
      </c>
      <c r="R137" s="249">
        <f>Q137*H137</f>
        <v>0</v>
      </c>
      <c r="S137" s="249">
        <v>0</v>
      </c>
      <c r="T137" s="250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51" t="s">
        <v>227</v>
      </c>
      <c r="AT137" s="251" t="s">
        <v>213</v>
      </c>
      <c r="AU137" s="251" t="s">
        <v>92</v>
      </c>
      <c r="AY137" s="18" t="s">
        <v>210</v>
      </c>
      <c r="BE137" s="252">
        <f>IF(N137="základná",J137,0)</f>
        <v>0</v>
      </c>
      <c r="BF137" s="252">
        <f>IF(N137="znížená",J137,0)</f>
        <v>0</v>
      </c>
      <c r="BG137" s="252">
        <f>IF(N137="zákl. prenesená",J137,0)</f>
        <v>0</v>
      </c>
      <c r="BH137" s="252">
        <f>IF(N137="zníž. prenesená",J137,0)</f>
        <v>0</v>
      </c>
      <c r="BI137" s="252">
        <f>IF(N137="nulová",J137,0)</f>
        <v>0</v>
      </c>
      <c r="BJ137" s="18" t="s">
        <v>92</v>
      </c>
      <c r="BK137" s="252">
        <f>ROUND(I137*H137,2)</f>
        <v>0</v>
      </c>
      <c r="BL137" s="18" t="s">
        <v>227</v>
      </c>
      <c r="BM137" s="251" t="s">
        <v>845</v>
      </c>
    </row>
    <row r="138" s="13" customFormat="1">
      <c r="A138" s="13"/>
      <c r="B138" s="258"/>
      <c r="C138" s="259"/>
      <c r="D138" s="260" t="s">
        <v>256</v>
      </c>
      <c r="E138" s="261" t="s">
        <v>1</v>
      </c>
      <c r="F138" s="262" t="s">
        <v>1753</v>
      </c>
      <c r="G138" s="259"/>
      <c r="H138" s="263">
        <v>7.4020000000000001</v>
      </c>
      <c r="I138" s="264"/>
      <c r="J138" s="259"/>
      <c r="K138" s="259"/>
      <c r="L138" s="265"/>
      <c r="M138" s="266"/>
      <c r="N138" s="267"/>
      <c r="O138" s="267"/>
      <c r="P138" s="267"/>
      <c r="Q138" s="267"/>
      <c r="R138" s="267"/>
      <c r="S138" s="267"/>
      <c r="T138" s="268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69" t="s">
        <v>256</v>
      </c>
      <c r="AU138" s="269" t="s">
        <v>92</v>
      </c>
      <c r="AV138" s="13" t="s">
        <v>92</v>
      </c>
      <c r="AW138" s="13" t="s">
        <v>32</v>
      </c>
      <c r="AX138" s="13" t="s">
        <v>84</v>
      </c>
      <c r="AY138" s="269" t="s">
        <v>210</v>
      </c>
    </row>
    <row r="139" s="2" customFormat="1" ht="36.72453" customHeight="1">
      <c r="A139" s="39"/>
      <c r="B139" s="40"/>
      <c r="C139" s="239" t="s">
        <v>209</v>
      </c>
      <c r="D139" s="239" t="s">
        <v>213</v>
      </c>
      <c r="E139" s="240" t="s">
        <v>1019</v>
      </c>
      <c r="F139" s="241" t="s">
        <v>1020</v>
      </c>
      <c r="G139" s="242" t="s">
        <v>264</v>
      </c>
      <c r="H139" s="243">
        <v>51.814</v>
      </c>
      <c r="I139" s="244"/>
      <c r="J139" s="245">
        <f>ROUND(I139*H139,2)</f>
        <v>0</v>
      </c>
      <c r="K139" s="246"/>
      <c r="L139" s="45"/>
      <c r="M139" s="247" t="s">
        <v>1</v>
      </c>
      <c r="N139" s="248" t="s">
        <v>42</v>
      </c>
      <c r="O139" s="98"/>
      <c r="P139" s="249">
        <f>O139*H139</f>
        <v>0</v>
      </c>
      <c r="Q139" s="249">
        <v>0</v>
      </c>
      <c r="R139" s="249">
        <f>Q139*H139</f>
        <v>0</v>
      </c>
      <c r="S139" s="249">
        <v>0</v>
      </c>
      <c r="T139" s="250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51" t="s">
        <v>227</v>
      </c>
      <c r="AT139" s="251" t="s">
        <v>213</v>
      </c>
      <c r="AU139" s="251" t="s">
        <v>92</v>
      </c>
      <c r="AY139" s="18" t="s">
        <v>210</v>
      </c>
      <c r="BE139" s="252">
        <f>IF(N139="základná",J139,0)</f>
        <v>0</v>
      </c>
      <c r="BF139" s="252">
        <f>IF(N139="znížená",J139,0)</f>
        <v>0</v>
      </c>
      <c r="BG139" s="252">
        <f>IF(N139="zákl. prenesená",J139,0)</f>
        <v>0</v>
      </c>
      <c r="BH139" s="252">
        <f>IF(N139="zníž. prenesená",J139,0)</f>
        <v>0</v>
      </c>
      <c r="BI139" s="252">
        <f>IF(N139="nulová",J139,0)</f>
        <v>0</v>
      </c>
      <c r="BJ139" s="18" t="s">
        <v>92</v>
      </c>
      <c r="BK139" s="252">
        <f>ROUND(I139*H139,2)</f>
        <v>0</v>
      </c>
      <c r="BL139" s="18" t="s">
        <v>227</v>
      </c>
      <c r="BM139" s="251" t="s">
        <v>847</v>
      </c>
    </row>
    <row r="140" s="13" customFormat="1">
      <c r="A140" s="13"/>
      <c r="B140" s="258"/>
      <c r="C140" s="259"/>
      <c r="D140" s="260" t="s">
        <v>256</v>
      </c>
      <c r="E140" s="261" t="s">
        <v>1</v>
      </c>
      <c r="F140" s="262" t="s">
        <v>1754</v>
      </c>
      <c r="G140" s="259"/>
      <c r="H140" s="263">
        <v>51.814</v>
      </c>
      <c r="I140" s="264"/>
      <c r="J140" s="259"/>
      <c r="K140" s="259"/>
      <c r="L140" s="265"/>
      <c r="M140" s="266"/>
      <c r="N140" s="267"/>
      <c r="O140" s="267"/>
      <c r="P140" s="267"/>
      <c r="Q140" s="267"/>
      <c r="R140" s="267"/>
      <c r="S140" s="267"/>
      <c r="T140" s="268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9" t="s">
        <v>256</v>
      </c>
      <c r="AU140" s="269" t="s">
        <v>92</v>
      </c>
      <c r="AV140" s="13" t="s">
        <v>92</v>
      </c>
      <c r="AW140" s="13" t="s">
        <v>32</v>
      </c>
      <c r="AX140" s="13" t="s">
        <v>84</v>
      </c>
      <c r="AY140" s="269" t="s">
        <v>210</v>
      </c>
    </row>
    <row r="141" s="2" customFormat="1" ht="16.30189" customHeight="1">
      <c r="A141" s="39"/>
      <c r="B141" s="40"/>
      <c r="C141" s="239" t="s">
        <v>277</v>
      </c>
      <c r="D141" s="239" t="s">
        <v>213</v>
      </c>
      <c r="E141" s="240" t="s">
        <v>1023</v>
      </c>
      <c r="F141" s="241" t="s">
        <v>1024</v>
      </c>
      <c r="G141" s="242" t="s">
        <v>264</v>
      </c>
      <c r="H141" s="243">
        <v>7.4020000000000001</v>
      </c>
      <c r="I141" s="244"/>
      <c r="J141" s="245">
        <f>ROUND(I141*H141,2)</f>
        <v>0</v>
      </c>
      <c r="K141" s="246"/>
      <c r="L141" s="45"/>
      <c r="M141" s="247" t="s">
        <v>1</v>
      </c>
      <c r="N141" s="248" t="s">
        <v>42</v>
      </c>
      <c r="O141" s="98"/>
      <c r="P141" s="249">
        <f>O141*H141</f>
        <v>0</v>
      </c>
      <c r="Q141" s="249">
        <v>0</v>
      </c>
      <c r="R141" s="249">
        <f>Q141*H141</f>
        <v>0</v>
      </c>
      <c r="S141" s="249">
        <v>0</v>
      </c>
      <c r="T141" s="250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51" t="s">
        <v>227</v>
      </c>
      <c r="AT141" s="251" t="s">
        <v>213</v>
      </c>
      <c r="AU141" s="251" t="s">
        <v>92</v>
      </c>
      <c r="AY141" s="18" t="s">
        <v>210</v>
      </c>
      <c r="BE141" s="252">
        <f>IF(N141="základná",J141,0)</f>
        <v>0</v>
      </c>
      <c r="BF141" s="252">
        <f>IF(N141="znížená",J141,0)</f>
        <v>0</v>
      </c>
      <c r="BG141" s="252">
        <f>IF(N141="zákl. prenesená",J141,0)</f>
        <v>0</v>
      </c>
      <c r="BH141" s="252">
        <f>IF(N141="zníž. prenesená",J141,0)</f>
        <v>0</v>
      </c>
      <c r="BI141" s="252">
        <f>IF(N141="nulová",J141,0)</f>
        <v>0</v>
      </c>
      <c r="BJ141" s="18" t="s">
        <v>92</v>
      </c>
      <c r="BK141" s="252">
        <f>ROUND(I141*H141,2)</f>
        <v>0</v>
      </c>
      <c r="BL141" s="18" t="s">
        <v>227</v>
      </c>
      <c r="BM141" s="251" t="s">
        <v>849</v>
      </c>
    </row>
    <row r="142" s="2" customFormat="1" ht="23.4566" customHeight="1">
      <c r="A142" s="39"/>
      <c r="B142" s="40"/>
      <c r="C142" s="239" t="s">
        <v>282</v>
      </c>
      <c r="D142" s="239" t="s">
        <v>213</v>
      </c>
      <c r="E142" s="240" t="s">
        <v>341</v>
      </c>
      <c r="F142" s="241" t="s">
        <v>342</v>
      </c>
      <c r="G142" s="242" t="s">
        <v>333</v>
      </c>
      <c r="H142" s="243">
        <v>787.95899999999995</v>
      </c>
      <c r="I142" s="244"/>
      <c r="J142" s="245">
        <f>ROUND(I142*H142,2)</f>
        <v>0</v>
      </c>
      <c r="K142" s="246"/>
      <c r="L142" s="45"/>
      <c r="M142" s="247" t="s">
        <v>1</v>
      </c>
      <c r="N142" s="248" t="s">
        <v>42</v>
      </c>
      <c r="O142" s="98"/>
      <c r="P142" s="249">
        <f>O142*H142</f>
        <v>0</v>
      </c>
      <c r="Q142" s="249">
        <v>0</v>
      </c>
      <c r="R142" s="249">
        <f>Q142*H142</f>
        <v>0</v>
      </c>
      <c r="S142" s="249">
        <v>0</v>
      </c>
      <c r="T142" s="250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51" t="s">
        <v>227</v>
      </c>
      <c r="AT142" s="251" t="s">
        <v>213</v>
      </c>
      <c r="AU142" s="251" t="s">
        <v>92</v>
      </c>
      <c r="AY142" s="18" t="s">
        <v>210</v>
      </c>
      <c r="BE142" s="252">
        <f>IF(N142="základná",J142,0)</f>
        <v>0</v>
      </c>
      <c r="BF142" s="252">
        <f>IF(N142="znížená",J142,0)</f>
        <v>0</v>
      </c>
      <c r="BG142" s="252">
        <f>IF(N142="zákl. prenesená",J142,0)</f>
        <v>0</v>
      </c>
      <c r="BH142" s="252">
        <f>IF(N142="zníž. prenesená",J142,0)</f>
        <v>0</v>
      </c>
      <c r="BI142" s="252">
        <f>IF(N142="nulová",J142,0)</f>
        <v>0</v>
      </c>
      <c r="BJ142" s="18" t="s">
        <v>92</v>
      </c>
      <c r="BK142" s="252">
        <f>ROUND(I142*H142,2)</f>
        <v>0</v>
      </c>
      <c r="BL142" s="18" t="s">
        <v>227</v>
      </c>
      <c r="BM142" s="251" t="s">
        <v>343</v>
      </c>
    </row>
    <row r="143" s="13" customFormat="1">
      <c r="A143" s="13"/>
      <c r="B143" s="258"/>
      <c r="C143" s="259"/>
      <c r="D143" s="260" t="s">
        <v>256</v>
      </c>
      <c r="E143" s="261" t="s">
        <v>1</v>
      </c>
      <c r="F143" s="262" t="s">
        <v>1755</v>
      </c>
      <c r="G143" s="259"/>
      <c r="H143" s="263">
        <v>11.103</v>
      </c>
      <c r="I143" s="264"/>
      <c r="J143" s="259"/>
      <c r="K143" s="259"/>
      <c r="L143" s="265"/>
      <c r="M143" s="266"/>
      <c r="N143" s="267"/>
      <c r="O143" s="267"/>
      <c r="P143" s="267"/>
      <c r="Q143" s="267"/>
      <c r="R143" s="267"/>
      <c r="S143" s="267"/>
      <c r="T143" s="268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69" t="s">
        <v>256</v>
      </c>
      <c r="AU143" s="269" t="s">
        <v>92</v>
      </c>
      <c r="AV143" s="13" t="s">
        <v>92</v>
      </c>
      <c r="AW143" s="13" t="s">
        <v>32</v>
      </c>
      <c r="AX143" s="13" t="s">
        <v>76</v>
      </c>
      <c r="AY143" s="269" t="s">
        <v>210</v>
      </c>
    </row>
    <row r="144" s="13" customFormat="1">
      <c r="A144" s="13"/>
      <c r="B144" s="258"/>
      <c r="C144" s="259"/>
      <c r="D144" s="260" t="s">
        <v>256</v>
      </c>
      <c r="E144" s="261" t="s">
        <v>1</v>
      </c>
      <c r="F144" s="262" t="s">
        <v>1756</v>
      </c>
      <c r="G144" s="259"/>
      <c r="H144" s="263">
        <v>533.10599999999999</v>
      </c>
      <c r="I144" s="264"/>
      <c r="J144" s="259"/>
      <c r="K144" s="259"/>
      <c r="L144" s="265"/>
      <c r="M144" s="266"/>
      <c r="N144" s="267"/>
      <c r="O144" s="267"/>
      <c r="P144" s="267"/>
      <c r="Q144" s="267"/>
      <c r="R144" s="267"/>
      <c r="S144" s="267"/>
      <c r="T144" s="26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69" t="s">
        <v>256</v>
      </c>
      <c r="AU144" s="269" t="s">
        <v>92</v>
      </c>
      <c r="AV144" s="13" t="s">
        <v>92</v>
      </c>
      <c r="AW144" s="13" t="s">
        <v>32</v>
      </c>
      <c r="AX144" s="13" t="s">
        <v>76</v>
      </c>
      <c r="AY144" s="269" t="s">
        <v>210</v>
      </c>
    </row>
    <row r="145" s="13" customFormat="1">
      <c r="A145" s="13"/>
      <c r="B145" s="258"/>
      <c r="C145" s="259"/>
      <c r="D145" s="260" t="s">
        <v>256</v>
      </c>
      <c r="E145" s="261" t="s">
        <v>1</v>
      </c>
      <c r="F145" s="262" t="s">
        <v>1757</v>
      </c>
      <c r="G145" s="259"/>
      <c r="H145" s="263">
        <v>243.75</v>
      </c>
      <c r="I145" s="264"/>
      <c r="J145" s="259"/>
      <c r="K145" s="259"/>
      <c r="L145" s="265"/>
      <c r="M145" s="266"/>
      <c r="N145" s="267"/>
      <c r="O145" s="267"/>
      <c r="P145" s="267"/>
      <c r="Q145" s="267"/>
      <c r="R145" s="267"/>
      <c r="S145" s="267"/>
      <c r="T145" s="268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9" t="s">
        <v>256</v>
      </c>
      <c r="AU145" s="269" t="s">
        <v>92</v>
      </c>
      <c r="AV145" s="13" t="s">
        <v>92</v>
      </c>
      <c r="AW145" s="13" t="s">
        <v>32</v>
      </c>
      <c r="AX145" s="13" t="s">
        <v>76</v>
      </c>
      <c r="AY145" s="269" t="s">
        <v>210</v>
      </c>
    </row>
    <row r="146" s="14" customFormat="1">
      <c r="A146" s="14"/>
      <c r="B146" s="270"/>
      <c r="C146" s="271"/>
      <c r="D146" s="260" t="s">
        <v>256</v>
      </c>
      <c r="E146" s="272" t="s">
        <v>1</v>
      </c>
      <c r="F146" s="273" t="s">
        <v>268</v>
      </c>
      <c r="G146" s="271"/>
      <c r="H146" s="274">
        <v>787.95899999999995</v>
      </c>
      <c r="I146" s="275"/>
      <c r="J146" s="271"/>
      <c r="K146" s="271"/>
      <c r="L146" s="276"/>
      <c r="M146" s="277"/>
      <c r="N146" s="278"/>
      <c r="O146" s="278"/>
      <c r="P146" s="278"/>
      <c r="Q146" s="278"/>
      <c r="R146" s="278"/>
      <c r="S146" s="278"/>
      <c r="T146" s="279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80" t="s">
        <v>256</v>
      </c>
      <c r="AU146" s="280" t="s">
        <v>92</v>
      </c>
      <c r="AV146" s="14" t="s">
        <v>227</v>
      </c>
      <c r="AW146" s="14" t="s">
        <v>32</v>
      </c>
      <c r="AX146" s="14" t="s">
        <v>84</v>
      </c>
      <c r="AY146" s="280" t="s">
        <v>210</v>
      </c>
    </row>
    <row r="147" s="2" customFormat="1" ht="23.4566" customHeight="1">
      <c r="A147" s="39"/>
      <c r="B147" s="40"/>
      <c r="C147" s="239" t="s">
        <v>287</v>
      </c>
      <c r="D147" s="239" t="s">
        <v>213</v>
      </c>
      <c r="E147" s="240" t="s">
        <v>347</v>
      </c>
      <c r="F147" s="241" t="s">
        <v>348</v>
      </c>
      <c r="G147" s="242" t="s">
        <v>264</v>
      </c>
      <c r="H147" s="243">
        <v>12.757999999999999</v>
      </c>
      <c r="I147" s="244"/>
      <c r="J147" s="245">
        <f>ROUND(I147*H147,2)</f>
        <v>0</v>
      </c>
      <c r="K147" s="246"/>
      <c r="L147" s="45"/>
      <c r="M147" s="247" t="s">
        <v>1</v>
      </c>
      <c r="N147" s="248" t="s">
        <v>42</v>
      </c>
      <c r="O147" s="98"/>
      <c r="P147" s="249">
        <f>O147*H147</f>
        <v>0</v>
      </c>
      <c r="Q147" s="249">
        <v>0</v>
      </c>
      <c r="R147" s="249">
        <f>Q147*H147</f>
        <v>0</v>
      </c>
      <c r="S147" s="249">
        <v>0</v>
      </c>
      <c r="T147" s="250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51" t="s">
        <v>227</v>
      </c>
      <c r="AT147" s="251" t="s">
        <v>213</v>
      </c>
      <c r="AU147" s="251" t="s">
        <v>92</v>
      </c>
      <c r="AY147" s="18" t="s">
        <v>210</v>
      </c>
      <c r="BE147" s="252">
        <f>IF(N147="základná",J147,0)</f>
        <v>0</v>
      </c>
      <c r="BF147" s="252">
        <f>IF(N147="znížená",J147,0)</f>
        <v>0</v>
      </c>
      <c r="BG147" s="252">
        <f>IF(N147="zákl. prenesená",J147,0)</f>
        <v>0</v>
      </c>
      <c r="BH147" s="252">
        <f>IF(N147="zníž. prenesená",J147,0)</f>
        <v>0</v>
      </c>
      <c r="BI147" s="252">
        <f>IF(N147="nulová",J147,0)</f>
        <v>0</v>
      </c>
      <c r="BJ147" s="18" t="s">
        <v>92</v>
      </c>
      <c r="BK147" s="252">
        <f>ROUND(I147*H147,2)</f>
        <v>0</v>
      </c>
      <c r="BL147" s="18" t="s">
        <v>227</v>
      </c>
      <c r="BM147" s="251" t="s">
        <v>349</v>
      </c>
    </row>
    <row r="148" s="13" customFormat="1">
      <c r="A148" s="13"/>
      <c r="B148" s="258"/>
      <c r="C148" s="259"/>
      <c r="D148" s="260" t="s">
        <v>256</v>
      </c>
      <c r="E148" s="261" t="s">
        <v>1</v>
      </c>
      <c r="F148" s="262" t="s">
        <v>1758</v>
      </c>
      <c r="G148" s="259"/>
      <c r="H148" s="263">
        <v>12.757999999999999</v>
      </c>
      <c r="I148" s="264"/>
      <c r="J148" s="259"/>
      <c r="K148" s="259"/>
      <c r="L148" s="265"/>
      <c r="M148" s="266"/>
      <c r="N148" s="267"/>
      <c r="O148" s="267"/>
      <c r="P148" s="267"/>
      <c r="Q148" s="267"/>
      <c r="R148" s="267"/>
      <c r="S148" s="267"/>
      <c r="T148" s="268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69" t="s">
        <v>256</v>
      </c>
      <c r="AU148" s="269" t="s">
        <v>92</v>
      </c>
      <c r="AV148" s="13" t="s">
        <v>92</v>
      </c>
      <c r="AW148" s="13" t="s">
        <v>32</v>
      </c>
      <c r="AX148" s="13" t="s">
        <v>76</v>
      </c>
      <c r="AY148" s="269" t="s">
        <v>210</v>
      </c>
    </row>
    <row r="149" s="14" customFormat="1">
      <c r="A149" s="14"/>
      <c r="B149" s="270"/>
      <c r="C149" s="271"/>
      <c r="D149" s="260" t="s">
        <v>256</v>
      </c>
      <c r="E149" s="272" t="s">
        <v>1</v>
      </c>
      <c r="F149" s="273" t="s">
        <v>268</v>
      </c>
      <c r="G149" s="271"/>
      <c r="H149" s="274">
        <v>12.757999999999999</v>
      </c>
      <c r="I149" s="275"/>
      <c r="J149" s="271"/>
      <c r="K149" s="271"/>
      <c r="L149" s="276"/>
      <c r="M149" s="277"/>
      <c r="N149" s="278"/>
      <c r="O149" s="278"/>
      <c r="P149" s="278"/>
      <c r="Q149" s="278"/>
      <c r="R149" s="278"/>
      <c r="S149" s="278"/>
      <c r="T149" s="279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80" t="s">
        <v>256</v>
      </c>
      <c r="AU149" s="280" t="s">
        <v>92</v>
      </c>
      <c r="AV149" s="14" t="s">
        <v>227</v>
      </c>
      <c r="AW149" s="14" t="s">
        <v>32</v>
      </c>
      <c r="AX149" s="14" t="s">
        <v>84</v>
      </c>
      <c r="AY149" s="280" t="s">
        <v>210</v>
      </c>
    </row>
    <row r="150" s="12" customFormat="1" ht="22.8" customHeight="1">
      <c r="A150" s="12"/>
      <c r="B150" s="223"/>
      <c r="C150" s="224"/>
      <c r="D150" s="225" t="s">
        <v>75</v>
      </c>
      <c r="E150" s="237" t="s">
        <v>92</v>
      </c>
      <c r="F150" s="237" t="s">
        <v>367</v>
      </c>
      <c r="G150" s="224"/>
      <c r="H150" s="224"/>
      <c r="I150" s="227"/>
      <c r="J150" s="238">
        <f>BK150</f>
        <v>0</v>
      </c>
      <c r="K150" s="224"/>
      <c r="L150" s="229"/>
      <c r="M150" s="230"/>
      <c r="N150" s="231"/>
      <c r="O150" s="231"/>
      <c r="P150" s="232">
        <f>SUM(P151:P160)</f>
        <v>0</v>
      </c>
      <c r="Q150" s="231"/>
      <c r="R150" s="232">
        <f>SUM(R151:R160)</f>
        <v>18.98465448</v>
      </c>
      <c r="S150" s="231"/>
      <c r="T150" s="233">
        <f>SUM(T151:T160)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34" t="s">
        <v>84</v>
      </c>
      <c r="AT150" s="235" t="s">
        <v>75</v>
      </c>
      <c r="AU150" s="235" t="s">
        <v>84</v>
      </c>
      <c r="AY150" s="234" t="s">
        <v>210</v>
      </c>
      <c r="BK150" s="236">
        <f>SUM(BK151:BK160)</f>
        <v>0</v>
      </c>
    </row>
    <row r="151" s="2" customFormat="1" ht="23.4566" customHeight="1">
      <c r="A151" s="39"/>
      <c r="B151" s="40"/>
      <c r="C151" s="239" t="s">
        <v>293</v>
      </c>
      <c r="D151" s="239" t="s">
        <v>213</v>
      </c>
      <c r="E151" s="240" t="s">
        <v>399</v>
      </c>
      <c r="F151" s="241" t="s">
        <v>400</v>
      </c>
      <c r="G151" s="242" t="s">
        <v>310</v>
      </c>
      <c r="H151" s="243">
        <v>198</v>
      </c>
      <c r="I151" s="244"/>
      <c r="J151" s="245">
        <f>ROUND(I151*H151,2)</f>
        <v>0</v>
      </c>
      <c r="K151" s="246"/>
      <c r="L151" s="45"/>
      <c r="M151" s="247" t="s">
        <v>1</v>
      </c>
      <c r="N151" s="248" t="s">
        <v>42</v>
      </c>
      <c r="O151" s="98"/>
      <c r="P151" s="249">
        <f>O151*H151</f>
        <v>0</v>
      </c>
      <c r="Q151" s="249">
        <v>0.00314</v>
      </c>
      <c r="R151" s="249">
        <f>Q151*H151</f>
        <v>0.62172000000000005</v>
      </c>
      <c r="S151" s="249">
        <v>0</v>
      </c>
      <c r="T151" s="250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51" t="s">
        <v>227</v>
      </c>
      <c r="AT151" s="251" t="s">
        <v>213</v>
      </c>
      <c r="AU151" s="251" t="s">
        <v>92</v>
      </c>
      <c r="AY151" s="18" t="s">
        <v>210</v>
      </c>
      <c r="BE151" s="252">
        <f>IF(N151="základná",J151,0)</f>
        <v>0</v>
      </c>
      <c r="BF151" s="252">
        <f>IF(N151="znížená",J151,0)</f>
        <v>0</v>
      </c>
      <c r="BG151" s="252">
        <f>IF(N151="zákl. prenesená",J151,0)</f>
        <v>0</v>
      </c>
      <c r="BH151" s="252">
        <f>IF(N151="zníž. prenesená",J151,0)</f>
        <v>0</v>
      </c>
      <c r="BI151" s="252">
        <f>IF(N151="nulová",J151,0)</f>
        <v>0</v>
      </c>
      <c r="BJ151" s="18" t="s">
        <v>92</v>
      </c>
      <c r="BK151" s="252">
        <f>ROUND(I151*H151,2)</f>
        <v>0</v>
      </c>
      <c r="BL151" s="18" t="s">
        <v>227</v>
      </c>
      <c r="BM151" s="251" t="s">
        <v>401</v>
      </c>
    </row>
    <row r="152" s="13" customFormat="1">
      <c r="A152" s="13"/>
      <c r="B152" s="258"/>
      <c r="C152" s="259"/>
      <c r="D152" s="260" t="s">
        <v>256</v>
      </c>
      <c r="E152" s="261" t="s">
        <v>1</v>
      </c>
      <c r="F152" s="262" t="s">
        <v>1759</v>
      </c>
      <c r="G152" s="259"/>
      <c r="H152" s="263">
        <v>198</v>
      </c>
      <c r="I152" s="264"/>
      <c r="J152" s="259"/>
      <c r="K152" s="259"/>
      <c r="L152" s="265"/>
      <c r="M152" s="266"/>
      <c r="N152" s="267"/>
      <c r="O152" s="267"/>
      <c r="P152" s="267"/>
      <c r="Q152" s="267"/>
      <c r="R152" s="267"/>
      <c r="S152" s="267"/>
      <c r="T152" s="268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69" t="s">
        <v>256</v>
      </c>
      <c r="AU152" s="269" t="s">
        <v>92</v>
      </c>
      <c r="AV152" s="13" t="s">
        <v>92</v>
      </c>
      <c r="AW152" s="13" t="s">
        <v>32</v>
      </c>
      <c r="AX152" s="13" t="s">
        <v>84</v>
      </c>
      <c r="AY152" s="269" t="s">
        <v>210</v>
      </c>
    </row>
    <row r="153" s="2" customFormat="1" ht="23.4566" customHeight="1">
      <c r="A153" s="39"/>
      <c r="B153" s="40"/>
      <c r="C153" s="239" t="s">
        <v>301</v>
      </c>
      <c r="D153" s="239" t="s">
        <v>213</v>
      </c>
      <c r="E153" s="240" t="s">
        <v>404</v>
      </c>
      <c r="F153" s="241" t="s">
        <v>405</v>
      </c>
      <c r="G153" s="242" t="s">
        <v>264</v>
      </c>
      <c r="H153" s="243">
        <v>4.8040000000000003</v>
      </c>
      <c r="I153" s="244"/>
      <c r="J153" s="245">
        <f>ROUND(I153*H153,2)</f>
        <v>0</v>
      </c>
      <c r="K153" s="246"/>
      <c r="L153" s="45"/>
      <c r="M153" s="247" t="s">
        <v>1</v>
      </c>
      <c r="N153" s="248" t="s">
        <v>42</v>
      </c>
      <c r="O153" s="98"/>
      <c r="P153" s="249">
        <f>O153*H153</f>
        <v>0</v>
      </c>
      <c r="Q153" s="249">
        <v>2.2673700000000001</v>
      </c>
      <c r="R153" s="249">
        <f>Q153*H153</f>
        <v>10.892445480000001</v>
      </c>
      <c r="S153" s="249">
        <v>0</v>
      </c>
      <c r="T153" s="250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51" t="s">
        <v>227</v>
      </c>
      <c r="AT153" s="251" t="s">
        <v>213</v>
      </c>
      <c r="AU153" s="251" t="s">
        <v>92</v>
      </c>
      <c r="AY153" s="18" t="s">
        <v>210</v>
      </c>
      <c r="BE153" s="252">
        <f>IF(N153="základná",J153,0)</f>
        <v>0</v>
      </c>
      <c r="BF153" s="252">
        <f>IF(N153="znížená",J153,0)</f>
        <v>0</v>
      </c>
      <c r="BG153" s="252">
        <f>IF(N153="zákl. prenesená",J153,0)</f>
        <v>0</v>
      </c>
      <c r="BH153" s="252">
        <f>IF(N153="zníž. prenesená",J153,0)</f>
        <v>0</v>
      </c>
      <c r="BI153" s="252">
        <f>IF(N153="nulová",J153,0)</f>
        <v>0</v>
      </c>
      <c r="BJ153" s="18" t="s">
        <v>92</v>
      </c>
      <c r="BK153" s="252">
        <f>ROUND(I153*H153,2)</f>
        <v>0</v>
      </c>
      <c r="BL153" s="18" t="s">
        <v>227</v>
      </c>
      <c r="BM153" s="251" t="s">
        <v>406</v>
      </c>
    </row>
    <row r="154" s="13" customFormat="1">
      <c r="A154" s="13"/>
      <c r="B154" s="258"/>
      <c r="C154" s="259"/>
      <c r="D154" s="260" t="s">
        <v>256</v>
      </c>
      <c r="E154" s="261" t="s">
        <v>1</v>
      </c>
      <c r="F154" s="262" t="s">
        <v>1760</v>
      </c>
      <c r="G154" s="259"/>
      <c r="H154" s="263">
        <v>4.8040000000000003</v>
      </c>
      <c r="I154" s="264"/>
      <c r="J154" s="259"/>
      <c r="K154" s="259"/>
      <c r="L154" s="265"/>
      <c r="M154" s="266"/>
      <c r="N154" s="267"/>
      <c r="O154" s="267"/>
      <c r="P154" s="267"/>
      <c r="Q154" s="267"/>
      <c r="R154" s="267"/>
      <c r="S154" s="267"/>
      <c r="T154" s="268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69" t="s">
        <v>256</v>
      </c>
      <c r="AU154" s="269" t="s">
        <v>92</v>
      </c>
      <c r="AV154" s="13" t="s">
        <v>92</v>
      </c>
      <c r="AW154" s="13" t="s">
        <v>32</v>
      </c>
      <c r="AX154" s="13" t="s">
        <v>84</v>
      </c>
      <c r="AY154" s="269" t="s">
        <v>210</v>
      </c>
    </row>
    <row r="155" s="2" customFormat="1" ht="21.0566" customHeight="1">
      <c r="A155" s="39"/>
      <c r="B155" s="40"/>
      <c r="C155" s="281" t="s">
        <v>307</v>
      </c>
      <c r="D155" s="281" t="s">
        <v>330</v>
      </c>
      <c r="E155" s="282" t="s">
        <v>409</v>
      </c>
      <c r="F155" s="283" t="s">
        <v>410</v>
      </c>
      <c r="G155" s="284" t="s">
        <v>310</v>
      </c>
      <c r="H155" s="285">
        <v>198</v>
      </c>
      <c r="I155" s="286"/>
      <c r="J155" s="287">
        <f>ROUND(I155*H155,2)</f>
        <v>0</v>
      </c>
      <c r="K155" s="288"/>
      <c r="L155" s="289"/>
      <c r="M155" s="290" t="s">
        <v>1</v>
      </c>
      <c r="N155" s="291" t="s">
        <v>42</v>
      </c>
      <c r="O155" s="98"/>
      <c r="P155" s="249">
        <f>O155*H155</f>
        <v>0</v>
      </c>
      <c r="Q155" s="249">
        <v>0.033050000000000003</v>
      </c>
      <c r="R155" s="249">
        <f>Q155*H155</f>
        <v>6.5439000000000007</v>
      </c>
      <c r="S155" s="249">
        <v>0</v>
      </c>
      <c r="T155" s="250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51" t="s">
        <v>287</v>
      </c>
      <c r="AT155" s="251" t="s">
        <v>330</v>
      </c>
      <c r="AU155" s="251" t="s">
        <v>92</v>
      </c>
      <c r="AY155" s="18" t="s">
        <v>210</v>
      </c>
      <c r="BE155" s="252">
        <f>IF(N155="základná",J155,0)</f>
        <v>0</v>
      </c>
      <c r="BF155" s="252">
        <f>IF(N155="znížená",J155,0)</f>
        <v>0</v>
      </c>
      <c r="BG155" s="252">
        <f>IF(N155="zákl. prenesená",J155,0)</f>
        <v>0</v>
      </c>
      <c r="BH155" s="252">
        <f>IF(N155="zníž. prenesená",J155,0)</f>
        <v>0</v>
      </c>
      <c r="BI155" s="252">
        <f>IF(N155="nulová",J155,0)</f>
        <v>0</v>
      </c>
      <c r="BJ155" s="18" t="s">
        <v>92</v>
      </c>
      <c r="BK155" s="252">
        <f>ROUND(I155*H155,2)</f>
        <v>0</v>
      </c>
      <c r="BL155" s="18" t="s">
        <v>227</v>
      </c>
      <c r="BM155" s="251" t="s">
        <v>411</v>
      </c>
    </row>
    <row r="156" s="13" customFormat="1">
      <c r="A156" s="13"/>
      <c r="B156" s="258"/>
      <c r="C156" s="259"/>
      <c r="D156" s="260" t="s">
        <v>256</v>
      </c>
      <c r="E156" s="261" t="s">
        <v>1</v>
      </c>
      <c r="F156" s="262" t="s">
        <v>1761</v>
      </c>
      <c r="G156" s="259"/>
      <c r="H156" s="263">
        <v>198</v>
      </c>
      <c r="I156" s="264"/>
      <c r="J156" s="259"/>
      <c r="K156" s="259"/>
      <c r="L156" s="265"/>
      <c r="M156" s="266"/>
      <c r="N156" s="267"/>
      <c r="O156" s="267"/>
      <c r="P156" s="267"/>
      <c r="Q156" s="267"/>
      <c r="R156" s="267"/>
      <c r="S156" s="267"/>
      <c r="T156" s="268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69" t="s">
        <v>256</v>
      </c>
      <c r="AU156" s="269" t="s">
        <v>92</v>
      </c>
      <c r="AV156" s="13" t="s">
        <v>92</v>
      </c>
      <c r="AW156" s="13" t="s">
        <v>32</v>
      </c>
      <c r="AX156" s="13" t="s">
        <v>84</v>
      </c>
      <c r="AY156" s="269" t="s">
        <v>210</v>
      </c>
    </row>
    <row r="157" s="2" customFormat="1" ht="31.92453" customHeight="1">
      <c r="A157" s="39"/>
      <c r="B157" s="40"/>
      <c r="C157" s="239" t="s">
        <v>313</v>
      </c>
      <c r="D157" s="239" t="s">
        <v>213</v>
      </c>
      <c r="E157" s="240" t="s">
        <v>414</v>
      </c>
      <c r="F157" s="241" t="s">
        <v>415</v>
      </c>
      <c r="G157" s="242" t="s">
        <v>254</v>
      </c>
      <c r="H157" s="243">
        <v>2115.5</v>
      </c>
      <c r="I157" s="244"/>
      <c r="J157" s="245">
        <f>ROUND(I157*H157,2)</f>
        <v>0</v>
      </c>
      <c r="K157" s="246"/>
      <c r="L157" s="45"/>
      <c r="M157" s="247" t="s">
        <v>1</v>
      </c>
      <c r="N157" s="248" t="s">
        <v>42</v>
      </c>
      <c r="O157" s="98"/>
      <c r="P157" s="249">
        <f>O157*H157</f>
        <v>0</v>
      </c>
      <c r="Q157" s="249">
        <v>3.0000000000000001E-05</v>
      </c>
      <c r="R157" s="249">
        <f>Q157*H157</f>
        <v>0.063465000000000008</v>
      </c>
      <c r="S157" s="249">
        <v>0</v>
      </c>
      <c r="T157" s="250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51" t="s">
        <v>227</v>
      </c>
      <c r="AT157" s="251" t="s">
        <v>213</v>
      </c>
      <c r="AU157" s="251" t="s">
        <v>92</v>
      </c>
      <c r="AY157" s="18" t="s">
        <v>210</v>
      </c>
      <c r="BE157" s="252">
        <f>IF(N157="základná",J157,0)</f>
        <v>0</v>
      </c>
      <c r="BF157" s="252">
        <f>IF(N157="znížená",J157,0)</f>
        <v>0</v>
      </c>
      <c r="BG157" s="252">
        <f>IF(N157="zákl. prenesená",J157,0)</f>
        <v>0</v>
      </c>
      <c r="BH157" s="252">
        <f>IF(N157="zníž. prenesená",J157,0)</f>
        <v>0</v>
      </c>
      <c r="BI157" s="252">
        <f>IF(N157="nulová",J157,0)</f>
        <v>0</v>
      </c>
      <c r="BJ157" s="18" t="s">
        <v>92</v>
      </c>
      <c r="BK157" s="252">
        <f>ROUND(I157*H157,2)</f>
        <v>0</v>
      </c>
      <c r="BL157" s="18" t="s">
        <v>227</v>
      </c>
      <c r="BM157" s="251" t="s">
        <v>416</v>
      </c>
    </row>
    <row r="158" s="13" customFormat="1">
      <c r="A158" s="13"/>
      <c r="B158" s="258"/>
      <c r="C158" s="259"/>
      <c r="D158" s="260" t="s">
        <v>256</v>
      </c>
      <c r="E158" s="261" t="s">
        <v>1</v>
      </c>
      <c r="F158" s="262" t="s">
        <v>1762</v>
      </c>
      <c r="G158" s="259"/>
      <c r="H158" s="263">
        <v>2115.5</v>
      </c>
      <c r="I158" s="264"/>
      <c r="J158" s="259"/>
      <c r="K158" s="259"/>
      <c r="L158" s="265"/>
      <c r="M158" s="266"/>
      <c r="N158" s="267"/>
      <c r="O158" s="267"/>
      <c r="P158" s="267"/>
      <c r="Q158" s="267"/>
      <c r="R158" s="267"/>
      <c r="S158" s="267"/>
      <c r="T158" s="268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69" t="s">
        <v>256</v>
      </c>
      <c r="AU158" s="269" t="s">
        <v>92</v>
      </c>
      <c r="AV158" s="13" t="s">
        <v>92</v>
      </c>
      <c r="AW158" s="13" t="s">
        <v>32</v>
      </c>
      <c r="AX158" s="13" t="s">
        <v>84</v>
      </c>
      <c r="AY158" s="269" t="s">
        <v>210</v>
      </c>
    </row>
    <row r="159" s="2" customFormat="1" ht="21.0566" customHeight="1">
      <c r="A159" s="39"/>
      <c r="B159" s="40"/>
      <c r="C159" s="281" t="s">
        <v>318</v>
      </c>
      <c r="D159" s="281" t="s">
        <v>330</v>
      </c>
      <c r="E159" s="282" t="s">
        <v>419</v>
      </c>
      <c r="F159" s="283" t="s">
        <v>420</v>
      </c>
      <c r="G159" s="284" t="s">
        <v>254</v>
      </c>
      <c r="H159" s="285">
        <v>2157.8099999999999</v>
      </c>
      <c r="I159" s="286"/>
      <c r="J159" s="287">
        <f>ROUND(I159*H159,2)</f>
        <v>0</v>
      </c>
      <c r="K159" s="288"/>
      <c r="L159" s="289"/>
      <c r="M159" s="290" t="s">
        <v>1</v>
      </c>
      <c r="N159" s="291" t="s">
        <v>42</v>
      </c>
      <c r="O159" s="98"/>
      <c r="P159" s="249">
        <f>O159*H159</f>
        <v>0</v>
      </c>
      <c r="Q159" s="249">
        <v>0.00040000000000000002</v>
      </c>
      <c r="R159" s="249">
        <f>Q159*H159</f>
        <v>0.863124</v>
      </c>
      <c r="S159" s="249">
        <v>0</v>
      </c>
      <c r="T159" s="250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51" t="s">
        <v>287</v>
      </c>
      <c r="AT159" s="251" t="s">
        <v>330</v>
      </c>
      <c r="AU159" s="251" t="s">
        <v>92</v>
      </c>
      <c r="AY159" s="18" t="s">
        <v>210</v>
      </c>
      <c r="BE159" s="252">
        <f>IF(N159="základná",J159,0)</f>
        <v>0</v>
      </c>
      <c r="BF159" s="252">
        <f>IF(N159="znížená",J159,0)</f>
        <v>0</v>
      </c>
      <c r="BG159" s="252">
        <f>IF(N159="zákl. prenesená",J159,0)</f>
        <v>0</v>
      </c>
      <c r="BH159" s="252">
        <f>IF(N159="zníž. prenesená",J159,0)</f>
        <v>0</v>
      </c>
      <c r="BI159" s="252">
        <f>IF(N159="nulová",J159,0)</f>
        <v>0</v>
      </c>
      <c r="BJ159" s="18" t="s">
        <v>92</v>
      </c>
      <c r="BK159" s="252">
        <f>ROUND(I159*H159,2)</f>
        <v>0</v>
      </c>
      <c r="BL159" s="18" t="s">
        <v>227</v>
      </c>
      <c r="BM159" s="251" t="s">
        <v>421</v>
      </c>
    </row>
    <row r="160" s="13" customFormat="1">
      <c r="A160" s="13"/>
      <c r="B160" s="258"/>
      <c r="C160" s="259"/>
      <c r="D160" s="260" t="s">
        <v>256</v>
      </c>
      <c r="E160" s="259"/>
      <c r="F160" s="262" t="s">
        <v>1763</v>
      </c>
      <c r="G160" s="259"/>
      <c r="H160" s="263">
        <v>2157.8099999999999</v>
      </c>
      <c r="I160" s="264"/>
      <c r="J160" s="259"/>
      <c r="K160" s="259"/>
      <c r="L160" s="265"/>
      <c r="M160" s="266"/>
      <c r="N160" s="267"/>
      <c r="O160" s="267"/>
      <c r="P160" s="267"/>
      <c r="Q160" s="267"/>
      <c r="R160" s="267"/>
      <c r="S160" s="267"/>
      <c r="T160" s="268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69" t="s">
        <v>256</v>
      </c>
      <c r="AU160" s="269" t="s">
        <v>92</v>
      </c>
      <c r="AV160" s="13" t="s">
        <v>92</v>
      </c>
      <c r="AW160" s="13" t="s">
        <v>4</v>
      </c>
      <c r="AX160" s="13" t="s">
        <v>84</v>
      </c>
      <c r="AY160" s="269" t="s">
        <v>210</v>
      </c>
    </row>
    <row r="161" s="12" customFormat="1" ht="22.8" customHeight="1">
      <c r="A161" s="12"/>
      <c r="B161" s="223"/>
      <c r="C161" s="224"/>
      <c r="D161" s="225" t="s">
        <v>75</v>
      </c>
      <c r="E161" s="237" t="s">
        <v>209</v>
      </c>
      <c r="F161" s="237" t="s">
        <v>494</v>
      </c>
      <c r="G161" s="224"/>
      <c r="H161" s="224"/>
      <c r="I161" s="227"/>
      <c r="J161" s="238">
        <f>BK161</f>
        <v>0</v>
      </c>
      <c r="K161" s="224"/>
      <c r="L161" s="229"/>
      <c r="M161" s="230"/>
      <c r="N161" s="231"/>
      <c r="O161" s="231"/>
      <c r="P161" s="232">
        <f>SUM(P162:P173)</f>
        <v>0</v>
      </c>
      <c r="Q161" s="231"/>
      <c r="R161" s="232">
        <f>SUM(R162:R173)</f>
        <v>3416.860725</v>
      </c>
      <c r="S161" s="231"/>
      <c r="T161" s="233">
        <f>SUM(T162:T173)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34" t="s">
        <v>84</v>
      </c>
      <c r="AT161" s="235" t="s">
        <v>75</v>
      </c>
      <c r="AU161" s="235" t="s">
        <v>84</v>
      </c>
      <c r="AY161" s="234" t="s">
        <v>210</v>
      </c>
      <c r="BK161" s="236">
        <f>SUM(BK162:BK173)</f>
        <v>0</v>
      </c>
    </row>
    <row r="162" s="2" customFormat="1" ht="36.72453" customHeight="1">
      <c r="A162" s="39"/>
      <c r="B162" s="40"/>
      <c r="C162" s="239" t="s">
        <v>324</v>
      </c>
      <c r="D162" s="239" t="s">
        <v>213</v>
      </c>
      <c r="E162" s="240" t="s">
        <v>501</v>
      </c>
      <c r="F162" s="241" t="s">
        <v>502</v>
      </c>
      <c r="G162" s="242" t="s">
        <v>254</v>
      </c>
      <c r="H162" s="243">
        <v>163</v>
      </c>
      <c r="I162" s="244"/>
      <c r="J162" s="245">
        <f>ROUND(I162*H162,2)</f>
        <v>0</v>
      </c>
      <c r="K162" s="246"/>
      <c r="L162" s="45"/>
      <c r="M162" s="247" t="s">
        <v>1</v>
      </c>
      <c r="N162" s="248" t="s">
        <v>42</v>
      </c>
      <c r="O162" s="98"/>
      <c r="P162" s="249">
        <f>O162*H162</f>
        <v>0</v>
      </c>
      <c r="Q162" s="249">
        <v>0.20724000000000001</v>
      </c>
      <c r="R162" s="249">
        <f>Q162*H162</f>
        <v>33.780120000000004</v>
      </c>
      <c r="S162" s="249">
        <v>0</v>
      </c>
      <c r="T162" s="250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51" t="s">
        <v>227</v>
      </c>
      <c r="AT162" s="251" t="s">
        <v>213</v>
      </c>
      <c r="AU162" s="251" t="s">
        <v>92</v>
      </c>
      <c r="AY162" s="18" t="s">
        <v>210</v>
      </c>
      <c r="BE162" s="252">
        <f>IF(N162="základná",J162,0)</f>
        <v>0</v>
      </c>
      <c r="BF162" s="252">
        <f>IF(N162="znížená",J162,0)</f>
        <v>0</v>
      </c>
      <c r="BG162" s="252">
        <f>IF(N162="zákl. prenesená",J162,0)</f>
        <v>0</v>
      </c>
      <c r="BH162" s="252">
        <f>IF(N162="zníž. prenesená",J162,0)</f>
        <v>0</v>
      </c>
      <c r="BI162" s="252">
        <f>IF(N162="nulová",J162,0)</f>
        <v>0</v>
      </c>
      <c r="BJ162" s="18" t="s">
        <v>92</v>
      </c>
      <c r="BK162" s="252">
        <f>ROUND(I162*H162,2)</f>
        <v>0</v>
      </c>
      <c r="BL162" s="18" t="s">
        <v>227</v>
      </c>
      <c r="BM162" s="251" t="s">
        <v>503</v>
      </c>
    </row>
    <row r="163" s="13" customFormat="1">
      <c r="A163" s="13"/>
      <c r="B163" s="258"/>
      <c r="C163" s="259"/>
      <c r="D163" s="260" t="s">
        <v>256</v>
      </c>
      <c r="E163" s="261" t="s">
        <v>1</v>
      </c>
      <c r="F163" s="262" t="s">
        <v>1764</v>
      </c>
      <c r="G163" s="259"/>
      <c r="H163" s="263">
        <v>163</v>
      </c>
      <c r="I163" s="264"/>
      <c r="J163" s="259"/>
      <c r="K163" s="259"/>
      <c r="L163" s="265"/>
      <c r="M163" s="266"/>
      <c r="N163" s="267"/>
      <c r="O163" s="267"/>
      <c r="P163" s="267"/>
      <c r="Q163" s="267"/>
      <c r="R163" s="267"/>
      <c r="S163" s="267"/>
      <c r="T163" s="268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69" t="s">
        <v>256</v>
      </c>
      <c r="AU163" s="269" t="s">
        <v>92</v>
      </c>
      <c r="AV163" s="13" t="s">
        <v>92</v>
      </c>
      <c r="AW163" s="13" t="s">
        <v>32</v>
      </c>
      <c r="AX163" s="13" t="s">
        <v>84</v>
      </c>
      <c r="AY163" s="269" t="s">
        <v>210</v>
      </c>
    </row>
    <row r="164" s="2" customFormat="1" ht="23.4566" customHeight="1">
      <c r="A164" s="39"/>
      <c r="B164" s="40"/>
      <c r="C164" s="239" t="s">
        <v>329</v>
      </c>
      <c r="D164" s="239" t="s">
        <v>213</v>
      </c>
      <c r="E164" s="240" t="s">
        <v>511</v>
      </c>
      <c r="F164" s="241" t="s">
        <v>512</v>
      </c>
      <c r="G164" s="242" t="s">
        <v>254</v>
      </c>
      <c r="H164" s="243">
        <v>2115.5</v>
      </c>
      <c r="I164" s="244"/>
      <c r="J164" s="245">
        <f>ROUND(I164*H164,2)</f>
        <v>0</v>
      </c>
      <c r="K164" s="246"/>
      <c r="L164" s="45"/>
      <c r="M164" s="247" t="s">
        <v>1</v>
      </c>
      <c r="N164" s="248" t="s">
        <v>42</v>
      </c>
      <c r="O164" s="98"/>
      <c r="P164" s="249">
        <f>O164*H164</f>
        <v>0</v>
      </c>
      <c r="Q164" s="249">
        <v>0.18776000000000001</v>
      </c>
      <c r="R164" s="249">
        <f>Q164*H164</f>
        <v>397.20628000000005</v>
      </c>
      <c r="S164" s="249">
        <v>0</v>
      </c>
      <c r="T164" s="250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51" t="s">
        <v>227</v>
      </c>
      <c r="AT164" s="251" t="s">
        <v>213</v>
      </c>
      <c r="AU164" s="251" t="s">
        <v>92</v>
      </c>
      <c r="AY164" s="18" t="s">
        <v>210</v>
      </c>
      <c r="BE164" s="252">
        <f>IF(N164="základná",J164,0)</f>
        <v>0</v>
      </c>
      <c r="BF164" s="252">
        <f>IF(N164="znížená",J164,0)</f>
        <v>0</v>
      </c>
      <c r="BG164" s="252">
        <f>IF(N164="zákl. prenesená",J164,0)</f>
        <v>0</v>
      </c>
      <c r="BH164" s="252">
        <f>IF(N164="zníž. prenesená",J164,0)</f>
        <v>0</v>
      </c>
      <c r="BI164" s="252">
        <f>IF(N164="nulová",J164,0)</f>
        <v>0</v>
      </c>
      <c r="BJ164" s="18" t="s">
        <v>92</v>
      </c>
      <c r="BK164" s="252">
        <f>ROUND(I164*H164,2)</f>
        <v>0</v>
      </c>
      <c r="BL164" s="18" t="s">
        <v>227</v>
      </c>
      <c r="BM164" s="251" t="s">
        <v>513</v>
      </c>
    </row>
    <row r="165" s="13" customFormat="1">
      <c r="A165" s="13"/>
      <c r="B165" s="258"/>
      <c r="C165" s="259"/>
      <c r="D165" s="260" t="s">
        <v>256</v>
      </c>
      <c r="E165" s="261" t="s">
        <v>1</v>
      </c>
      <c r="F165" s="262" t="s">
        <v>1765</v>
      </c>
      <c r="G165" s="259"/>
      <c r="H165" s="263">
        <v>2115.5</v>
      </c>
      <c r="I165" s="264"/>
      <c r="J165" s="259"/>
      <c r="K165" s="259"/>
      <c r="L165" s="265"/>
      <c r="M165" s="266"/>
      <c r="N165" s="267"/>
      <c r="O165" s="267"/>
      <c r="P165" s="267"/>
      <c r="Q165" s="267"/>
      <c r="R165" s="267"/>
      <c r="S165" s="267"/>
      <c r="T165" s="268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9" t="s">
        <v>256</v>
      </c>
      <c r="AU165" s="269" t="s">
        <v>92</v>
      </c>
      <c r="AV165" s="13" t="s">
        <v>92</v>
      </c>
      <c r="AW165" s="13" t="s">
        <v>32</v>
      </c>
      <c r="AX165" s="13" t="s">
        <v>84</v>
      </c>
      <c r="AY165" s="269" t="s">
        <v>210</v>
      </c>
    </row>
    <row r="166" s="2" customFormat="1" ht="23.4566" customHeight="1">
      <c r="A166" s="39"/>
      <c r="B166" s="40"/>
      <c r="C166" s="239" t="s">
        <v>336</v>
      </c>
      <c r="D166" s="239" t="s">
        <v>213</v>
      </c>
      <c r="E166" s="240" t="s">
        <v>521</v>
      </c>
      <c r="F166" s="241" t="s">
        <v>522</v>
      </c>
      <c r="G166" s="242" t="s">
        <v>310</v>
      </c>
      <c r="H166" s="243">
        <v>521.5</v>
      </c>
      <c r="I166" s="244"/>
      <c r="J166" s="245">
        <f>ROUND(I166*H166,2)</f>
        <v>0</v>
      </c>
      <c r="K166" s="246"/>
      <c r="L166" s="45"/>
      <c r="M166" s="247" t="s">
        <v>1</v>
      </c>
      <c r="N166" s="248" t="s">
        <v>42</v>
      </c>
      <c r="O166" s="98"/>
      <c r="P166" s="249">
        <f>O166*H166</f>
        <v>0</v>
      </c>
      <c r="Q166" s="249">
        <v>0.00014999999999999999</v>
      </c>
      <c r="R166" s="249">
        <f>Q166*H166</f>
        <v>0.078224999999999989</v>
      </c>
      <c r="S166" s="249">
        <v>0</v>
      </c>
      <c r="T166" s="250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51" t="s">
        <v>227</v>
      </c>
      <c r="AT166" s="251" t="s">
        <v>213</v>
      </c>
      <c r="AU166" s="251" t="s">
        <v>92</v>
      </c>
      <c r="AY166" s="18" t="s">
        <v>210</v>
      </c>
      <c r="BE166" s="252">
        <f>IF(N166="základná",J166,0)</f>
        <v>0</v>
      </c>
      <c r="BF166" s="252">
        <f>IF(N166="znížená",J166,0)</f>
        <v>0</v>
      </c>
      <c r="BG166" s="252">
        <f>IF(N166="zákl. prenesená",J166,0)</f>
        <v>0</v>
      </c>
      <c r="BH166" s="252">
        <f>IF(N166="zníž. prenesená",J166,0)</f>
        <v>0</v>
      </c>
      <c r="BI166" s="252">
        <f>IF(N166="nulová",J166,0)</f>
        <v>0</v>
      </c>
      <c r="BJ166" s="18" t="s">
        <v>92</v>
      </c>
      <c r="BK166" s="252">
        <f>ROUND(I166*H166,2)</f>
        <v>0</v>
      </c>
      <c r="BL166" s="18" t="s">
        <v>227</v>
      </c>
      <c r="BM166" s="251" t="s">
        <v>523</v>
      </c>
    </row>
    <row r="167" s="13" customFormat="1">
      <c r="A167" s="13"/>
      <c r="B167" s="258"/>
      <c r="C167" s="259"/>
      <c r="D167" s="260" t="s">
        <v>256</v>
      </c>
      <c r="E167" s="261" t="s">
        <v>1</v>
      </c>
      <c r="F167" s="262" t="s">
        <v>1766</v>
      </c>
      <c r="G167" s="259"/>
      <c r="H167" s="263">
        <v>521.5</v>
      </c>
      <c r="I167" s="264"/>
      <c r="J167" s="259"/>
      <c r="K167" s="259"/>
      <c r="L167" s="265"/>
      <c r="M167" s="266"/>
      <c r="N167" s="267"/>
      <c r="O167" s="267"/>
      <c r="P167" s="267"/>
      <c r="Q167" s="267"/>
      <c r="R167" s="267"/>
      <c r="S167" s="267"/>
      <c r="T167" s="268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69" t="s">
        <v>256</v>
      </c>
      <c r="AU167" s="269" t="s">
        <v>92</v>
      </c>
      <c r="AV167" s="13" t="s">
        <v>92</v>
      </c>
      <c r="AW167" s="13" t="s">
        <v>32</v>
      </c>
      <c r="AX167" s="13" t="s">
        <v>84</v>
      </c>
      <c r="AY167" s="269" t="s">
        <v>210</v>
      </c>
    </row>
    <row r="168" s="2" customFormat="1" ht="31.92453" customHeight="1">
      <c r="A168" s="39"/>
      <c r="B168" s="40"/>
      <c r="C168" s="239" t="s">
        <v>340</v>
      </c>
      <c r="D168" s="239" t="s">
        <v>213</v>
      </c>
      <c r="E168" s="240" t="s">
        <v>530</v>
      </c>
      <c r="F168" s="241" t="s">
        <v>531</v>
      </c>
      <c r="G168" s="242" t="s">
        <v>254</v>
      </c>
      <c r="H168" s="243">
        <v>20860</v>
      </c>
      <c r="I168" s="244"/>
      <c r="J168" s="245">
        <f>ROUND(I168*H168,2)</f>
        <v>0</v>
      </c>
      <c r="K168" s="246"/>
      <c r="L168" s="45"/>
      <c r="M168" s="247" t="s">
        <v>1</v>
      </c>
      <c r="N168" s="248" t="s">
        <v>42</v>
      </c>
      <c r="O168" s="98"/>
      <c r="P168" s="249">
        <f>O168*H168</f>
        <v>0</v>
      </c>
      <c r="Q168" s="249">
        <v>0.00051000000000000004</v>
      </c>
      <c r="R168" s="249">
        <f>Q168*H168</f>
        <v>10.6386</v>
      </c>
      <c r="S168" s="249">
        <v>0</v>
      </c>
      <c r="T168" s="250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51" t="s">
        <v>227</v>
      </c>
      <c r="AT168" s="251" t="s">
        <v>213</v>
      </c>
      <c r="AU168" s="251" t="s">
        <v>92</v>
      </c>
      <c r="AY168" s="18" t="s">
        <v>210</v>
      </c>
      <c r="BE168" s="252">
        <f>IF(N168="základná",J168,0)</f>
        <v>0</v>
      </c>
      <c r="BF168" s="252">
        <f>IF(N168="znížená",J168,0)</f>
        <v>0</v>
      </c>
      <c r="BG168" s="252">
        <f>IF(N168="zákl. prenesená",J168,0)</f>
        <v>0</v>
      </c>
      <c r="BH168" s="252">
        <f>IF(N168="zníž. prenesená",J168,0)</f>
        <v>0</v>
      </c>
      <c r="BI168" s="252">
        <f>IF(N168="nulová",J168,0)</f>
        <v>0</v>
      </c>
      <c r="BJ168" s="18" t="s">
        <v>92</v>
      </c>
      <c r="BK168" s="252">
        <f>ROUND(I168*H168,2)</f>
        <v>0</v>
      </c>
      <c r="BL168" s="18" t="s">
        <v>227</v>
      </c>
      <c r="BM168" s="251" t="s">
        <v>532</v>
      </c>
    </row>
    <row r="169" s="13" customFormat="1">
      <c r="A169" s="13"/>
      <c r="B169" s="258"/>
      <c r="C169" s="259"/>
      <c r="D169" s="260" t="s">
        <v>256</v>
      </c>
      <c r="E169" s="261" t="s">
        <v>1</v>
      </c>
      <c r="F169" s="262" t="s">
        <v>1767</v>
      </c>
      <c r="G169" s="259"/>
      <c r="H169" s="263">
        <v>20860</v>
      </c>
      <c r="I169" s="264"/>
      <c r="J169" s="259"/>
      <c r="K169" s="259"/>
      <c r="L169" s="265"/>
      <c r="M169" s="266"/>
      <c r="N169" s="267"/>
      <c r="O169" s="267"/>
      <c r="P169" s="267"/>
      <c r="Q169" s="267"/>
      <c r="R169" s="267"/>
      <c r="S169" s="267"/>
      <c r="T169" s="268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69" t="s">
        <v>256</v>
      </c>
      <c r="AU169" s="269" t="s">
        <v>92</v>
      </c>
      <c r="AV169" s="13" t="s">
        <v>92</v>
      </c>
      <c r="AW169" s="13" t="s">
        <v>32</v>
      </c>
      <c r="AX169" s="13" t="s">
        <v>84</v>
      </c>
      <c r="AY169" s="269" t="s">
        <v>210</v>
      </c>
    </row>
    <row r="170" s="2" customFormat="1" ht="31.92453" customHeight="1">
      <c r="A170" s="39"/>
      <c r="B170" s="40"/>
      <c r="C170" s="239" t="s">
        <v>346</v>
      </c>
      <c r="D170" s="239" t="s">
        <v>213</v>
      </c>
      <c r="E170" s="240" t="s">
        <v>535</v>
      </c>
      <c r="F170" s="241" t="s">
        <v>536</v>
      </c>
      <c r="G170" s="242" t="s">
        <v>254</v>
      </c>
      <c r="H170" s="243">
        <v>10430</v>
      </c>
      <c r="I170" s="244"/>
      <c r="J170" s="245">
        <f>ROUND(I170*H170,2)</f>
        <v>0</v>
      </c>
      <c r="K170" s="246"/>
      <c r="L170" s="45"/>
      <c r="M170" s="247" t="s">
        <v>1</v>
      </c>
      <c r="N170" s="248" t="s">
        <v>42</v>
      </c>
      <c r="O170" s="98"/>
      <c r="P170" s="249">
        <f>O170*H170</f>
        <v>0</v>
      </c>
      <c r="Q170" s="249">
        <v>0.12966</v>
      </c>
      <c r="R170" s="249">
        <f>Q170*H170</f>
        <v>1352.3537999999999</v>
      </c>
      <c r="S170" s="249">
        <v>0</v>
      </c>
      <c r="T170" s="250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51" t="s">
        <v>227</v>
      </c>
      <c r="AT170" s="251" t="s">
        <v>213</v>
      </c>
      <c r="AU170" s="251" t="s">
        <v>92</v>
      </c>
      <c r="AY170" s="18" t="s">
        <v>210</v>
      </c>
      <c r="BE170" s="252">
        <f>IF(N170="základná",J170,0)</f>
        <v>0</v>
      </c>
      <c r="BF170" s="252">
        <f>IF(N170="znížená",J170,0)</f>
        <v>0</v>
      </c>
      <c r="BG170" s="252">
        <f>IF(N170="zákl. prenesená",J170,0)</f>
        <v>0</v>
      </c>
      <c r="BH170" s="252">
        <f>IF(N170="zníž. prenesená",J170,0)</f>
        <v>0</v>
      </c>
      <c r="BI170" s="252">
        <f>IF(N170="nulová",J170,0)</f>
        <v>0</v>
      </c>
      <c r="BJ170" s="18" t="s">
        <v>92</v>
      </c>
      <c r="BK170" s="252">
        <f>ROUND(I170*H170,2)</f>
        <v>0</v>
      </c>
      <c r="BL170" s="18" t="s">
        <v>227</v>
      </c>
      <c r="BM170" s="251" t="s">
        <v>537</v>
      </c>
    </row>
    <row r="171" s="13" customFormat="1">
      <c r="A171" s="13"/>
      <c r="B171" s="258"/>
      <c r="C171" s="259"/>
      <c r="D171" s="260" t="s">
        <v>256</v>
      </c>
      <c r="E171" s="261" t="s">
        <v>1</v>
      </c>
      <c r="F171" s="262" t="s">
        <v>1768</v>
      </c>
      <c r="G171" s="259"/>
      <c r="H171" s="263">
        <v>10430</v>
      </c>
      <c r="I171" s="264"/>
      <c r="J171" s="259"/>
      <c r="K171" s="259"/>
      <c r="L171" s="265"/>
      <c r="M171" s="266"/>
      <c r="N171" s="267"/>
      <c r="O171" s="267"/>
      <c r="P171" s="267"/>
      <c r="Q171" s="267"/>
      <c r="R171" s="267"/>
      <c r="S171" s="267"/>
      <c r="T171" s="268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69" t="s">
        <v>256</v>
      </c>
      <c r="AU171" s="269" t="s">
        <v>92</v>
      </c>
      <c r="AV171" s="13" t="s">
        <v>92</v>
      </c>
      <c r="AW171" s="13" t="s">
        <v>32</v>
      </c>
      <c r="AX171" s="13" t="s">
        <v>84</v>
      </c>
      <c r="AY171" s="269" t="s">
        <v>210</v>
      </c>
    </row>
    <row r="172" s="2" customFormat="1" ht="36.72453" customHeight="1">
      <c r="A172" s="39"/>
      <c r="B172" s="40"/>
      <c r="C172" s="239" t="s">
        <v>353</v>
      </c>
      <c r="D172" s="239" t="s">
        <v>213</v>
      </c>
      <c r="E172" s="240" t="s">
        <v>540</v>
      </c>
      <c r="F172" s="241" t="s">
        <v>541</v>
      </c>
      <c r="G172" s="242" t="s">
        <v>254</v>
      </c>
      <c r="H172" s="243">
        <v>10430</v>
      </c>
      <c r="I172" s="244"/>
      <c r="J172" s="245">
        <f>ROUND(I172*H172,2)</f>
        <v>0</v>
      </c>
      <c r="K172" s="246"/>
      <c r="L172" s="45"/>
      <c r="M172" s="247" t="s">
        <v>1</v>
      </c>
      <c r="N172" s="248" t="s">
        <v>42</v>
      </c>
      <c r="O172" s="98"/>
      <c r="P172" s="249">
        <f>O172*H172</f>
        <v>0</v>
      </c>
      <c r="Q172" s="249">
        <v>0.15559000000000001</v>
      </c>
      <c r="R172" s="249">
        <f>Q172*H172</f>
        <v>1622.8037000000002</v>
      </c>
      <c r="S172" s="249">
        <v>0</v>
      </c>
      <c r="T172" s="250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51" t="s">
        <v>227</v>
      </c>
      <c r="AT172" s="251" t="s">
        <v>213</v>
      </c>
      <c r="AU172" s="251" t="s">
        <v>92</v>
      </c>
      <c r="AY172" s="18" t="s">
        <v>210</v>
      </c>
      <c r="BE172" s="252">
        <f>IF(N172="základná",J172,0)</f>
        <v>0</v>
      </c>
      <c r="BF172" s="252">
        <f>IF(N172="znížená",J172,0)</f>
        <v>0</v>
      </c>
      <c r="BG172" s="252">
        <f>IF(N172="zákl. prenesená",J172,0)</f>
        <v>0</v>
      </c>
      <c r="BH172" s="252">
        <f>IF(N172="zníž. prenesená",J172,0)</f>
        <v>0</v>
      </c>
      <c r="BI172" s="252">
        <f>IF(N172="nulová",J172,0)</f>
        <v>0</v>
      </c>
      <c r="BJ172" s="18" t="s">
        <v>92</v>
      </c>
      <c r="BK172" s="252">
        <f>ROUND(I172*H172,2)</f>
        <v>0</v>
      </c>
      <c r="BL172" s="18" t="s">
        <v>227</v>
      </c>
      <c r="BM172" s="251" t="s">
        <v>542</v>
      </c>
    </row>
    <row r="173" s="13" customFormat="1">
      <c r="A173" s="13"/>
      <c r="B173" s="258"/>
      <c r="C173" s="259"/>
      <c r="D173" s="260" t="s">
        <v>256</v>
      </c>
      <c r="E173" s="261" t="s">
        <v>1</v>
      </c>
      <c r="F173" s="262" t="s">
        <v>1768</v>
      </c>
      <c r="G173" s="259"/>
      <c r="H173" s="263">
        <v>10430</v>
      </c>
      <c r="I173" s="264"/>
      <c r="J173" s="259"/>
      <c r="K173" s="259"/>
      <c r="L173" s="265"/>
      <c r="M173" s="266"/>
      <c r="N173" s="267"/>
      <c r="O173" s="267"/>
      <c r="P173" s="267"/>
      <c r="Q173" s="267"/>
      <c r="R173" s="267"/>
      <c r="S173" s="267"/>
      <c r="T173" s="268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69" t="s">
        <v>256</v>
      </c>
      <c r="AU173" s="269" t="s">
        <v>92</v>
      </c>
      <c r="AV173" s="13" t="s">
        <v>92</v>
      </c>
      <c r="AW173" s="13" t="s">
        <v>32</v>
      </c>
      <c r="AX173" s="13" t="s">
        <v>84</v>
      </c>
      <c r="AY173" s="269" t="s">
        <v>210</v>
      </c>
    </row>
    <row r="174" s="12" customFormat="1" ht="22.8" customHeight="1">
      <c r="A174" s="12"/>
      <c r="B174" s="223"/>
      <c r="C174" s="224"/>
      <c r="D174" s="225" t="s">
        <v>75</v>
      </c>
      <c r="E174" s="237" t="s">
        <v>293</v>
      </c>
      <c r="F174" s="237" t="s">
        <v>594</v>
      </c>
      <c r="G174" s="224"/>
      <c r="H174" s="224"/>
      <c r="I174" s="227"/>
      <c r="J174" s="238">
        <f>BK174</f>
        <v>0</v>
      </c>
      <c r="K174" s="224"/>
      <c r="L174" s="229"/>
      <c r="M174" s="230"/>
      <c r="N174" s="231"/>
      <c r="O174" s="231"/>
      <c r="P174" s="232">
        <f>SUM(P175:P245)</f>
        <v>0</v>
      </c>
      <c r="Q174" s="231"/>
      <c r="R174" s="232">
        <f>SUM(R175:R245)</f>
        <v>37.975237999999997</v>
      </c>
      <c r="S174" s="231"/>
      <c r="T174" s="233">
        <f>SUM(T175:T245)</f>
        <v>792.07600000000002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34" t="s">
        <v>84</v>
      </c>
      <c r="AT174" s="235" t="s">
        <v>75</v>
      </c>
      <c r="AU174" s="235" t="s">
        <v>84</v>
      </c>
      <c r="AY174" s="234" t="s">
        <v>210</v>
      </c>
      <c r="BK174" s="236">
        <f>SUM(BK175:BK245)</f>
        <v>0</v>
      </c>
    </row>
    <row r="175" s="2" customFormat="1" ht="36.72453" customHeight="1">
      <c r="A175" s="39"/>
      <c r="B175" s="40"/>
      <c r="C175" s="239" t="s">
        <v>7</v>
      </c>
      <c r="D175" s="239" t="s">
        <v>213</v>
      </c>
      <c r="E175" s="240" t="s">
        <v>596</v>
      </c>
      <c r="F175" s="241" t="s">
        <v>597</v>
      </c>
      <c r="G175" s="242" t="s">
        <v>310</v>
      </c>
      <c r="H175" s="243">
        <v>359.19999999999999</v>
      </c>
      <c r="I175" s="244"/>
      <c r="J175" s="245">
        <f>ROUND(I175*H175,2)</f>
        <v>0</v>
      </c>
      <c r="K175" s="246"/>
      <c r="L175" s="45"/>
      <c r="M175" s="247" t="s">
        <v>1</v>
      </c>
      <c r="N175" s="248" t="s">
        <v>42</v>
      </c>
      <c r="O175" s="98"/>
      <c r="P175" s="249">
        <f>O175*H175</f>
        <v>0</v>
      </c>
      <c r="Q175" s="249">
        <v>0</v>
      </c>
      <c r="R175" s="249">
        <f>Q175*H175</f>
        <v>0</v>
      </c>
      <c r="S175" s="249">
        <v>0</v>
      </c>
      <c r="T175" s="250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51" t="s">
        <v>227</v>
      </c>
      <c r="AT175" s="251" t="s">
        <v>213</v>
      </c>
      <c r="AU175" s="251" t="s">
        <v>92</v>
      </c>
      <c r="AY175" s="18" t="s">
        <v>210</v>
      </c>
      <c r="BE175" s="252">
        <f>IF(N175="základná",J175,0)</f>
        <v>0</v>
      </c>
      <c r="BF175" s="252">
        <f>IF(N175="znížená",J175,0)</f>
        <v>0</v>
      </c>
      <c r="BG175" s="252">
        <f>IF(N175="zákl. prenesená",J175,0)</f>
        <v>0</v>
      </c>
      <c r="BH175" s="252">
        <f>IF(N175="zníž. prenesená",J175,0)</f>
        <v>0</v>
      </c>
      <c r="BI175" s="252">
        <f>IF(N175="nulová",J175,0)</f>
        <v>0</v>
      </c>
      <c r="BJ175" s="18" t="s">
        <v>92</v>
      </c>
      <c r="BK175" s="252">
        <f>ROUND(I175*H175,2)</f>
        <v>0</v>
      </c>
      <c r="BL175" s="18" t="s">
        <v>227</v>
      </c>
      <c r="BM175" s="251" t="s">
        <v>598</v>
      </c>
    </row>
    <row r="176" s="13" customFormat="1">
      <c r="A176" s="13"/>
      <c r="B176" s="258"/>
      <c r="C176" s="259"/>
      <c r="D176" s="260" t="s">
        <v>256</v>
      </c>
      <c r="E176" s="261" t="s">
        <v>1</v>
      </c>
      <c r="F176" s="262" t="s">
        <v>1769</v>
      </c>
      <c r="G176" s="259"/>
      <c r="H176" s="263">
        <v>359.19999999999999</v>
      </c>
      <c r="I176" s="264"/>
      <c r="J176" s="259"/>
      <c r="K176" s="259"/>
      <c r="L176" s="265"/>
      <c r="M176" s="266"/>
      <c r="N176" s="267"/>
      <c r="O176" s="267"/>
      <c r="P176" s="267"/>
      <c r="Q176" s="267"/>
      <c r="R176" s="267"/>
      <c r="S176" s="267"/>
      <c r="T176" s="268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69" t="s">
        <v>256</v>
      </c>
      <c r="AU176" s="269" t="s">
        <v>92</v>
      </c>
      <c r="AV176" s="13" t="s">
        <v>92</v>
      </c>
      <c r="AW176" s="13" t="s">
        <v>32</v>
      </c>
      <c r="AX176" s="13" t="s">
        <v>84</v>
      </c>
      <c r="AY176" s="269" t="s">
        <v>210</v>
      </c>
    </row>
    <row r="177" s="2" customFormat="1" ht="16.30189" customHeight="1">
      <c r="A177" s="39"/>
      <c r="B177" s="40"/>
      <c r="C177" s="281" t="s">
        <v>362</v>
      </c>
      <c r="D177" s="281" t="s">
        <v>330</v>
      </c>
      <c r="E177" s="282" t="s">
        <v>601</v>
      </c>
      <c r="F177" s="283" t="s">
        <v>602</v>
      </c>
      <c r="G177" s="284" t="s">
        <v>310</v>
      </c>
      <c r="H177" s="285">
        <v>359.19999999999999</v>
      </c>
      <c r="I177" s="286"/>
      <c r="J177" s="287">
        <f>ROUND(I177*H177,2)</f>
        <v>0</v>
      </c>
      <c r="K177" s="288"/>
      <c r="L177" s="289"/>
      <c r="M177" s="290" t="s">
        <v>1</v>
      </c>
      <c r="N177" s="291" t="s">
        <v>42</v>
      </c>
      <c r="O177" s="98"/>
      <c r="P177" s="249">
        <f>O177*H177</f>
        <v>0</v>
      </c>
      <c r="Q177" s="249">
        <v>0.02504</v>
      </c>
      <c r="R177" s="249">
        <f>Q177*H177</f>
        <v>8.9943679999999997</v>
      </c>
      <c r="S177" s="249">
        <v>0</v>
      </c>
      <c r="T177" s="250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51" t="s">
        <v>287</v>
      </c>
      <c r="AT177" s="251" t="s">
        <v>330</v>
      </c>
      <c r="AU177" s="251" t="s">
        <v>92</v>
      </c>
      <c r="AY177" s="18" t="s">
        <v>210</v>
      </c>
      <c r="BE177" s="252">
        <f>IF(N177="základná",J177,0)</f>
        <v>0</v>
      </c>
      <c r="BF177" s="252">
        <f>IF(N177="znížená",J177,0)</f>
        <v>0</v>
      </c>
      <c r="BG177" s="252">
        <f>IF(N177="zákl. prenesená",J177,0)</f>
        <v>0</v>
      </c>
      <c r="BH177" s="252">
        <f>IF(N177="zníž. prenesená",J177,0)</f>
        <v>0</v>
      </c>
      <c r="BI177" s="252">
        <f>IF(N177="nulová",J177,0)</f>
        <v>0</v>
      </c>
      <c r="BJ177" s="18" t="s">
        <v>92</v>
      </c>
      <c r="BK177" s="252">
        <f>ROUND(I177*H177,2)</f>
        <v>0</v>
      </c>
      <c r="BL177" s="18" t="s">
        <v>227</v>
      </c>
      <c r="BM177" s="251" t="s">
        <v>603</v>
      </c>
    </row>
    <row r="178" s="2" customFormat="1" ht="23.4566" customHeight="1">
      <c r="A178" s="39"/>
      <c r="B178" s="40"/>
      <c r="C178" s="239" t="s">
        <v>368</v>
      </c>
      <c r="D178" s="239" t="s">
        <v>213</v>
      </c>
      <c r="E178" s="240" t="s">
        <v>610</v>
      </c>
      <c r="F178" s="241" t="s">
        <v>611</v>
      </c>
      <c r="G178" s="242" t="s">
        <v>563</v>
      </c>
      <c r="H178" s="243">
        <v>90</v>
      </c>
      <c r="I178" s="244"/>
      <c r="J178" s="245">
        <f>ROUND(I178*H178,2)</f>
        <v>0</v>
      </c>
      <c r="K178" s="246"/>
      <c r="L178" s="45"/>
      <c r="M178" s="247" t="s">
        <v>1</v>
      </c>
      <c r="N178" s="248" t="s">
        <v>42</v>
      </c>
      <c r="O178" s="98"/>
      <c r="P178" s="249">
        <f>O178*H178</f>
        <v>0</v>
      </c>
      <c r="Q178" s="249">
        <v>0.15756000000000001</v>
      </c>
      <c r="R178" s="249">
        <f>Q178*H178</f>
        <v>14.180400000000001</v>
      </c>
      <c r="S178" s="249">
        <v>0</v>
      </c>
      <c r="T178" s="250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51" t="s">
        <v>227</v>
      </c>
      <c r="AT178" s="251" t="s">
        <v>213</v>
      </c>
      <c r="AU178" s="251" t="s">
        <v>92</v>
      </c>
      <c r="AY178" s="18" t="s">
        <v>210</v>
      </c>
      <c r="BE178" s="252">
        <f>IF(N178="základná",J178,0)</f>
        <v>0</v>
      </c>
      <c r="BF178" s="252">
        <f>IF(N178="znížená",J178,0)</f>
        <v>0</v>
      </c>
      <c r="BG178" s="252">
        <f>IF(N178="zákl. prenesená",J178,0)</f>
        <v>0</v>
      </c>
      <c r="BH178" s="252">
        <f>IF(N178="zníž. prenesená",J178,0)</f>
        <v>0</v>
      </c>
      <c r="BI178" s="252">
        <f>IF(N178="nulová",J178,0)</f>
        <v>0</v>
      </c>
      <c r="BJ178" s="18" t="s">
        <v>92</v>
      </c>
      <c r="BK178" s="252">
        <f>ROUND(I178*H178,2)</f>
        <v>0</v>
      </c>
      <c r="BL178" s="18" t="s">
        <v>227</v>
      </c>
      <c r="BM178" s="251" t="s">
        <v>612</v>
      </c>
    </row>
    <row r="179" s="2" customFormat="1" ht="21.0566" customHeight="1">
      <c r="A179" s="39"/>
      <c r="B179" s="40"/>
      <c r="C179" s="281" t="s">
        <v>373</v>
      </c>
      <c r="D179" s="281" t="s">
        <v>330</v>
      </c>
      <c r="E179" s="282" t="s">
        <v>614</v>
      </c>
      <c r="F179" s="283" t="s">
        <v>615</v>
      </c>
      <c r="G179" s="284" t="s">
        <v>563</v>
      </c>
      <c r="H179" s="285">
        <v>90</v>
      </c>
      <c r="I179" s="286"/>
      <c r="J179" s="287">
        <f>ROUND(I179*H179,2)</f>
        <v>0</v>
      </c>
      <c r="K179" s="288"/>
      <c r="L179" s="289"/>
      <c r="M179" s="290" t="s">
        <v>1</v>
      </c>
      <c r="N179" s="291" t="s">
        <v>42</v>
      </c>
      <c r="O179" s="98"/>
      <c r="P179" s="249">
        <f>O179*H179</f>
        <v>0</v>
      </c>
      <c r="Q179" s="249">
        <v>0.0015</v>
      </c>
      <c r="R179" s="249">
        <f>Q179*H179</f>
        <v>0.13500000000000001</v>
      </c>
      <c r="S179" s="249">
        <v>0</v>
      </c>
      <c r="T179" s="250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51" t="s">
        <v>287</v>
      </c>
      <c r="AT179" s="251" t="s">
        <v>330</v>
      </c>
      <c r="AU179" s="251" t="s">
        <v>92</v>
      </c>
      <c r="AY179" s="18" t="s">
        <v>210</v>
      </c>
      <c r="BE179" s="252">
        <f>IF(N179="základná",J179,0)</f>
        <v>0</v>
      </c>
      <c r="BF179" s="252">
        <f>IF(N179="znížená",J179,0)</f>
        <v>0</v>
      </c>
      <c r="BG179" s="252">
        <f>IF(N179="zákl. prenesená",J179,0)</f>
        <v>0</v>
      </c>
      <c r="BH179" s="252">
        <f>IF(N179="zníž. prenesená",J179,0)</f>
        <v>0</v>
      </c>
      <c r="BI179" s="252">
        <f>IF(N179="nulová",J179,0)</f>
        <v>0</v>
      </c>
      <c r="BJ179" s="18" t="s">
        <v>92</v>
      </c>
      <c r="BK179" s="252">
        <f>ROUND(I179*H179,2)</f>
        <v>0</v>
      </c>
      <c r="BL179" s="18" t="s">
        <v>227</v>
      </c>
      <c r="BM179" s="251" t="s">
        <v>616</v>
      </c>
    </row>
    <row r="180" s="2" customFormat="1" ht="23.4566" customHeight="1">
      <c r="A180" s="39"/>
      <c r="B180" s="40"/>
      <c r="C180" s="239" t="s">
        <v>378</v>
      </c>
      <c r="D180" s="239" t="s">
        <v>213</v>
      </c>
      <c r="E180" s="240" t="s">
        <v>618</v>
      </c>
      <c r="F180" s="241" t="s">
        <v>619</v>
      </c>
      <c r="G180" s="242" t="s">
        <v>563</v>
      </c>
      <c r="H180" s="243">
        <v>8</v>
      </c>
      <c r="I180" s="244"/>
      <c r="J180" s="245">
        <f>ROUND(I180*H180,2)</f>
        <v>0</v>
      </c>
      <c r="K180" s="246"/>
      <c r="L180" s="45"/>
      <c r="M180" s="247" t="s">
        <v>1</v>
      </c>
      <c r="N180" s="248" t="s">
        <v>42</v>
      </c>
      <c r="O180" s="98"/>
      <c r="P180" s="249">
        <f>O180*H180</f>
        <v>0</v>
      </c>
      <c r="Q180" s="249">
        <v>0.00025000000000000001</v>
      </c>
      <c r="R180" s="249">
        <f>Q180*H180</f>
        <v>0.002</v>
      </c>
      <c r="S180" s="249">
        <v>0</v>
      </c>
      <c r="T180" s="250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51" t="s">
        <v>227</v>
      </c>
      <c r="AT180" s="251" t="s">
        <v>213</v>
      </c>
      <c r="AU180" s="251" t="s">
        <v>92</v>
      </c>
      <c r="AY180" s="18" t="s">
        <v>210</v>
      </c>
      <c r="BE180" s="252">
        <f>IF(N180="základná",J180,0)</f>
        <v>0</v>
      </c>
      <c r="BF180" s="252">
        <f>IF(N180="znížená",J180,0)</f>
        <v>0</v>
      </c>
      <c r="BG180" s="252">
        <f>IF(N180="zákl. prenesená",J180,0)</f>
        <v>0</v>
      </c>
      <c r="BH180" s="252">
        <f>IF(N180="zníž. prenesená",J180,0)</f>
        <v>0</v>
      </c>
      <c r="BI180" s="252">
        <f>IF(N180="nulová",J180,0)</f>
        <v>0</v>
      </c>
      <c r="BJ180" s="18" t="s">
        <v>92</v>
      </c>
      <c r="BK180" s="252">
        <f>ROUND(I180*H180,2)</f>
        <v>0</v>
      </c>
      <c r="BL180" s="18" t="s">
        <v>227</v>
      </c>
      <c r="BM180" s="251" t="s">
        <v>620</v>
      </c>
    </row>
    <row r="181" s="2" customFormat="1" ht="31.92453" customHeight="1">
      <c r="A181" s="39"/>
      <c r="B181" s="40"/>
      <c r="C181" s="281" t="s">
        <v>383</v>
      </c>
      <c r="D181" s="281" t="s">
        <v>330</v>
      </c>
      <c r="E181" s="282" t="s">
        <v>622</v>
      </c>
      <c r="F181" s="283" t="s">
        <v>623</v>
      </c>
      <c r="G181" s="284" t="s">
        <v>563</v>
      </c>
      <c r="H181" s="285">
        <v>8</v>
      </c>
      <c r="I181" s="286"/>
      <c r="J181" s="287">
        <f>ROUND(I181*H181,2)</f>
        <v>0</v>
      </c>
      <c r="K181" s="288"/>
      <c r="L181" s="289"/>
      <c r="M181" s="290" t="s">
        <v>1</v>
      </c>
      <c r="N181" s="291" t="s">
        <v>42</v>
      </c>
      <c r="O181" s="98"/>
      <c r="P181" s="249">
        <f>O181*H181</f>
        <v>0</v>
      </c>
      <c r="Q181" s="249">
        <v>0.00084999999999999995</v>
      </c>
      <c r="R181" s="249">
        <f>Q181*H181</f>
        <v>0.0067999999999999996</v>
      </c>
      <c r="S181" s="249">
        <v>0</v>
      </c>
      <c r="T181" s="250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51" t="s">
        <v>287</v>
      </c>
      <c r="AT181" s="251" t="s">
        <v>330</v>
      </c>
      <c r="AU181" s="251" t="s">
        <v>92</v>
      </c>
      <c r="AY181" s="18" t="s">
        <v>210</v>
      </c>
      <c r="BE181" s="252">
        <f>IF(N181="základná",J181,0)</f>
        <v>0</v>
      </c>
      <c r="BF181" s="252">
        <f>IF(N181="znížená",J181,0)</f>
        <v>0</v>
      </c>
      <c r="BG181" s="252">
        <f>IF(N181="zákl. prenesená",J181,0)</f>
        <v>0</v>
      </c>
      <c r="BH181" s="252">
        <f>IF(N181="zníž. prenesená",J181,0)</f>
        <v>0</v>
      </c>
      <c r="BI181" s="252">
        <f>IF(N181="nulová",J181,0)</f>
        <v>0</v>
      </c>
      <c r="BJ181" s="18" t="s">
        <v>92</v>
      </c>
      <c r="BK181" s="252">
        <f>ROUND(I181*H181,2)</f>
        <v>0</v>
      </c>
      <c r="BL181" s="18" t="s">
        <v>227</v>
      </c>
      <c r="BM181" s="251" t="s">
        <v>624</v>
      </c>
    </row>
    <row r="182" s="2" customFormat="1" ht="16.30189" customHeight="1">
      <c r="A182" s="39"/>
      <c r="B182" s="40"/>
      <c r="C182" s="239" t="s">
        <v>388</v>
      </c>
      <c r="D182" s="239" t="s">
        <v>213</v>
      </c>
      <c r="E182" s="240" t="s">
        <v>626</v>
      </c>
      <c r="F182" s="241" t="s">
        <v>627</v>
      </c>
      <c r="G182" s="242" t="s">
        <v>563</v>
      </c>
      <c r="H182" s="243">
        <v>294</v>
      </c>
      <c r="I182" s="244"/>
      <c r="J182" s="245">
        <f>ROUND(I182*H182,2)</f>
        <v>0</v>
      </c>
      <c r="K182" s="246"/>
      <c r="L182" s="45"/>
      <c r="M182" s="247" t="s">
        <v>1</v>
      </c>
      <c r="N182" s="248" t="s">
        <v>42</v>
      </c>
      <c r="O182" s="98"/>
      <c r="P182" s="249">
        <f>O182*H182</f>
        <v>0</v>
      </c>
      <c r="Q182" s="249">
        <v>0.00010000000000000001</v>
      </c>
      <c r="R182" s="249">
        <f>Q182*H182</f>
        <v>0.029400000000000003</v>
      </c>
      <c r="S182" s="249">
        <v>0</v>
      </c>
      <c r="T182" s="250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51" t="s">
        <v>227</v>
      </c>
      <c r="AT182" s="251" t="s">
        <v>213</v>
      </c>
      <c r="AU182" s="251" t="s">
        <v>92</v>
      </c>
      <c r="AY182" s="18" t="s">
        <v>210</v>
      </c>
      <c r="BE182" s="252">
        <f>IF(N182="základná",J182,0)</f>
        <v>0</v>
      </c>
      <c r="BF182" s="252">
        <f>IF(N182="znížená",J182,0)</f>
        <v>0</v>
      </c>
      <c r="BG182" s="252">
        <f>IF(N182="zákl. prenesená",J182,0)</f>
        <v>0</v>
      </c>
      <c r="BH182" s="252">
        <f>IF(N182="zníž. prenesená",J182,0)</f>
        <v>0</v>
      </c>
      <c r="BI182" s="252">
        <f>IF(N182="nulová",J182,0)</f>
        <v>0</v>
      </c>
      <c r="BJ182" s="18" t="s">
        <v>92</v>
      </c>
      <c r="BK182" s="252">
        <f>ROUND(I182*H182,2)</f>
        <v>0</v>
      </c>
      <c r="BL182" s="18" t="s">
        <v>227</v>
      </c>
      <c r="BM182" s="251" t="s">
        <v>628</v>
      </c>
    </row>
    <row r="183" s="13" customFormat="1">
      <c r="A183" s="13"/>
      <c r="B183" s="258"/>
      <c r="C183" s="259"/>
      <c r="D183" s="260" t="s">
        <v>256</v>
      </c>
      <c r="E183" s="261" t="s">
        <v>1</v>
      </c>
      <c r="F183" s="262" t="s">
        <v>629</v>
      </c>
      <c r="G183" s="259"/>
      <c r="H183" s="263">
        <v>294</v>
      </c>
      <c r="I183" s="264"/>
      <c r="J183" s="259"/>
      <c r="K183" s="259"/>
      <c r="L183" s="265"/>
      <c r="M183" s="266"/>
      <c r="N183" s="267"/>
      <c r="O183" s="267"/>
      <c r="P183" s="267"/>
      <c r="Q183" s="267"/>
      <c r="R183" s="267"/>
      <c r="S183" s="267"/>
      <c r="T183" s="268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69" t="s">
        <v>256</v>
      </c>
      <c r="AU183" s="269" t="s">
        <v>92</v>
      </c>
      <c r="AV183" s="13" t="s">
        <v>92</v>
      </c>
      <c r="AW183" s="13" t="s">
        <v>32</v>
      </c>
      <c r="AX183" s="13" t="s">
        <v>84</v>
      </c>
      <c r="AY183" s="269" t="s">
        <v>210</v>
      </c>
    </row>
    <row r="184" s="2" customFormat="1" ht="23.4566" customHeight="1">
      <c r="A184" s="39"/>
      <c r="B184" s="40"/>
      <c r="C184" s="281" t="s">
        <v>393</v>
      </c>
      <c r="D184" s="281" t="s">
        <v>330</v>
      </c>
      <c r="E184" s="282" t="s">
        <v>631</v>
      </c>
      <c r="F184" s="283" t="s">
        <v>632</v>
      </c>
      <c r="G184" s="284" t="s">
        <v>563</v>
      </c>
      <c r="H184" s="285">
        <v>196</v>
      </c>
      <c r="I184" s="286"/>
      <c r="J184" s="287">
        <f>ROUND(I184*H184,2)</f>
        <v>0</v>
      </c>
      <c r="K184" s="288"/>
      <c r="L184" s="289"/>
      <c r="M184" s="290" t="s">
        <v>1</v>
      </c>
      <c r="N184" s="291" t="s">
        <v>42</v>
      </c>
      <c r="O184" s="98"/>
      <c r="P184" s="249">
        <f>O184*H184</f>
        <v>0</v>
      </c>
      <c r="Q184" s="249">
        <v>0.00010000000000000001</v>
      </c>
      <c r="R184" s="249">
        <f>Q184*H184</f>
        <v>0.019599999999999999</v>
      </c>
      <c r="S184" s="249">
        <v>0</v>
      </c>
      <c r="T184" s="250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51" t="s">
        <v>287</v>
      </c>
      <c r="AT184" s="251" t="s">
        <v>330</v>
      </c>
      <c r="AU184" s="251" t="s">
        <v>92</v>
      </c>
      <c r="AY184" s="18" t="s">
        <v>210</v>
      </c>
      <c r="BE184" s="252">
        <f>IF(N184="základná",J184,0)</f>
        <v>0</v>
      </c>
      <c r="BF184" s="252">
        <f>IF(N184="znížená",J184,0)</f>
        <v>0</v>
      </c>
      <c r="BG184" s="252">
        <f>IF(N184="zákl. prenesená",J184,0)</f>
        <v>0</v>
      </c>
      <c r="BH184" s="252">
        <f>IF(N184="zníž. prenesená",J184,0)</f>
        <v>0</v>
      </c>
      <c r="BI184" s="252">
        <f>IF(N184="nulová",J184,0)</f>
        <v>0</v>
      </c>
      <c r="BJ184" s="18" t="s">
        <v>92</v>
      </c>
      <c r="BK184" s="252">
        <f>ROUND(I184*H184,2)</f>
        <v>0</v>
      </c>
      <c r="BL184" s="18" t="s">
        <v>227</v>
      </c>
      <c r="BM184" s="251" t="s">
        <v>633</v>
      </c>
    </row>
    <row r="185" s="2" customFormat="1" ht="23.4566" customHeight="1">
      <c r="A185" s="39"/>
      <c r="B185" s="40"/>
      <c r="C185" s="281" t="s">
        <v>398</v>
      </c>
      <c r="D185" s="281" t="s">
        <v>330</v>
      </c>
      <c r="E185" s="282" t="s">
        <v>635</v>
      </c>
      <c r="F185" s="283" t="s">
        <v>636</v>
      </c>
      <c r="G185" s="284" t="s">
        <v>563</v>
      </c>
      <c r="H185" s="285">
        <v>98</v>
      </c>
      <c r="I185" s="286"/>
      <c r="J185" s="287">
        <f>ROUND(I185*H185,2)</f>
        <v>0</v>
      </c>
      <c r="K185" s="288"/>
      <c r="L185" s="289"/>
      <c r="M185" s="290" t="s">
        <v>1</v>
      </c>
      <c r="N185" s="291" t="s">
        <v>42</v>
      </c>
      <c r="O185" s="98"/>
      <c r="P185" s="249">
        <f>O185*H185</f>
        <v>0</v>
      </c>
      <c r="Q185" s="249">
        <v>5.0000000000000002E-05</v>
      </c>
      <c r="R185" s="249">
        <f>Q185*H185</f>
        <v>0.0048999999999999998</v>
      </c>
      <c r="S185" s="249">
        <v>0</v>
      </c>
      <c r="T185" s="250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51" t="s">
        <v>287</v>
      </c>
      <c r="AT185" s="251" t="s">
        <v>330</v>
      </c>
      <c r="AU185" s="251" t="s">
        <v>92</v>
      </c>
      <c r="AY185" s="18" t="s">
        <v>210</v>
      </c>
      <c r="BE185" s="252">
        <f>IF(N185="základná",J185,0)</f>
        <v>0</v>
      </c>
      <c r="BF185" s="252">
        <f>IF(N185="znížená",J185,0)</f>
        <v>0</v>
      </c>
      <c r="BG185" s="252">
        <f>IF(N185="zákl. prenesená",J185,0)</f>
        <v>0</v>
      </c>
      <c r="BH185" s="252">
        <f>IF(N185="zníž. prenesená",J185,0)</f>
        <v>0</v>
      </c>
      <c r="BI185" s="252">
        <f>IF(N185="nulová",J185,0)</f>
        <v>0</v>
      </c>
      <c r="BJ185" s="18" t="s">
        <v>92</v>
      </c>
      <c r="BK185" s="252">
        <f>ROUND(I185*H185,2)</f>
        <v>0</v>
      </c>
      <c r="BL185" s="18" t="s">
        <v>227</v>
      </c>
      <c r="BM185" s="251" t="s">
        <v>637</v>
      </c>
    </row>
    <row r="186" s="2" customFormat="1" ht="23.4566" customHeight="1">
      <c r="A186" s="39"/>
      <c r="B186" s="40"/>
      <c r="C186" s="239" t="s">
        <v>403</v>
      </c>
      <c r="D186" s="239" t="s">
        <v>213</v>
      </c>
      <c r="E186" s="240" t="s">
        <v>639</v>
      </c>
      <c r="F186" s="241" t="s">
        <v>640</v>
      </c>
      <c r="G186" s="242" t="s">
        <v>563</v>
      </c>
      <c r="H186" s="243">
        <v>1</v>
      </c>
      <c r="I186" s="244"/>
      <c r="J186" s="245">
        <f>ROUND(I186*H186,2)</f>
        <v>0</v>
      </c>
      <c r="K186" s="246"/>
      <c r="L186" s="45"/>
      <c r="M186" s="247" t="s">
        <v>1</v>
      </c>
      <c r="N186" s="248" t="s">
        <v>42</v>
      </c>
      <c r="O186" s="98"/>
      <c r="P186" s="249">
        <f>O186*H186</f>
        <v>0</v>
      </c>
      <c r="Q186" s="249">
        <v>0.22133</v>
      </c>
      <c r="R186" s="249">
        <f>Q186*H186</f>
        <v>0.22133</v>
      </c>
      <c r="S186" s="249">
        <v>0</v>
      </c>
      <c r="T186" s="250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51" t="s">
        <v>227</v>
      </c>
      <c r="AT186" s="251" t="s">
        <v>213</v>
      </c>
      <c r="AU186" s="251" t="s">
        <v>92</v>
      </c>
      <c r="AY186" s="18" t="s">
        <v>210</v>
      </c>
      <c r="BE186" s="252">
        <f>IF(N186="základná",J186,0)</f>
        <v>0</v>
      </c>
      <c r="BF186" s="252">
        <f>IF(N186="znížená",J186,0)</f>
        <v>0</v>
      </c>
      <c r="BG186" s="252">
        <f>IF(N186="zákl. prenesená",J186,0)</f>
        <v>0</v>
      </c>
      <c r="BH186" s="252">
        <f>IF(N186="zníž. prenesená",J186,0)</f>
        <v>0</v>
      </c>
      <c r="BI186" s="252">
        <f>IF(N186="nulová",J186,0)</f>
        <v>0</v>
      </c>
      <c r="BJ186" s="18" t="s">
        <v>92</v>
      </c>
      <c r="BK186" s="252">
        <f>ROUND(I186*H186,2)</f>
        <v>0</v>
      </c>
      <c r="BL186" s="18" t="s">
        <v>227</v>
      </c>
      <c r="BM186" s="251" t="s">
        <v>641</v>
      </c>
    </row>
    <row r="187" s="2" customFormat="1" ht="23.4566" customHeight="1">
      <c r="A187" s="39"/>
      <c r="B187" s="40"/>
      <c r="C187" s="239" t="s">
        <v>408</v>
      </c>
      <c r="D187" s="239" t="s">
        <v>213</v>
      </c>
      <c r="E187" s="240" t="s">
        <v>643</v>
      </c>
      <c r="F187" s="241" t="s">
        <v>644</v>
      </c>
      <c r="G187" s="242" t="s">
        <v>563</v>
      </c>
      <c r="H187" s="243">
        <v>12</v>
      </c>
      <c r="I187" s="244"/>
      <c r="J187" s="245">
        <f>ROUND(I187*H187,2)</f>
        <v>0</v>
      </c>
      <c r="K187" s="246"/>
      <c r="L187" s="45"/>
      <c r="M187" s="247" t="s">
        <v>1</v>
      </c>
      <c r="N187" s="248" t="s">
        <v>42</v>
      </c>
      <c r="O187" s="98"/>
      <c r="P187" s="249">
        <f>O187*H187</f>
        <v>0</v>
      </c>
      <c r="Q187" s="249">
        <v>0.22133</v>
      </c>
      <c r="R187" s="249">
        <f>Q187*H187</f>
        <v>2.6559599999999999</v>
      </c>
      <c r="S187" s="249">
        <v>0</v>
      </c>
      <c r="T187" s="250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51" t="s">
        <v>227</v>
      </c>
      <c r="AT187" s="251" t="s">
        <v>213</v>
      </c>
      <c r="AU187" s="251" t="s">
        <v>92</v>
      </c>
      <c r="AY187" s="18" t="s">
        <v>210</v>
      </c>
      <c r="BE187" s="252">
        <f>IF(N187="základná",J187,0)</f>
        <v>0</v>
      </c>
      <c r="BF187" s="252">
        <f>IF(N187="znížená",J187,0)</f>
        <v>0</v>
      </c>
      <c r="BG187" s="252">
        <f>IF(N187="zákl. prenesená",J187,0)</f>
        <v>0</v>
      </c>
      <c r="BH187" s="252">
        <f>IF(N187="zníž. prenesená",J187,0)</f>
        <v>0</v>
      </c>
      <c r="BI187" s="252">
        <f>IF(N187="nulová",J187,0)</f>
        <v>0</v>
      </c>
      <c r="BJ187" s="18" t="s">
        <v>92</v>
      </c>
      <c r="BK187" s="252">
        <f>ROUND(I187*H187,2)</f>
        <v>0</v>
      </c>
      <c r="BL187" s="18" t="s">
        <v>227</v>
      </c>
      <c r="BM187" s="251" t="s">
        <v>645</v>
      </c>
    </row>
    <row r="188" s="13" customFormat="1">
      <c r="A188" s="13"/>
      <c r="B188" s="258"/>
      <c r="C188" s="259"/>
      <c r="D188" s="260" t="s">
        <v>256</v>
      </c>
      <c r="E188" s="261" t="s">
        <v>1</v>
      </c>
      <c r="F188" s="262" t="s">
        <v>1770</v>
      </c>
      <c r="G188" s="259"/>
      <c r="H188" s="263">
        <v>12</v>
      </c>
      <c r="I188" s="264"/>
      <c r="J188" s="259"/>
      <c r="K188" s="259"/>
      <c r="L188" s="265"/>
      <c r="M188" s="266"/>
      <c r="N188" s="267"/>
      <c r="O188" s="267"/>
      <c r="P188" s="267"/>
      <c r="Q188" s="267"/>
      <c r="R188" s="267"/>
      <c r="S188" s="267"/>
      <c r="T188" s="268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69" t="s">
        <v>256</v>
      </c>
      <c r="AU188" s="269" t="s">
        <v>92</v>
      </c>
      <c r="AV188" s="13" t="s">
        <v>92</v>
      </c>
      <c r="AW188" s="13" t="s">
        <v>32</v>
      </c>
      <c r="AX188" s="13" t="s">
        <v>76</v>
      </c>
      <c r="AY188" s="269" t="s">
        <v>210</v>
      </c>
    </row>
    <row r="189" s="2" customFormat="1" ht="31.92453" customHeight="1">
      <c r="A189" s="39"/>
      <c r="B189" s="40"/>
      <c r="C189" s="239" t="s">
        <v>413</v>
      </c>
      <c r="D189" s="239" t="s">
        <v>213</v>
      </c>
      <c r="E189" s="240" t="s">
        <v>648</v>
      </c>
      <c r="F189" s="241" t="s">
        <v>649</v>
      </c>
      <c r="G189" s="242" t="s">
        <v>563</v>
      </c>
      <c r="H189" s="243">
        <v>4</v>
      </c>
      <c r="I189" s="244"/>
      <c r="J189" s="245">
        <f>ROUND(I189*H189,2)</f>
        <v>0</v>
      </c>
      <c r="K189" s="246"/>
      <c r="L189" s="45"/>
      <c r="M189" s="247" t="s">
        <v>1</v>
      </c>
      <c r="N189" s="248" t="s">
        <v>42</v>
      </c>
      <c r="O189" s="98"/>
      <c r="P189" s="249">
        <f>O189*H189</f>
        <v>0</v>
      </c>
      <c r="Q189" s="249">
        <v>3.0000000000000001E-05</v>
      </c>
      <c r="R189" s="249">
        <f>Q189*H189</f>
        <v>0.00012</v>
      </c>
      <c r="S189" s="249">
        <v>0</v>
      </c>
      <c r="T189" s="250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51" t="s">
        <v>227</v>
      </c>
      <c r="AT189" s="251" t="s">
        <v>213</v>
      </c>
      <c r="AU189" s="251" t="s">
        <v>92</v>
      </c>
      <c r="AY189" s="18" t="s">
        <v>210</v>
      </c>
      <c r="BE189" s="252">
        <f>IF(N189="základná",J189,0)</f>
        <v>0</v>
      </c>
      <c r="BF189" s="252">
        <f>IF(N189="znížená",J189,0)</f>
        <v>0</v>
      </c>
      <c r="BG189" s="252">
        <f>IF(N189="zákl. prenesená",J189,0)</f>
        <v>0</v>
      </c>
      <c r="BH189" s="252">
        <f>IF(N189="zníž. prenesená",J189,0)</f>
        <v>0</v>
      </c>
      <c r="BI189" s="252">
        <f>IF(N189="nulová",J189,0)</f>
        <v>0</v>
      </c>
      <c r="BJ189" s="18" t="s">
        <v>92</v>
      </c>
      <c r="BK189" s="252">
        <f>ROUND(I189*H189,2)</f>
        <v>0</v>
      </c>
      <c r="BL189" s="18" t="s">
        <v>227</v>
      </c>
      <c r="BM189" s="251" t="s">
        <v>650</v>
      </c>
    </row>
    <row r="190" s="13" customFormat="1">
      <c r="A190" s="13"/>
      <c r="B190" s="258"/>
      <c r="C190" s="259"/>
      <c r="D190" s="260" t="s">
        <v>256</v>
      </c>
      <c r="E190" s="261" t="s">
        <v>1</v>
      </c>
      <c r="F190" s="262" t="s">
        <v>1771</v>
      </c>
      <c r="G190" s="259"/>
      <c r="H190" s="263">
        <v>4</v>
      </c>
      <c r="I190" s="264"/>
      <c r="J190" s="259"/>
      <c r="K190" s="259"/>
      <c r="L190" s="265"/>
      <c r="M190" s="266"/>
      <c r="N190" s="267"/>
      <c r="O190" s="267"/>
      <c r="P190" s="267"/>
      <c r="Q190" s="267"/>
      <c r="R190" s="267"/>
      <c r="S190" s="267"/>
      <c r="T190" s="268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69" t="s">
        <v>256</v>
      </c>
      <c r="AU190" s="269" t="s">
        <v>92</v>
      </c>
      <c r="AV190" s="13" t="s">
        <v>92</v>
      </c>
      <c r="AW190" s="13" t="s">
        <v>32</v>
      </c>
      <c r="AX190" s="13" t="s">
        <v>84</v>
      </c>
      <c r="AY190" s="269" t="s">
        <v>210</v>
      </c>
    </row>
    <row r="191" s="2" customFormat="1" ht="31.92453" customHeight="1">
      <c r="A191" s="39"/>
      <c r="B191" s="40"/>
      <c r="C191" s="281" t="s">
        <v>418</v>
      </c>
      <c r="D191" s="281" t="s">
        <v>330</v>
      </c>
      <c r="E191" s="282" t="s">
        <v>1772</v>
      </c>
      <c r="F191" s="283" t="s">
        <v>1773</v>
      </c>
      <c r="G191" s="284" t="s">
        <v>563</v>
      </c>
      <c r="H191" s="285">
        <v>4</v>
      </c>
      <c r="I191" s="286"/>
      <c r="J191" s="287">
        <f>ROUND(I191*H191,2)</f>
        <v>0</v>
      </c>
      <c r="K191" s="288"/>
      <c r="L191" s="289"/>
      <c r="M191" s="290" t="s">
        <v>1</v>
      </c>
      <c r="N191" s="291" t="s">
        <v>42</v>
      </c>
      <c r="O191" s="98"/>
      <c r="P191" s="249">
        <f>O191*H191</f>
        <v>0</v>
      </c>
      <c r="Q191" s="249">
        <v>0.0011999999999999999</v>
      </c>
      <c r="R191" s="249">
        <f>Q191*H191</f>
        <v>0.0047999999999999996</v>
      </c>
      <c r="S191" s="249">
        <v>0</v>
      </c>
      <c r="T191" s="250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51" t="s">
        <v>287</v>
      </c>
      <c r="AT191" s="251" t="s">
        <v>330</v>
      </c>
      <c r="AU191" s="251" t="s">
        <v>92</v>
      </c>
      <c r="AY191" s="18" t="s">
        <v>210</v>
      </c>
      <c r="BE191" s="252">
        <f>IF(N191="základná",J191,0)</f>
        <v>0</v>
      </c>
      <c r="BF191" s="252">
        <f>IF(N191="znížená",J191,0)</f>
        <v>0</v>
      </c>
      <c r="BG191" s="252">
        <f>IF(N191="zákl. prenesená",J191,0)</f>
        <v>0</v>
      </c>
      <c r="BH191" s="252">
        <f>IF(N191="zníž. prenesená",J191,0)</f>
        <v>0</v>
      </c>
      <c r="BI191" s="252">
        <f>IF(N191="nulová",J191,0)</f>
        <v>0</v>
      </c>
      <c r="BJ191" s="18" t="s">
        <v>92</v>
      </c>
      <c r="BK191" s="252">
        <f>ROUND(I191*H191,2)</f>
        <v>0</v>
      </c>
      <c r="BL191" s="18" t="s">
        <v>227</v>
      </c>
      <c r="BM191" s="251" t="s">
        <v>1774</v>
      </c>
    </row>
    <row r="192" s="2" customFormat="1" ht="36.72453" customHeight="1">
      <c r="A192" s="39"/>
      <c r="B192" s="40"/>
      <c r="C192" s="281" t="s">
        <v>425</v>
      </c>
      <c r="D192" s="281" t="s">
        <v>330</v>
      </c>
      <c r="E192" s="282" t="s">
        <v>1363</v>
      </c>
      <c r="F192" s="283" t="s">
        <v>1364</v>
      </c>
      <c r="G192" s="284" t="s">
        <v>563</v>
      </c>
      <c r="H192" s="285">
        <v>1</v>
      </c>
      <c r="I192" s="286"/>
      <c r="J192" s="287">
        <f>ROUND(I192*H192,2)</f>
        <v>0</v>
      </c>
      <c r="K192" s="288"/>
      <c r="L192" s="289"/>
      <c r="M192" s="290" t="s">
        <v>1</v>
      </c>
      <c r="N192" s="291" t="s">
        <v>42</v>
      </c>
      <c r="O192" s="98"/>
      <c r="P192" s="249">
        <f>O192*H192</f>
        <v>0</v>
      </c>
      <c r="Q192" s="249">
        <v>0.015299999999999999</v>
      </c>
      <c r="R192" s="249">
        <f>Q192*H192</f>
        <v>0.015299999999999999</v>
      </c>
      <c r="S192" s="249">
        <v>0</v>
      </c>
      <c r="T192" s="250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51" t="s">
        <v>287</v>
      </c>
      <c r="AT192" s="251" t="s">
        <v>330</v>
      </c>
      <c r="AU192" s="251" t="s">
        <v>92</v>
      </c>
      <c r="AY192" s="18" t="s">
        <v>210</v>
      </c>
      <c r="BE192" s="252">
        <f>IF(N192="základná",J192,0)</f>
        <v>0</v>
      </c>
      <c r="BF192" s="252">
        <f>IF(N192="znížená",J192,0)</f>
        <v>0</v>
      </c>
      <c r="BG192" s="252">
        <f>IF(N192="zákl. prenesená",J192,0)</f>
        <v>0</v>
      </c>
      <c r="BH192" s="252">
        <f>IF(N192="zníž. prenesená",J192,0)</f>
        <v>0</v>
      </c>
      <c r="BI192" s="252">
        <f>IF(N192="nulová",J192,0)</f>
        <v>0</v>
      </c>
      <c r="BJ192" s="18" t="s">
        <v>92</v>
      </c>
      <c r="BK192" s="252">
        <f>ROUND(I192*H192,2)</f>
        <v>0</v>
      </c>
      <c r="BL192" s="18" t="s">
        <v>227</v>
      </c>
      <c r="BM192" s="251" t="s">
        <v>1365</v>
      </c>
    </row>
    <row r="193" s="2" customFormat="1" ht="42.79245" customHeight="1">
      <c r="A193" s="39"/>
      <c r="B193" s="40"/>
      <c r="C193" s="281" t="s">
        <v>433</v>
      </c>
      <c r="D193" s="281" t="s">
        <v>330</v>
      </c>
      <c r="E193" s="282" t="s">
        <v>1366</v>
      </c>
      <c r="F193" s="283" t="s">
        <v>1367</v>
      </c>
      <c r="G193" s="284" t="s">
        <v>563</v>
      </c>
      <c r="H193" s="285">
        <v>1</v>
      </c>
      <c r="I193" s="286"/>
      <c r="J193" s="287">
        <f>ROUND(I193*H193,2)</f>
        <v>0</v>
      </c>
      <c r="K193" s="288"/>
      <c r="L193" s="289"/>
      <c r="M193" s="290" t="s">
        <v>1</v>
      </c>
      <c r="N193" s="291" t="s">
        <v>42</v>
      </c>
      <c r="O193" s="98"/>
      <c r="P193" s="249">
        <f>O193*H193</f>
        <v>0</v>
      </c>
      <c r="Q193" s="249">
        <v>0.015299999999999999</v>
      </c>
      <c r="R193" s="249">
        <f>Q193*H193</f>
        <v>0.015299999999999999</v>
      </c>
      <c r="S193" s="249">
        <v>0</v>
      </c>
      <c r="T193" s="250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51" t="s">
        <v>287</v>
      </c>
      <c r="AT193" s="251" t="s">
        <v>330</v>
      </c>
      <c r="AU193" s="251" t="s">
        <v>92</v>
      </c>
      <c r="AY193" s="18" t="s">
        <v>210</v>
      </c>
      <c r="BE193" s="252">
        <f>IF(N193="základná",J193,0)</f>
        <v>0</v>
      </c>
      <c r="BF193" s="252">
        <f>IF(N193="znížená",J193,0)</f>
        <v>0</v>
      </c>
      <c r="BG193" s="252">
        <f>IF(N193="zákl. prenesená",J193,0)</f>
        <v>0</v>
      </c>
      <c r="BH193" s="252">
        <f>IF(N193="zníž. prenesená",J193,0)</f>
        <v>0</v>
      </c>
      <c r="BI193" s="252">
        <f>IF(N193="nulová",J193,0)</f>
        <v>0</v>
      </c>
      <c r="BJ193" s="18" t="s">
        <v>92</v>
      </c>
      <c r="BK193" s="252">
        <f>ROUND(I193*H193,2)</f>
        <v>0</v>
      </c>
      <c r="BL193" s="18" t="s">
        <v>227</v>
      </c>
      <c r="BM193" s="251" t="s">
        <v>1368</v>
      </c>
    </row>
    <row r="194" s="2" customFormat="1" ht="31.92453" customHeight="1">
      <c r="A194" s="39"/>
      <c r="B194" s="40"/>
      <c r="C194" s="281" t="s">
        <v>441</v>
      </c>
      <c r="D194" s="281" t="s">
        <v>330</v>
      </c>
      <c r="E194" s="282" t="s">
        <v>1369</v>
      </c>
      <c r="F194" s="283" t="s">
        <v>1370</v>
      </c>
      <c r="G194" s="284" t="s">
        <v>563</v>
      </c>
      <c r="H194" s="285">
        <v>4</v>
      </c>
      <c r="I194" s="286"/>
      <c r="J194" s="287">
        <f>ROUND(I194*H194,2)</f>
        <v>0</v>
      </c>
      <c r="K194" s="288"/>
      <c r="L194" s="289"/>
      <c r="M194" s="290" t="s">
        <v>1</v>
      </c>
      <c r="N194" s="291" t="s">
        <v>42</v>
      </c>
      <c r="O194" s="98"/>
      <c r="P194" s="249">
        <f>O194*H194</f>
        <v>0</v>
      </c>
      <c r="Q194" s="249">
        <v>0.0025999999999999999</v>
      </c>
      <c r="R194" s="249">
        <f>Q194*H194</f>
        <v>0.0104</v>
      </c>
      <c r="S194" s="249">
        <v>0</v>
      </c>
      <c r="T194" s="250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51" t="s">
        <v>287</v>
      </c>
      <c r="AT194" s="251" t="s">
        <v>330</v>
      </c>
      <c r="AU194" s="251" t="s">
        <v>92</v>
      </c>
      <c r="AY194" s="18" t="s">
        <v>210</v>
      </c>
      <c r="BE194" s="252">
        <f>IF(N194="základná",J194,0)</f>
        <v>0</v>
      </c>
      <c r="BF194" s="252">
        <f>IF(N194="znížená",J194,0)</f>
        <v>0</v>
      </c>
      <c r="BG194" s="252">
        <f>IF(N194="zákl. prenesená",J194,0)</f>
        <v>0</v>
      </c>
      <c r="BH194" s="252">
        <f>IF(N194="zníž. prenesená",J194,0)</f>
        <v>0</v>
      </c>
      <c r="BI194" s="252">
        <f>IF(N194="nulová",J194,0)</f>
        <v>0</v>
      </c>
      <c r="BJ194" s="18" t="s">
        <v>92</v>
      </c>
      <c r="BK194" s="252">
        <f>ROUND(I194*H194,2)</f>
        <v>0</v>
      </c>
      <c r="BL194" s="18" t="s">
        <v>227</v>
      </c>
      <c r="BM194" s="251" t="s">
        <v>1371</v>
      </c>
    </row>
    <row r="195" s="2" customFormat="1" ht="31.92453" customHeight="1">
      <c r="A195" s="39"/>
      <c r="B195" s="40"/>
      <c r="C195" s="281" t="s">
        <v>445</v>
      </c>
      <c r="D195" s="281" t="s">
        <v>330</v>
      </c>
      <c r="E195" s="282" t="s">
        <v>1372</v>
      </c>
      <c r="F195" s="283" t="s">
        <v>1373</v>
      </c>
      <c r="G195" s="284" t="s">
        <v>563</v>
      </c>
      <c r="H195" s="285">
        <v>4</v>
      </c>
      <c r="I195" s="286"/>
      <c r="J195" s="287">
        <f>ROUND(I195*H195,2)</f>
        <v>0</v>
      </c>
      <c r="K195" s="288"/>
      <c r="L195" s="289"/>
      <c r="M195" s="290" t="s">
        <v>1</v>
      </c>
      <c r="N195" s="291" t="s">
        <v>42</v>
      </c>
      <c r="O195" s="98"/>
      <c r="P195" s="249">
        <f>O195*H195</f>
        <v>0</v>
      </c>
      <c r="Q195" s="249">
        <v>0.0025999999999999999</v>
      </c>
      <c r="R195" s="249">
        <f>Q195*H195</f>
        <v>0.0104</v>
      </c>
      <c r="S195" s="249">
        <v>0</v>
      </c>
      <c r="T195" s="250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51" t="s">
        <v>287</v>
      </c>
      <c r="AT195" s="251" t="s">
        <v>330</v>
      </c>
      <c r="AU195" s="251" t="s">
        <v>92</v>
      </c>
      <c r="AY195" s="18" t="s">
        <v>210</v>
      </c>
      <c r="BE195" s="252">
        <f>IF(N195="základná",J195,0)</f>
        <v>0</v>
      </c>
      <c r="BF195" s="252">
        <f>IF(N195="znížená",J195,0)</f>
        <v>0</v>
      </c>
      <c r="BG195" s="252">
        <f>IF(N195="zákl. prenesená",J195,0)</f>
        <v>0</v>
      </c>
      <c r="BH195" s="252">
        <f>IF(N195="zníž. prenesená",J195,0)</f>
        <v>0</v>
      </c>
      <c r="BI195" s="252">
        <f>IF(N195="nulová",J195,0)</f>
        <v>0</v>
      </c>
      <c r="BJ195" s="18" t="s">
        <v>92</v>
      </c>
      <c r="BK195" s="252">
        <f>ROUND(I195*H195,2)</f>
        <v>0</v>
      </c>
      <c r="BL195" s="18" t="s">
        <v>227</v>
      </c>
      <c r="BM195" s="251" t="s">
        <v>1374</v>
      </c>
    </row>
    <row r="196" s="2" customFormat="1" ht="42.79245" customHeight="1">
      <c r="A196" s="39"/>
      <c r="B196" s="40"/>
      <c r="C196" s="281" t="s">
        <v>449</v>
      </c>
      <c r="D196" s="281" t="s">
        <v>330</v>
      </c>
      <c r="E196" s="282" t="s">
        <v>665</v>
      </c>
      <c r="F196" s="283" t="s">
        <v>666</v>
      </c>
      <c r="G196" s="284" t="s">
        <v>563</v>
      </c>
      <c r="H196" s="285">
        <v>2</v>
      </c>
      <c r="I196" s="286"/>
      <c r="J196" s="287">
        <f>ROUND(I196*H196,2)</f>
        <v>0</v>
      </c>
      <c r="K196" s="288"/>
      <c r="L196" s="289"/>
      <c r="M196" s="290" t="s">
        <v>1</v>
      </c>
      <c r="N196" s="291" t="s">
        <v>42</v>
      </c>
      <c r="O196" s="98"/>
      <c r="P196" s="249">
        <f>O196*H196</f>
        <v>0</v>
      </c>
      <c r="Q196" s="249">
        <v>0.0061000000000000004</v>
      </c>
      <c r="R196" s="249">
        <f>Q196*H196</f>
        <v>0.012200000000000001</v>
      </c>
      <c r="S196" s="249">
        <v>0</v>
      </c>
      <c r="T196" s="250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51" t="s">
        <v>287</v>
      </c>
      <c r="AT196" s="251" t="s">
        <v>330</v>
      </c>
      <c r="AU196" s="251" t="s">
        <v>92</v>
      </c>
      <c r="AY196" s="18" t="s">
        <v>210</v>
      </c>
      <c r="BE196" s="252">
        <f>IF(N196="základná",J196,0)</f>
        <v>0</v>
      </c>
      <c r="BF196" s="252">
        <f>IF(N196="znížená",J196,0)</f>
        <v>0</v>
      </c>
      <c r="BG196" s="252">
        <f>IF(N196="zákl. prenesená",J196,0)</f>
        <v>0</v>
      </c>
      <c r="BH196" s="252">
        <f>IF(N196="zníž. prenesená",J196,0)</f>
        <v>0</v>
      </c>
      <c r="BI196" s="252">
        <f>IF(N196="nulová",J196,0)</f>
        <v>0</v>
      </c>
      <c r="BJ196" s="18" t="s">
        <v>92</v>
      </c>
      <c r="BK196" s="252">
        <f>ROUND(I196*H196,2)</f>
        <v>0</v>
      </c>
      <c r="BL196" s="18" t="s">
        <v>227</v>
      </c>
      <c r="BM196" s="251" t="s">
        <v>667</v>
      </c>
    </row>
    <row r="197" s="2" customFormat="1" ht="21.0566" customHeight="1">
      <c r="A197" s="39"/>
      <c r="B197" s="40"/>
      <c r="C197" s="281" t="s">
        <v>455</v>
      </c>
      <c r="D197" s="281" t="s">
        <v>330</v>
      </c>
      <c r="E197" s="282" t="s">
        <v>673</v>
      </c>
      <c r="F197" s="283" t="s">
        <v>674</v>
      </c>
      <c r="G197" s="284" t="s">
        <v>563</v>
      </c>
      <c r="H197" s="285">
        <v>12</v>
      </c>
      <c r="I197" s="286"/>
      <c r="J197" s="287">
        <f>ROUND(I197*H197,2)</f>
        <v>0</v>
      </c>
      <c r="K197" s="288"/>
      <c r="L197" s="289"/>
      <c r="M197" s="290" t="s">
        <v>1</v>
      </c>
      <c r="N197" s="291" t="s">
        <v>42</v>
      </c>
      <c r="O197" s="98"/>
      <c r="P197" s="249">
        <f>O197*H197</f>
        <v>0</v>
      </c>
      <c r="Q197" s="249">
        <v>0.0044000000000000003</v>
      </c>
      <c r="R197" s="249">
        <f>Q197*H197</f>
        <v>0.0528</v>
      </c>
      <c r="S197" s="249">
        <v>0</v>
      </c>
      <c r="T197" s="250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51" t="s">
        <v>287</v>
      </c>
      <c r="AT197" s="251" t="s">
        <v>330</v>
      </c>
      <c r="AU197" s="251" t="s">
        <v>92</v>
      </c>
      <c r="AY197" s="18" t="s">
        <v>210</v>
      </c>
      <c r="BE197" s="252">
        <f>IF(N197="základná",J197,0)</f>
        <v>0</v>
      </c>
      <c r="BF197" s="252">
        <f>IF(N197="znížená",J197,0)</f>
        <v>0</v>
      </c>
      <c r="BG197" s="252">
        <f>IF(N197="zákl. prenesená",J197,0)</f>
        <v>0</v>
      </c>
      <c r="BH197" s="252">
        <f>IF(N197="zníž. prenesená",J197,0)</f>
        <v>0</v>
      </c>
      <c r="BI197" s="252">
        <f>IF(N197="nulová",J197,0)</f>
        <v>0</v>
      </c>
      <c r="BJ197" s="18" t="s">
        <v>92</v>
      </c>
      <c r="BK197" s="252">
        <f>ROUND(I197*H197,2)</f>
        <v>0</v>
      </c>
      <c r="BL197" s="18" t="s">
        <v>227</v>
      </c>
      <c r="BM197" s="251" t="s">
        <v>675</v>
      </c>
    </row>
    <row r="198" s="13" customFormat="1">
      <c r="A198" s="13"/>
      <c r="B198" s="258"/>
      <c r="C198" s="259"/>
      <c r="D198" s="260" t="s">
        <v>256</v>
      </c>
      <c r="E198" s="261" t="s">
        <v>1</v>
      </c>
      <c r="F198" s="262" t="s">
        <v>313</v>
      </c>
      <c r="G198" s="259"/>
      <c r="H198" s="263">
        <v>12</v>
      </c>
      <c r="I198" s="264"/>
      <c r="J198" s="259"/>
      <c r="K198" s="259"/>
      <c r="L198" s="265"/>
      <c r="M198" s="266"/>
      <c r="N198" s="267"/>
      <c r="O198" s="267"/>
      <c r="P198" s="267"/>
      <c r="Q198" s="267"/>
      <c r="R198" s="267"/>
      <c r="S198" s="267"/>
      <c r="T198" s="268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69" t="s">
        <v>256</v>
      </c>
      <c r="AU198" s="269" t="s">
        <v>92</v>
      </c>
      <c r="AV198" s="13" t="s">
        <v>92</v>
      </c>
      <c r="AW198" s="13" t="s">
        <v>32</v>
      </c>
      <c r="AX198" s="13" t="s">
        <v>84</v>
      </c>
      <c r="AY198" s="269" t="s">
        <v>210</v>
      </c>
    </row>
    <row r="199" s="2" customFormat="1" ht="21.0566" customHeight="1">
      <c r="A199" s="39"/>
      <c r="B199" s="40"/>
      <c r="C199" s="281" t="s">
        <v>460</v>
      </c>
      <c r="D199" s="281" t="s">
        <v>330</v>
      </c>
      <c r="E199" s="282" t="s">
        <v>677</v>
      </c>
      <c r="F199" s="283" t="s">
        <v>678</v>
      </c>
      <c r="G199" s="284" t="s">
        <v>563</v>
      </c>
      <c r="H199" s="285">
        <v>2</v>
      </c>
      <c r="I199" s="286"/>
      <c r="J199" s="287">
        <f>ROUND(I199*H199,2)</f>
        <v>0</v>
      </c>
      <c r="K199" s="288"/>
      <c r="L199" s="289"/>
      <c r="M199" s="290" t="s">
        <v>1</v>
      </c>
      <c r="N199" s="291" t="s">
        <v>42</v>
      </c>
      <c r="O199" s="98"/>
      <c r="P199" s="249">
        <f>O199*H199</f>
        <v>0</v>
      </c>
      <c r="Q199" s="249">
        <v>0.0028</v>
      </c>
      <c r="R199" s="249">
        <f>Q199*H199</f>
        <v>0.0055999999999999999</v>
      </c>
      <c r="S199" s="249">
        <v>0</v>
      </c>
      <c r="T199" s="250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51" t="s">
        <v>287</v>
      </c>
      <c r="AT199" s="251" t="s">
        <v>330</v>
      </c>
      <c r="AU199" s="251" t="s">
        <v>92</v>
      </c>
      <c r="AY199" s="18" t="s">
        <v>210</v>
      </c>
      <c r="BE199" s="252">
        <f>IF(N199="základná",J199,0)</f>
        <v>0</v>
      </c>
      <c r="BF199" s="252">
        <f>IF(N199="znížená",J199,0)</f>
        <v>0</v>
      </c>
      <c r="BG199" s="252">
        <f>IF(N199="zákl. prenesená",J199,0)</f>
        <v>0</v>
      </c>
      <c r="BH199" s="252">
        <f>IF(N199="zníž. prenesená",J199,0)</f>
        <v>0</v>
      </c>
      <c r="BI199" s="252">
        <f>IF(N199="nulová",J199,0)</f>
        <v>0</v>
      </c>
      <c r="BJ199" s="18" t="s">
        <v>92</v>
      </c>
      <c r="BK199" s="252">
        <f>ROUND(I199*H199,2)</f>
        <v>0</v>
      </c>
      <c r="BL199" s="18" t="s">
        <v>227</v>
      </c>
      <c r="BM199" s="251" t="s">
        <v>679</v>
      </c>
    </row>
    <row r="200" s="2" customFormat="1" ht="16.30189" customHeight="1">
      <c r="A200" s="39"/>
      <c r="B200" s="40"/>
      <c r="C200" s="281" t="s">
        <v>465</v>
      </c>
      <c r="D200" s="281" t="s">
        <v>330</v>
      </c>
      <c r="E200" s="282" t="s">
        <v>681</v>
      </c>
      <c r="F200" s="283" t="s">
        <v>682</v>
      </c>
      <c r="G200" s="284" t="s">
        <v>563</v>
      </c>
      <c r="H200" s="285">
        <v>16</v>
      </c>
      <c r="I200" s="286"/>
      <c r="J200" s="287">
        <f>ROUND(I200*H200,2)</f>
        <v>0</v>
      </c>
      <c r="K200" s="288"/>
      <c r="L200" s="289"/>
      <c r="M200" s="290" t="s">
        <v>1</v>
      </c>
      <c r="N200" s="291" t="s">
        <v>42</v>
      </c>
      <c r="O200" s="98"/>
      <c r="P200" s="249">
        <f>O200*H200</f>
        <v>0</v>
      </c>
      <c r="Q200" s="249">
        <v>0</v>
      </c>
      <c r="R200" s="249">
        <f>Q200*H200</f>
        <v>0</v>
      </c>
      <c r="S200" s="249">
        <v>0</v>
      </c>
      <c r="T200" s="250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51" t="s">
        <v>287</v>
      </c>
      <c r="AT200" s="251" t="s">
        <v>330</v>
      </c>
      <c r="AU200" s="251" t="s">
        <v>92</v>
      </c>
      <c r="AY200" s="18" t="s">
        <v>210</v>
      </c>
      <c r="BE200" s="252">
        <f>IF(N200="základná",J200,0)</f>
        <v>0</v>
      </c>
      <c r="BF200" s="252">
        <f>IF(N200="znížená",J200,0)</f>
        <v>0</v>
      </c>
      <c r="BG200" s="252">
        <f>IF(N200="zákl. prenesená",J200,0)</f>
        <v>0</v>
      </c>
      <c r="BH200" s="252">
        <f>IF(N200="zníž. prenesená",J200,0)</f>
        <v>0</v>
      </c>
      <c r="BI200" s="252">
        <f>IF(N200="nulová",J200,0)</f>
        <v>0</v>
      </c>
      <c r="BJ200" s="18" t="s">
        <v>92</v>
      </c>
      <c r="BK200" s="252">
        <f>ROUND(I200*H200,2)</f>
        <v>0</v>
      </c>
      <c r="BL200" s="18" t="s">
        <v>227</v>
      </c>
      <c r="BM200" s="251" t="s">
        <v>683</v>
      </c>
    </row>
    <row r="201" s="2" customFormat="1" ht="16.30189" customHeight="1">
      <c r="A201" s="39"/>
      <c r="B201" s="40"/>
      <c r="C201" s="281" t="s">
        <v>470</v>
      </c>
      <c r="D201" s="281" t="s">
        <v>330</v>
      </c>
      <c r="E201" s="282" t="s">
        <v>685</v>
      </c>
      <c r="F201" s="283" t="s">
        <v>686</v>
      </c>
      <c r="G201" s="284" t="s">
        <v>563</v>
      </c>
      <c r="H201" s="285">
        <v>36</v>
      </c>
      <c r="I201" s="286"/>
      <c r="J201" s="287">
        <f>ROUND(I201*H201,2)</f>
        <v>0</v>
      </c>
      <c r="K201" s="288"/>
      <c r="L201" s="289"/>
      <c r="M201" s="290" t="s">
        <v>1</v>
      </c>
      <c r="N201" s="291" t="s">
        <v>42</v>
      </c>
      <c r="O201" s="98"/>
      <c r="P201" s="249">
        <f>O201*H201</f>
        <v>0</v>
      </c>
      <c r="Q201" s="249">
        <v>1.0000000000000001E-05</v>
      </c>
      <c r="R201" s="249">
        <f>Q201*H201</f>
        <v>0.00036000000000000002</v>
      </c>
      <c r="S201" s="249">
        <v>0</v>
      </c>
      <c r="T201" s="250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51" t="s">
        <v>287</v>
      </c>
      <c r="AT201" s="251" t="s">
        <v>330</v>
      </c>
      <c r="AU201" s="251" t="s">
        <v>92</v>
      </c>
      <c r="AY201" s="18" t="s">
        <v>210</v>
      </c>
      <c r="BE201" s="252">
        <f>IF(N201="základná",J201,0)</f>
        <v>0</v>
      </c>
      <c r="BF201" s="252">
        <f>IF(N201="znížená",J201,0)</f>
        <v>0</v>
      </c>
      <c r="BG201" s="252">
        <f>IF(N201="zákl. prenesená",J201,0)</f>
        <v>0</v>
      </c>
      <c r="BH201" s="252">
        <f>IF(N201="zníž. prenesená",J201,0)</f>
        <v>0</v>
      </c>
      <c r="BI201" s="252">
        <f>IF(N201="nulová",J201,0)</f>
        <v>0</v>
      </c>
      <c r="BJ201" s="18" t="s">
        <v>92</v>
      </c>
      <c r="BK201" s="252">
        <f>ROUND(I201*H201,2)</f>
        <v>0</v>
      </c>
      <c r="BL201" s="18" t="s">
        <v>227</v>
      </c>
      <c r="BM201" s="251" t="s">
        <v>687</v>
      </c>
    </row>
    <row r="202" s="13" customFormat="1">
      <c r="A202" s="13"/>
      <c r="B202" s="258"/>
      <c r="C202" s="259"/>
      <c r="D202" s="260" t="s">
        <v>256</v>
      </c>
      <c r="E202" s="261" t="s">
        <v>1</v>
      </c>
      <c r="F202" s="262" t="s">
        <v>1775</v>
      </c>
      <c r="G202" s="259"/>
      <c r="H202" s="263">
        <v>36</v>
      </c>
      <c r="I202" s="264"/>
      <c r="J202" s="259"/>
      <c r="K202" s="259"/>
      <c r="L202" s="265"/>
      <c r="M202" s="266"/>
      <c r="N202" s="267"/>
      <c r="O202" s="267"/>
      <c r="P202" s="267"/>
      <c r="Q202" s="267"/>
      <c r="R202" s="267"/>
      <c r="S202" s="267"/>
      <c r="T202" s="268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69" t="s">
        <v>256</v>
      </c>
      <c r="AU202" s="269" t="s">
        <v>92</v>
      </c>
      <c r="AV202" s="13" t="s">
        <v>92</v>
      </c>
      <c r="AW202" s="13" t="s">
        <v>32</v>
      </c>
      <c r="AX202" s="13" t="s">
        <v>84</v>
      </c>
      <c r="AY202" s="269" t="s">
        <v>210</v>
      </c>
    </row>
    <row r="203" s="2" customFormat="1" ht="31.92453" customHeight="1">
      <c r="A203" s="39"/>
      <c r="B203" s="40"/>
      <c r="C203" s="239" t="s">
        <v>475</v>
      </c>
      <c r="D203" s="239" t="s">
        <v>213</v>
      </c>
      <c r="E203" s="240" t="s">
        <v>690</v>
      </c>
      <c r="F203" s="241" t="s">
        <v>691</v>
      </c>
      <c r="G203" s="242" t="s">
        <v>310</v>
      </c>
      <c r="H203" s="243">
        <v>794</v>
      </c>
      <c r="I203" s="244"/>
      <c r="J203" s="245">
        <f>ROUND(I203*H203,2)</f>
        <v>0</v>
      </c>
      <c r="K203" s="246"/>
      <c r="L203" s="45"/>
      <c r="M203" s="247" t="s">
        <v>1</v>
      </c>
      <c r="N203" s="248" t="s">
        <v>42</v>
      </c>
      <c r="O203" s="98"/>
      <c r="P203" s="249">
        <f>O203*H203</f>
        <v>0</v>
      </c>
      <c r="Q203" s="249">
        <v>0.00025000000000000001</v>
      </c>
      <c r="R203" s="249">
        <f>Q203*H203</f>
        <v>0.19850000000000001</v>
      </c>
      <c r="S203" s="249">
        <v>0</v>
      </c>
      <c r="T203" s="250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51" t="s">
        <v>227</v>
      </c>
      <c r="AT203" s="251" t="s">
        <v>213</v>
      </c>
      <c r="AU203" s="251" t="s">
        <v>92</v>
      </c>
      <c r="AY203" s="18" t="s">
        <v>210</v>
      </c>
      <c r="BE203" s="252">
        <f>IF(N203="základná",J203,0)</f>
        <v>0</v>
      </c>
      <c r="BF203" s="252">
        <f>IF(N203="znížená",J203,0)</f>
        <v>0</v>
      </c>
      <c r="BG203" s="252">
        <f>IF(N203="zákl. prenesená",J203,0)</f>
        <v>0</v>
      </c>
      <c r="BH203" s="252">
        <f>IF(N203="zníž. prenesená",J203,0)</f>
        <v>0</v>
      </c>
      <c r="BI203" s="252">
        <f>IF(N203="nulová",J203,0)</f>
        <v>0</v>
      </c>
      <c r="BJ203" s="18" t="s">
        <v>92</v>
      </c>
      <c r="BK203" s="252">
        <f>ROUND(I203*H203,2)</f>
        <v>0</v>
      </c>
      <c r="BL203" s="18" t="s">
        <v>227</v>
      </c>
      <c r="BM203" s="251" t="s">
        <v>692</v>
      </c>
    </row>
    <row r="204" s="13" customFormat="1">
      <c r="A204" s="13"/>
      <c r="B204" s="258"/>
      <c r="C204" s="259"/>
      <c r="D204" s="260" t="s">
        <v>256</v>
      </c>
      <c r="E204" s="261" t="s">
        <v>1</v>
      </c>
      <c r="F204" s="262" t="s">
        <v>1776</v>
      </c>
      <c r="G204" s="259"/>
      <c r="H204" s="263">
        <v>794</v>
      </c>
      <c r="I204" s="264"/>
      <c r="J204" s="259"/>
      <c r="K204" s="259"/>
      <c r="L204" s="265"/>
      <c r="M204" s="266"/>
      <c r="N204" s="267"/>
      <c r="O204" s="267"/>
      <c r="P204" s="267"/>
      <c r="Q204" s="267"/>
      <c r="R204" s="267"/>
      <c r="S204" s="267"/>
      <c r="T204" s="268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69" t="s">
        <v>256</v>
      </c>
      <c r="AU204" s="269" t="s">
        <v>92</v>
      </c>
      <c r="AV204" s="13" t="s">
        <v>92</v>
      </c>
      <c r="AW204" s="13" t="s">
        <v>32</v>
      </c>
      <c r="AX204" s="13" t="s">
        <v>76</v>
      </c>
      <c r="AY204" s="269" t="s">
        <v>210</v>
      </c>
    </row>
    <row r="205" s="2" customFormat="1" ht="36.72453" customHeight="1">
      <c r="A205" s="39"/>
      <c r="B205" s="40"/>
      <c r="C205" s="239" t="s">
        <v>480</v>
      </c>
      <c r="D205" s="239" t="s">
        <v>213</v>
      </c>
      <c r="E205" s="240" t="s">
        <v>695</v>
      </c>
      <c r="F205" s="241" t="s">
        <v>696</v>
      </c>
      <c r="G205" s="242" t="s">
        <v>310</v>
      </c>
      <c r="H205" s="243">
        <v>903</v>
      </c>
      <c r="I205" s="244"/>
      <c r="J205" s="245">
        <f>ROUND(I205*H205,2)</f>
        <v>0</v>
      </c>
      <c r="K205" s="246"/>
      <c r="L205" s="45"/>
      <c r="M205" s="247" t="s">
        <v>1</v>
      </c>
      <c r="N205" s="248" t="s">
        <v>42</v>
      </c>
      <c r="O205" s="98"/>
      <c r="P205" s="249">
        <f>O205*H205</f>
        <v>0</v>
      </c>
      <c r="Q205" s="249">
        <v>9.0000000000000006E-05</v>
      </c>
      <c r="R205" s="249">
        <f>Q205*H205</f>
        <v>0.081270000000000009</v>
      </c>
      <c r="S205" s="249">
        <v>0</v>
      </c>
      <c r="T205" s="250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51" t="s">
        <v>227</v>
      </c>
      <c r="AT205" s="251" t="s">
        <v>213</v>
      </c>
      <c r="AU205" s="251" t="s">
        <v>92</v>
      </c>
      <c r="AY205" s="18" t="s">
        <v>210</v>
      </c>
      <c r="BE205" s="252">
        <f>IF(N205="základná",J205,0)</f>
        <v>0</v>
      </c>
      <c r="BF205" s="252">
        <f>IF(N205="znížená",J205,0)</f>
        <v>0</v>
      </c>
      <c r="BG205" s="252">
        <f>IF(N205="zákl. prenesená",J205,0)</f>
        <v>0</v>
      </c>
      <c r="BH205" s="252">
        <f>IF(N205="zníž. prenesená",J205,0)</f>
        <v>0</v>
      </c>
      <c r="BI205" s="252">
        <f>IF(N205="nulová",J205,0)</f>
        <v>0</v>
      </c>
      <c r="BJ205" s="18" t="s">
        <v>92</v>
      </c>
      <c r="BK205" s="252">
        <f>ROUND(I205*H205,2)</f>
        <v>0</v>
      </c>
      <c r="BL205" s="18" t="s">
        <v>227</v>
      </c>
      <c r="BM205" s="251" t="s">
        <v>697</v>
      </c>
    </row>
    <row r="206" s="13" customFormat="1">
      <c r="A206" s="13"/>
      <c r="B206" s="258"/>
      <c r="C206" s="259"/>
      <c r="D206" s="260" t="s">
        <v>256</v>
      </c>
      <c r="E206" s="261" t="s">
        <v>1</v>
      </c>
      <c r="F206" s="262" t="s">
        <v>1777</v>
      </c>
      <c r="G206" s="259"/>
      <c r="H206" s="263">
        <v>903</v>
      </c>
      <c r="I206" s="264"/>
      <c r="J206" s="259"/>
      <c r="K206" s="259"/>
      <c r="L206" s="265"/>
      <c r="M206" s="266"/>
      <c r="N206" s="267"/>
      <c r="O206" s="267"/>
      <c r="P206" s="267"/>
      <c r="Q206" s="267"/>
      <c r="R206" s="267"/>
      <c r="S206" s="267"/>
      <c r="T206" s="268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69" t="s">
        <v>256</v>
      </c>
      <c r="AU206" s="269" t="s">
        <v>92</v>
      </c>
      <c r="AV206" s="13" t="s">
        <v>92</v>
      </c>
      <c r="AW206" s="13" t="s">
        <v>32</v>
      </c>
      <c r="AX206" s="13" t="s">
        <v>76</v>
      </c>
      <c r="AY206" s="269" t="s">
        <v>210</v>
      </c>
    </row>
    <row r="207" s="2" customFormat="1" ht="23.4566" customHeight="1">
      <c r="A207" s="39"/>
      <c r="B207" s="40"/>
      <c r="C207" s="239" t="s">
        <v>485</v>
      </c>
      <c r="D207" s="239" t="s">
        <v>213</v>
      </c>
      <c r="E207" s="240" t="s">
        <v>1387</v>
      </c>
      <c r="F207" s="241" t="s">
        <v>1388</v>
      </c>
      <c r="G207" s="242" t="s">
        <v>310</v>
      </c>
      <c r="H207" s="243">
        <v>14</v>
      </c>
      <c r="I207" s="244"/>
      <c r="J207" s="245">
        <f>ROUND(I207*H207,2)</f>
        <v>0</v>
      </c>
      <c r="K207" s="246"/>
      <c r="L207" s="45"/>
      <c r="M207" s="247" t="s">
        <v>1</v>
      </c>
      <c r="N207" s="248" t="s">
        <v>42</v>
      </c>
      <c r="O207" s="98"/>
      <c r="P207" s="249">
        <f>O207*H207</f>
        <v>0</v>
      </c>
      <c r="Q207" s="249">
        <v>0.0025500000000000002</v>
      </c>
      <c r="R207" s="249">
        <f>Q207*H207</f>
        <v>0.035700000000000003</v>
      </c>
      <c r="S207" s="249">
        <v>0</v>
      </c>
      <c r="T207" s="250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51" t="s">
        <v>227</v>
      </c>
      <c r="AT207" s="251" t="s">
        <v>213</v>
      </c>
      <c r="AU207" s="251" t="s">
        <v>92</v>
      </c>
      <c r="AY207" s="18" t="s">
        <v>210</v>
      </c>
      <c r="BE207" s="252">
        <f>IF(N207="základná",J207,0)</f>
        <v>0</v>
      </c>
      <c r="BF207" s="252">
        <f>IF(N207="znížená",J207,0)</f>
        <v>0</v>
      </c>
      <c r="BG207" s="252">
        <f>IF(N207="zákl. prenesená",J207,0)</f>
        <v>0</v>
      </c>
      <c r="BH207" s="252">
        <f>IF(N207="zníž. prenesená",J207,0)</f>
        <v>0</v>
      </c>
      <c r="BI207" s="252">
        <f>IF(N207="nulová",J207,0)</f>
        <v>0</v>
      </c>
      <c r="BJ207" s="18" t="s">
        <v>92</v>
      </c>
      <c r="BK207" s="252">
        <f>ROUND(I207*H207,2)</f>
        <v>0</v>
      </c>
      <c r="BL207" s="18" t="s">
        <v>227</v>
      </c>
      <c r="BM207" s="251" t="s">
        <v>1389</v>
      </c>
    </row>
    <row r="208" s="13" customFormat="1">
      <c r="A208" s="13"/>
      <c r="B208" s="258"/>
      <c r="C208" s="259"/>
      <c r="D208" s="260" t="s">
        <v>256</v>
      </c>
      <c r="E208" s="261" t="s">
        <v>1</v>
      </c>
      <c r="F208" s="262" t="s">
        <v>1778</v>
      </c>
      <c r="G208" s="259"/>
      <c r="H208" s="263">
        <v>14</v>
      </c>
      <c r="I208" s="264"/>
      <c r="J208" s="259"/>
      <c r="K208" s="259"/>
      <c r="L208" s="265"/>
      <c r="M208" s="266"/>
      <c r="N208" s="267"/>
      <c r="O208" s="267"/>
      <c r="P208" s="267"/>
      <c r="Q208" s="267"/>
      <c r="R208" s="267"/>
      <c r="S208" s="267"/>
      <c r="T208" s="268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69" t="s">
        <v>256</v>
      </c>
      <c r="AU208" s="269" t="s">
        <v>92</v>
      </c>
      <c r="AV208" s="13" t="s">
        <v>92</v>
      </c>
      <c r="AW208" s="13" t="s">
        <v>32</v>
      </c>
      <c r="AX208" s="13" t="s">
        <v>84</v>
      </c>
      <c r="AY208" s="269" t="s">
        <v>210</v>
      </c>
    </row>
    <row r="209" s="2" customFormat="1" ht="31.92453" customHeight="1">
      <c r="A209" s="39"/>
      <c r="B209" s="40"/>
      <c r="C209" s="239" t="s">
        <v>490</v>
      </c>
      <c r="D209" s="239" t="s">
        <v>213</v>
      </c>
      <c r="E209" s="240" t="s">
        <v>1391</v>
      </c>
      <c r="F209" s="241" t="s">
        <v>1392</v>
      </c>
      <c r="G209" s="242" t="s">
        <v>254</v>
      </c>
      <c r="H209" s="243">
        <v>42</v>
      </c>
      <c r="I209" s="244"/>
      <c r="J209" s="245">
        <f>ROUND(I209*H209,2)</f>
        <v>0</v>
      </c>
      <c r="K209" s="246"/>
      <c r="L209" s="45"/>
      <c r="M209" s="247" t="s">
        <v>1</v>
      </c>
      <c r="N209" s="248" t="s">
        <v>42</v>
      </c>
      <c r="O209" s="98"/>
      <c r="P209" s="249">
        <f>O209*H209</f>
        <v>0</v>
      </c>
      <c r="Q209" s="249">
        <v>0.00089999999999999998</v>
      </c>
      <c r="R209" s="249">
        <f>Q209*H209</f>
        <v>0.0378</v>
      </c>
      <c r="S209" s="249">
        <v>0</v>
      </c>
      <c r="T209" s="250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51" t="s">
        <v>227</v>
      </c>
      <c r="AT209" s="251" t="s">
        <v>213</v>
      </c>
      <c r="AU209" s="251" t="s">
        <v>92</v>
      </c>
      <c r="AY209" s="18" t="s">
        <v>210</v>
      </c>
      <c r="BE209" s="252">
        <f>IF(N209="základná",J209,0)</f>
        <v>0</v>
      </c>
      <c r="BF209" s="252">
        <f>IF(N209="znížená",J209,0)</f>
        <v>0</v>
      </c>
      <c r="BG209" s="252">
        <f>IF(N209="zákl. prenesená",J209,0)</f>
        <v>0</v>
      </c>
      <c r="BH209" s="252">
        <f>IF(N209="zníž. prenesená",J209,0)</f>
        <v>0</v>
      </c>
      <c r="BI209" s="252">
        <f>IF(N209="nulová",J209,0)</f>
        <v>0</v>
      </c>
      <c r="BJ209" s="18" t="s">
        <v>92</v>
      </c>
      <c r="BK209" s="252">
        <f>ROUND(I209*H209,2)</f>
        <v>0</v>
      </c>
      <c r="BL209" s="18" t="s">
        <v>227</v>
      </c>
      <c r="BM209" s="251" t="s">
        <v>1393</v>
      </c>
    </row>
    <row r="210" s="13" customFormat="1">
      <c r="A210" s="13"/>
      <c r="B210" s="258"/>
      <c r="C210" s="259"/>
      <c r="D210" s="260" t="s">
        <v>256</v>
      </c>
      <c r="E210" s="261" t="s">
        <v>1</v>
      </c>
      <c r="F210" s="262" t="s">
        <v>1779</v>
      </c>
      <c r="G210" s="259"/>
      <c r="H210" s="263">
        <v>42</v>
      </c>
      <c r="I210" s="264"/>
      <c r="J210" s="259"/>
      <c r="K210" s="259"/>
      <c r="L210" s="265"/>
      <c r="M210" s="266"/>
      <c r="N210" s="267"/>
      <c r="O210" s="267"/>
      <c r="P210" s="267"/>
      <c r="Q210" s="267"/>
      <c r="R210" s="267"/>
      <c r="S210" s="267"/>
      <c r="T210" s="268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69" t="s">
        <v>256</v>
      </c>
      <c r="AU210" s="269" t="s">
        <v>92</v>
      </c>
      <c r="AV210" s="13" t="s">
        <v>92</v>
      </c>
      <c r="AW210" s="13" t="s">
        <v>32</v>
      </c>
      <c r="AX210" s="13" t="s">
        <v>76</v>
      </c>
      <c r="AY210" s="269" t="s">
        <v>210</v>
      </c>
    </row>
    <row r="211" s="2" customFormat="1" ht="23.4566" customHeight="1">
      <c r="A211" s="39"/>
      <c r="B211" s="40"/>
      <c r="C211" s="239" t="s">
        <v>495</v>
      </c>
      <c r="D211" s="239" t="s">
        <v>213</v>
      </c>
      <c r="E211" s="240" t="s">
        <v>700</v>
      </c>
      <c r="F211" s="241" t="s">
        <v>701</v>
      </c>
      <c r="G211" s="242" t="s">
        <v>310</v>
      </c>
      <c r="H211" s="243">
        <v>1697</v>
      </c>
      <c r="I211" s="244"/>
      <c r="J211" s="245">
        <f>ROUND(I211*H211,2)</f>
        <v>0</v>
      </c>
      <c r="K211" s="246"/>
      <c r="L211" s="45"/>
      <c r="M211" s="247" t="s">
        <v>1</v>
      </c>
      <c r="N211" s="248" t="s">
        <v>42</v>
      </c>
      <c r="O211" s="98"/>
      <c r="P211" s="249">
        <f>O211*H211</f>
        <v>0</v>
      </c>
      <c r="Q211" s="249">
        <v>0</v>
      </c>
      <c r="R211" s="249">
        <f>Q211*H211</f>
        <v>0</v>
      </c>
      <c r="S211" s="249">
        <v>0</v>
      </c>
      <c r="T211" s="250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51" t="s">
        <v>227</v>
      </c>
      <c r="AT211" s="251" t="s">
        <v>213</v>
      </c>
      <c r="AU211" s="251" t="s">
        <v>92</v>
      </c>
      <c r="AY211" s="18" t="s">
        <v>210</v>
      </c>
      <c r="BE211" s="252">
        <f>IF(N211="základná",J211,0)</f>
        <v>0</v>
      </c>
      <c r="BF211" s="252">
        <f>IF(N211="znížená",J211,0)</f>
        <v>0</v>
      </c>
      <c r="BG211" s="252">
        <f>IF(N211="zákl. prenesená",J211,0)</f>
        <v>0</v>
      </c>
      <c r="BH211" s="252">
        <f>IF(N211="zníž. prenesená",J211,0)</f>
        <v>0</v>
      </c>
      <c r="BI211" s="252">
        <f>IF(N211="nulová",J211,0)</f>
        <v>0</v>
      </c>
      <c r="BJ211" s="18" t="s">
        <v>92</v>
      </c>
      <c r="BK211" s="252">
        <f>ROUND(I211*H211,2)</f>
        <v>0</v>
      </c>
      <c r="BL211" s="18" t="s">
        <v>227</v>
      </c>
      <c r="BM211" s="251" t="s">
        <v>702</v>
      </c>
    </row>
    <row r="212" s="13" customFormat="1">
      <c r="A212" s="13"/>
      <c r="B212" s="258"/>
      <c r="C212" s="259"/>
      <c r="D212" s="260" t="s">
        <v>256</v>
      </c>
      <c r="E212" s="261" t="s">
        <v>1</v>
      </c>
      <c r="F212" s="262" t="s">
        <v>1780</v>
      </c>
      <c r="G212" s="259"/>
      <c r="H212" s="263">
        <v>1697</v>
      </c>
      <c r="I212" s="264"/>
      <c r="J212" s="259"/>
      <c r="K212" s="259"/>
      <c r="L212" s="265"/>
      <c r="M212" s="266"/>
      <c r="N212" s="267"/>
      <c r="O212" s="267"/>
      <c r="P212" s="267"/>
      <c r="Q212" s="267"/>
      <c r="R212" s="267"/>
      <c r="S212" s="267"/>
      <c r="T212" s="268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69" t="s">
        <v>256</v>
      </c>
      <c r="AU212" s="269" t="s">
        <v>92</v>
      </c>
      <c r="AV212" s="13" t="s">
        <v>92</v>
      </c>
      <c r="AW212" s="13" t="s">
        <v>32</v>
      </c>
      <c r="AX212" s="13" t="s">
        <v>84</v>
      </c>
      <c r="AY212" s="269" t="s">
        <v>210</v>
      </c>
    </row>
    <row r="213" s="2" customFormat="1" ht="23.4566" customHeight="1">
      <c r="A213" s="39"/>
      <c r="B213" s="40"/>
      <c r="C213" s="239" t="s">
        <v>500</v>
      </c>
      <c r="D213" s="239" t="s">
        <v>213</v>
      </c>
      <c r="E213" s="240" t="s">
        <v>1396</v>
      </c>
      <c r="F213" s="241" t="s">
        <v>1397</v>
      </c>
      <c r="G213" s="242" t="s">
        <v>254</v>
      </c>
      <c r="H213" s="243">
        <v>42</v>
      </c>
      <c r="I213" s="244"/>
      <c r="J213" s="245">
        <f>ROUND(I213*H213,2)</f>
        <v>0</v>
      </c>
      <c r="K213" s="246"/>
      <c r="L213" s="45"/>
      <c r="M213" s="247" t="s">
        <v>1</v>
      </c>
      <c r="N213" s="248" t="s">
        <v>42</v>
      </c>
      <c r="O213" s="98"/>
      <c r="P213" s="249">
        <f>O213*H213</f>
        <v>0</v>
      </c>
      <c r="Q213" s="249">
        <v>1.0000000000000001E-05</v>
      </c>
      <c r="R213" s="249">
        <f>Q213*H213</f>
        <v>0.00042000000000000002</v>
      </c>
      <c r="S213" s="249">
        <v>0</v>
      </c>
      <c r="T213" s="250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51" t="s">
        <v>227</v>
      </c>
      <c r="AT213" s="251" t="s">
        <v>213</v>
      </c>
      <c r="AU213" s="251" t="s">
        <v>92</v>
      </c>
      <c r="AY213" s="18" t="s">
        <v>210</v>
      </c>
      <c r="BE213" s="252">
        <f>IF(N213="základná",J213,0)</f>
        <v>0</v>
      </c>
      <c r="BF213" s="252">
        <f>IF(N213="znížená",J213,0)</f>
        <v>0</v>
      </c>
      <c r="BG213" s="252">
        <f>IF(N213="zákl. prenesená",J213,0)</f>
        <v>0</v>
      </c>
      <c r="BH213" s="252">
        <f>IF(N213="zníž. prenesená",J213,0)</f>
        <v>0</v>
      </c>
      <c r="BI213" s="252">
        <f>IF(N213="nulová",J213,0)</f>
        <v>0</v>
      </c>
      <c r="BJ213" s="18" t="s">
        <v>92</v>
      </c>
      <c r="BK213" s="252">
        <f>ROUND(I213*H213,2)</f>
        <v>0</v>
      </c>
      <c r="BL213" s="18" t="s">
        <v>227</v>
      </c>
      <c r="BM213" s="251" t="s">
        <v>1398</v>
      </c>
    </row>
    <row r="214" s="2" customFormat="1" ht="21.0566" customHeight="1">
      <c r="A214" s="39"/>
      <c r="B214" s="40"/>
      <c r="C214" s="239" t="s">
        <v>505</v>
      </c>
      <c r="D214" s="239" t="s">
        <v>213</v>
      </c>
      <c r="E214" s="240" t="s">
        <v>705</v>
      </c>
      <c r="F214" s="241" t="s">
        <v>706</v>
      </c>
      <c r="G214" s="242" t="s">
        <v>310</v>
      </c>
      <c r="H214" s="243">
        <v>9</v>
      </c>
      <c r="I214" s="244"/>
      <c r="J214" s="245">
        <f>ROUND(I214*H214,2)</f>
        <v>0</v>
      </c>
      <c r="K214" s="246"/>
      <c r="L214" s="45"/>
      <c r="M214" s="247" t="s">
        <v>1</v>
      </c>
      <c r="N214" s="248" t="s">
        <v>42</v>
      </c>
      <c r="O214" s="98"/>
      <c r="P214" s="249">
        <f>O214*H214</f>
        <v>0</v>
      </c>
      <c r="Q214" s="249">
        <v>0.90208999999999995</v>
      </c>
      <c r="R214" s="249">
        <f>Q214*H214</f>
        <v>8.1188099999999999</v>
      </c>
      <c r="S214" s="249">
        <v>0</v>
      </c>
      <c r="T214" s="250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51" t="s">
        <v>227</v>
      </c>
      <c r="AT214" s="251" t="s">
        <v>213</v>
      </c>
      <c r="AU214" s="251" t="s">
        <v>92</v>
      </c>
      <c r="AY214" s="18" t="s">
        <v>210</v>
      </c>
      <c r="BE214" s="252">
        <f>IF(N214="základná",J214,0)</f>
        <v>0</v>
      </c>
      <c r="BF214" s="252">
        <f>IF(N214="znížená",J214,0)</f>
        <v>0</v>
      </c>
      <c r="BG214" s="252">
        <f>IF(N214="zákl. prenesená",J214,0)</f>
        <v>0</v>
      </c>
      <c r="BH214" s="252">
        <f>IF(N214="zníž. prenesená",J214,0)</f>
        <v>0</v>
      </c>
      <c r="BI214" s="252">
        <f>IF(N214="nulová",J214,0)</f>
        <v>0</v>
      </c>
      <c r="BJ214" s="18" t="s">
        <v>92</v>
      </c>
      <c r="BK214" s="252">
        <f>ROUND(I214*H214,2)</f>
        <v>0</v>
      </c>
      <c r="BL214" s="18" t="s">
        <v>227</v>
      </c>
      <c r="BM214" s="251" t="s">
        <v>707</v>
      </c>
    </row>
    <row r="215" s="13" customFormat="1">
      <c r="A215" s="13"/>
      <c r="B215" s="258"/>
      <c r="C215" s="259"/>
      <c r="D215" s="260" t="s">
        <v>256</v>
      </c>
      <c r="E215" s="261" t="s">
        <v>1</v>
      </c>
      <c r="F215" s="262" t="s">
        <v>293</v>
      </c>
      <c r="G215" s="259"/>
      <c r="H215" s="263">
        <v>9</v>
      </c>
      <c r="I215" s="264"/>
      <c r="J215" s="259"/>
      <c r="K215" s="259"/>
      <c r="L215" s="265"/>
      <c r="M215" s="266"/>
      <c r="N215" s="267"/>
      <c r="O215" s="267"/>
      <c r="P215" s="267"/>
      <c r="Q215" s="267"/>
      <c r="R215" s="267"/>
      <c r="S215" s="267"/>
      <c r="T215" s="268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69" t="s">
        <v>256</v>
      </c>
      <c r="AU215" s="269" t="s">
        <v>92</v>
      </c>
      <c r="AV215" s="13" t="s">
        <v>92</v>
      </c>
      <c r="AW215" s="13" t="s">
        <v>32</v>
      </c>
      <c r="AX215" s="13" t="s">
        <v>84</v>
      </c>
      <c r="AY215" s="269" t="s">
        <v>210</v>
      </c>
    </row>
    <row r="216" s="2" customFormat="1" ht="23.4566" customHeight="1">
      <c r="A216" s="39"/>
      <c r="B216" s="40"/>
      <c r="C216" s="281" t="s">
        <v>510</v>
      </c>
      <c r="D216" s="281" t="s">
        <v>330</v>
      </c>
      <c r="E216" s="282" t="s">
        <v>710</v>
      </c>
      <c r="F216" s="283" t="s">
        <v>711</v>
      </c>
      <c r="G216" s="284" t="s">
        <v>563</v>
      </c>
      <c r="H216" s="285">
        <v>9.0899999999999999</v>
      </c>
      <c r="I216" s="286"/>
      <c r="J216" s="287">
        <f>ROUND(I216*H216,2)</f>
        <v>0</v>
      </c>
      <c r="K216" s="288"/>
      <c r="L216" s="289"/>
      <c r="M216" s="290" t="s">
        <v>1</v>
      </c>
      <c r="N216" s="291" t="s">
        <v>42</v>
      </c>
      <c r="O216" s="98"/>
      <c r="P216" s="249">
        <f>O216*H216</f>
        <v>0</v>
      </c>
      <c r="Q216" s="249">
        <v>0.32300000000000001</v>
      </c>
      <c r="R216" s="249">
        <f>Q216*H216</f>
        <v>2.93607</v>
      </c>
      <c r="S216" s="249">
        <v>0</v>
      </c>
      <c r="T216" s="250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51" t="s">
        <v>287</v>
      </c>
      <c r="AT216" s="251" t="s">
        <v>330</v>
      </c>
      <c r="AU216" s="251" t="s">
        <v>92</v>
      </c>
      <c r="AY216" s="18" t="s">
        <v>210</v>
      </c>
      <c r="BE216" s="252">
        <f>IF(N216="základná",J216,0)</f>
        <v>0</v>
      </c>
      <c r="BF216" s="252">
        <f>IF(N216="znížená",J216,0)</f>
        <v>0</v>
      </c>
      <c r="BG216" s="252">
        <f>IF(N216="zákl. prenesená",J216,0)</f>
        <v>0</v>
      </c>
      <c r="BH216" s="252">
        <f>IF(N216="zníž. prenesená",J216,0)</f>
        <v>0</v>
      </c>
      <c r="BI216" s="252">
        <f>IF(N216="nulová",J216,0)</f>
        <v>0</v>
      </c>
      <c r="BJ216" s="18" t="s">
        <v>92</v>
      </c>
      <c r="BK216" s="252">
        <f>ROUND(I216*H216,2)</f>
        <v>0</v>
      </c>
      <c r="BL216" s="18" t="s">
        <v>227</v>
      </c>
      <c r="BM216" s="251" t="s">
        <v>712</v>
      </c>
    </row>
    <row r="217" s="2" customFormat="1" ht="36.72453" customHeight="1">
      <c r="A217" s="39"/>
      <c r="B217" s="40"/>
      <c r="C217" s="239" t="s">
        <v>515</v>
      </c>
      <c r="D217" s="239" t="s">
        <v>213</v>
      </c>
      <c r="E217" s="240" t="s">
        <v>714</v>
      </c>
      <c r="F217" s="241" t="s">
        <v>715</v>
      </c>
      <c r="G217" s="242" t="s">
        <v>310</v>
      </c>
      <c r="H217" s="243">
        <v>1439</v>
      </c>
      <c r="I217" s="244"/>
      <c r="J217" s="245">
        <f>ROUND(I217*H217,2)</f>
        <v>0</v>
      </c>
      <c r="K217" s="246"/>
      <c r="L217" s="45"/>
      <c r="M217" s="247" t="s">
        <v>1</v>
      </c>
      <c r="N217" s="248" t="s">
        <v>42</v>
      </c>
      <c r="O217" s="98"/>
      <c r="P217" s="249">
        <f>O217*H217</f>
        <v>0</v>
      </c>
      <c r="Q217" s="249">
        <v>0</v>
      </c>
      <c r="R217" s="249">
        <f>Q217*H217</f>
        <v>0</v>
      </c>
      <c r="S217" s="249">
        <v>0</v>
      </c>
      <c r="T217" s="250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51" t="s">
        <v>227</v>
      </c>
      <c r="AT217" s="251" t="s">
        <v>213</v>
      </c>
      <c r="AU217" s="251" t="s">
        <v>92</v>
      </c>
      <c r="AY217" s="18" t="s">
        <v>210</v>
      </c>
      <c r="BE217" s="252">
        <f>IF(N217="základná",J217,0)</f>
        <v>0</v>
      </c>
      <c r="BF217" s="252">
        <f>IF(N217="znížená",J217,0)</f>
        <v>0</v>
      </c>
      <c r="BG217" s="252">
        <f>IF(N217="zákl. prenesená",J217,0)</f>
        <v>0</v>
      </c>
      <c r="BH217" s="252">
        <f>IF(N217="zníž. prenesená",J217,0)</f>
        <v>0</v>
      </c>
      <c r="BI217" s="252">
        <f>IF(N217="nulová",J217,0)</f>
        <v>0</v>
      </c>
      <c r="BJ217" s="18" t="s">
        <v>92</v>
      </c>
      <c r="BK217" s="252">
        <f>ROUND(I217*H217,2)</f>
        <v>0</v>
      </c>
      <c r="BL217" s="18" t="s">
        <v>227</v>
      </c>
      <c r="BM217" s="251" t="s">
        <v>716</v>
      </c>
    </row>
    <row r="218" s="13" customFormat="1">
      <c r="A218" s="13"/>
      <c r="B218" s="258"/>
      <c r="C218" s="259"/>
      <c r="D218" s="260" t="s">
        <v>256</v>
      </c>
      <c r="E218" s="261" t="s">
        <v>1</v>
      </c>
      <c r="F218" s="262" t="s">
        <v>1781</v>
      </c>
      <c r="G218" s="259"/>
      <c r="H218" s="263">
        <v>1439</v>
      </c>
      <c r="I218" s="264"/>
      <c r="J218" s="259"/>
      <c r="K218" s="259"/>
      <c r="L218" s="265"/>
      <c r="M218" s="266"/>
      <c r="N218" s="267"/>
      <c r="O218" s="267"/>
      <c r="P218" s="267"/>
      <c r="Q218" s="267"/>
      <c r="R218" s="267"/>
      <c r="S218" s="267"/>
      <c r="T218" s="268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69" t="s">
        <v>256</v>
      </c>
      <c r="AU218" s="269" t="s">
        <v>92</v>
      </c>
      <c r="AV218" s="13" t="s">
        <v>92</v>
      </c>
      <c r="AW218" s="13" t="s">
        <v>32</v>
      </c>
      <c r="AX218" s="13" t="s">
        <v>84</v>
      </c>
      <c r="AY218" s="269" t="s">
        <v>210</v>
      </c>
    </row>
    <row r="219" s="2" customFormat="1" ht="31.92453" customHeight="1">
      <c r="A219" s="39"/>
      <c r="B219" s="40"/>
      <c r="C219" s="239" t="s">
        <v>520</v>
      </c>
      <c r="D219" s="239" t="s">
        <v>213</v>
      </c>
      <c r="E219" s="240" t="s">
        <v>719</v>
      </c>
      <c r="F219" s="241" t="s">
        <v>720</v>
      </c>
      <c r="G219" s="242" t="s">
        <v>310</v>
      </c>
      <c r="H219" s="243">
        <v>1439</v>
      </c>
      <c r="I219" s="244"/>
      <c r="J219" s="245">
        <f>ROUND(I219*H219,2)</f>
        <v>0</v>
      </c>
      <c r="K219" s="246"/>
      <c r="L219" s="45"/>
      <c r="M219" s="247" t="s">
        <v>1</v>
      </c>
      <c r="N219" s="248" t="s">
        <v>42</v>
      </c>
      <c r="O219" s="98"/>
      <c r="P219" s="249">
        <f>O219*H219</f>
        <v>0</v>
      </c>
      <c r="Q219" s="249">
        <v>0.00011</v>
      </c>
      <c r="R219" s="249">
        <f>Q219*H219</f>
        <v>0.15829000000000001</v>
      </c>
      <c r="S219" s="249">
        <v>0</v>
      </c>
      <c r="T219" s="250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51" t="s">
        <v>227</v>
      </c>
      <c r="AT219" s="251" t="s">
        <v>213</v>
      </c>
      <c r="AU219" s="251" t="s">
        <v>92</v>
      </c>
      <c r="AY219" s="18" t="s">
        <v>210</v>
      </c>
      <c r="BE219" s="252">
        <f>IF(N219="základná",J219,0)</f>
        <v>0</v>
      </c>
      <c r="BF219" s="252">
        <f>IF(N219="znížená",J219,0)</f>
        <v>0</v>
      </c>
      <c r="BG219" s="252">
        <f>IF(N219="zákl. prenesená",J219,0)</f>
        <v>0</v>
      </c>
      <c r="BH219" s="252">
        <f>IF(N219="zníž. prenesená",J219,0)</f>
        <v>0</v>
      </c>
      <c r="BI219" s="252">
        <f>IF(N219="nulová",J219,0)</f>
        <v>0</v>
      </c>
      <c r="BJ219" s="18" t="s">
        <v>92</v>
      </c>
      <c r="BK219" s="252">
        <f>ROUND(I219*H219,2)</f>
        <v>0</v>
      </c>
      <c r="BL219" s="18" t="s">
        <v>227</v>
      </c>
      <c r="BM219" s="251" t="s">
        <v>721</v>
      </c>
    </row>
    <row r="220" s="2" customFormat="1" ht="23.4566" customHeight="1">
      <c r="A220" s="39"/>
      <c r="B220" s="40"/>
      <c r="C220" s="239" t="s">
        <v>525</v>
      </c>
      <c r="D220" s="239" t="s">
        <v>213</v>
      </c>
      <c r="E220" s="240" t="s">
        <v>723</v>
      </c>
      <c r="F220" s="241" t="s">
        <v>724</v>
      </c>
      <c r="G220" s="242" t="s">
        <v>310</v>
      </c>
      <c r="H220" s="243">
        <v>28</v>
      </c>
      <c r="I220" s="244"/>
      <c r="J220" s="245">
        <f>ROUND(I220*H220,2)</f>
        <v>0</v>
      </c>
      <c r="K220" s="246"/>
      <c r="L220" s="45"/>
      <c r="M220" s="247" t="s">
        <v>1</v>
      </c>
      <c r="N220" s="248" t="s">
        <v>42</v>
      </c>
      <c r="O220" s="98"/>
      <c r="P220" s="249">
        <f>O220*H220</f>
        <v>0</v>
      </c>
      <c r="Q220" s="249">
        <v>0</v>
      </c>
      <c r="R220" s="249">
        <f>Q220*H220</f>
        <v>0</v>
      </c>
      <c r="S220" s="249">
        <v>0</v>
      </c>
      <c r="T220" s="250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51" t="s">
        <v>227</v>
      </c>
      <c r="AT220" s="251" t="s">
        <v>213</v>
      </c>
      <c r="AU220" s="251" t="s">
        <v>92</v>
      </c>
      <c r="AY220" s="18" t="s">
        <v>210</v>
      </c>
      <c r="BE220" s="252">
        <f>IF(N220="základná",J220,0)</f>
        <v>0</v>
      </c>
      <c r="BF220" s="252">
        <f>IF(N220="znížená",J220,0)</f>
        <v>0</v>
      </c>
      <c r="BG220" s="252">
        <f>IF(N220="zákl. prenesená",J220,0)</f>
        <v>0</v>
      </c>
      <c r="BH220" s="252">
        <f>IF(N220="zníž. prenesená",J220,0)</f>
        <v>0</v>
      </c>
      <c r="BI220" s="252">
        <f>IF(N220="nulová",J220,0)</f>
        <v>0</v>
      </c>
      <c r="BJ220" s="18" t="s">
        <v>92</v>
      </c>
      <c r="BK220" s="252">
        <f>ROUND(I220*H220,2)</f>
        <v>0</v>
      </c>
      <c r="BL220" s="18" t="s">
        <v>227</v>
      </c>
      <c r="BM220" s="251" t="s">
        <v>725</v>
      </c>
    </row>
    <row r="221" s="13" customFormat="1">
      <c r="A221" s="13"/>
      <c r="B221" s="258"/>
      <c r="C221" s="259"/>
      <c r="D221" s="260" t="s">
        <v>256</v>
      </c>
      <c r="E221" s="261" t="s">
        <v>1</v>
      </c>
      <c r="F221" s="262" t="s">
        <v>1782</v>
      </c>
      <c r="G221" s="259"/>
      <c r="H221" s="263">
        <v>28</v>
      </c>
      <c r="I221" s="264"/>
      <c r="J221" s="259"/>
      <c r="K221" s="259"/>
      <c r="L221" s="265"/>
      <c r="M221" s="266"/>
      <c r="N221" s="267"/>
      <c r="O221" s="267"/>
      <c r="P221" s="267"/>
      <c r="Q221" s="267"/>
      <c r="R221" s="267"/>
      <c r="S221" s="267"/>
      <c r="T221" s="268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69" t="s">
        <v>256</v>
      </c>
      <c r="AU221" s="269" t="s">
        <v>92</v>
      </c>
      <c r="AV221" s="13" t="s">
        <v>92</v>
      </c>
      <c r="AW221" s="13" t="s">
        <v>32</v>
      </c>
      <c r="AX221" s="13" t="s">
        <v>84</v>
      </c>
      <c r="AY221" s="269" t="s">
        <v>210</v>
      </c>
    </row>
    <row r="222" s="2" customFormat="1" ht="16.30189" customHeight="1">
      <c r="A222" s="39"/>
      <c r="B222" s="40"/>
      <c r="C222" s="239" t="s">
        <v>529</v>
      </c>
      <c r="D222" s="239" t="s">
        <v>213</v>
      </c>
      <c r="E222" s="240" t="s">
        <v>728</v>
      </c>
      <c r="F222" s="241" t="s">
        <v>729</v>
      </c>
      <c r="G222" s="242" t="s">
        <v>310</v>
      </c>
      <c r="H222" s="243">
        <v>28</v>
      </c>
      <c r="I222" s="244"/>
      <c r="J222" s="245">
        <f>ROUND(I222*H222,2)</f>
        <v>0</v>
      </c>
      <c r="K222" s="246"/>
      <c r="L222" s="45"/>
      <c r="M222" s="247" t="s">
        <v>1</v>
      </c>
      <c r="N222" s="248" t="s">
        <v>42</v>
      </c>
      <c r="O222" s="98"/>
      <c r="P222" s="249">
        <f>O222*H222</f>
        <v>0</v>
      </c>
      <c r="Q222" s="249">
        <v>2.0000000000000002E-05</v>
      </c>
      <c r="R222" s="249">
        <f>Q222*H222</f>
        <v>0.00056000000000000006</v>
      </c>
      <c r="S222" s="249">
        <v>0</v>
      </c>
      <c r="T222" s="250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51" t="s">
        <v>227</v>
      </c>
      <c r="AT222" s="251" t="s">
        <v>213</v>
      </c>
      <c r="AU222" s="251" t="s">
        <v>92</v>
      </c>
      <c r="AY222" s="18" t="s">
        <v>210</v>
      </c>
      <c r="BE222" s="252">
        <f>IF(N222="základná",J222,0)</f>
        <v>0</v>
      </c>
      <c r="BF222" s="252">
        <f>IF(N222="znížená",J222,0)</f>
        <v>0</v>
      </c>
      <c r="BG222" s="252">
        <f>IF(N222="zákl. prenesená",J222,0)</f>
        <v>0</v>
      </c>
      <c r="BH222" s="252">
        <f>IF(N222="zníž. prenesená",J222,0)</f>
        <v>0</v>
      </c>
      <c r="BI222" s="252">
        <f>IF(N222="nulová",J222,0)</f>
        <v>0</v>
      </c>
      <c r="BJ222" s="18" t="s">
        <v>92</v>
      </c>
      <c r="BK222" s="252">
        <f>ROUND(I222*H222,2)</f>
        <v>0</v>
      </c>
      <c r="BL222" s="18" t="s">
        <v>227</v>
      </c>
      <c r="BM222" s="251" t="s">
        <v>730</v>
      </c>
    </row>
    <row r="223" s="2" customFormat="1" ht="31.92453" customHeight="1">
      <c r="A223" s="39"/>
      <c r="B223" s="40"/>
      <c r="C223" s="239" t="s">
        <v>534</v>
      </c>
      <c r="D223" s="239" t="s">
        <v>213</v>
      </c>
      <c r="E223" s="240" t="s">
        <v>752</v>
      </c>
      <c r="F223" s="241" t="s">
        <v>753</v>
      </c>
      <c r="G223" s="242" t="s">
        <v>254</v>
      </c>
      <c r="H223" s="243">
        <v>10430</v>
      </c>
      <c r="I223" s="244"/>
      <c r="J223" s="245">
        <f>ROUND(I223*H223,2)</f>
        <v>0</v>
      </c>
      <c r="K223" s="246"/>
      <c r="L223" s="45"/>
      <c r="M223" s="247" t="s">
        <v>1</v>
      </c>
      <c r="N223" s="248" t="s">
        <v>42</v>
      </c>
      <c r="O223" s="98"/>
      <c r="P223" s="249">
        <f>O223*H223</f>
        <v>0</v>
      </c>
      <c r="Q223" s="249">
        <v>0</v>
      </c>
      <c r="R223" s="249">
        <f>Q223*H223</f>
        <v>0</v>
      </c>
      <c r="S223" s="249">
        <v>0</v>
      </c>
      <c r="T223" s="250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51" t="s">
        <v>227</v>
      </c>
      <c r="AT223" s="251" t="s">
        <v>213</v>
      </c>
      <c r="AU223" s="251" t="s">
        <v>92</v>
      </c>
      <c r="AY223" s="18" t="s">
        <v>210</v>
      </c>
      <c r="BE223" s="252">
        <f>IF(N223="základná",J223,0)</f>
        <v>0</v>
      </c>
      <c r="BF223" s="252">
        <f>IF(N223="znížená",J223,0)</f>
        <v>0</v>
      </c>
      <c r="BG223" s="252">
        <f>IF(N223="zákl. prenesená",J223,0)</f>
        <v>0</v>
      </c>
      <c r="BH223" s="252">
        <f>IF(N223="zníž. prenesená",J223,0)</f>
        <v>0</v>
      </c>
      <c r="BI223" s="252">
        <f>IF(N223="nulová",J223,0)</f>
        <v>0</v>
      </c>
      <c r="BJ223" s="18" t="s">
        <v>92</v>
      </c>
      <c r="BK223" s="252">
        <f>ROUND(I223*H223,2)</f>
        <v>0</v>
      </c>
      <c r="BL223" s="18" t="s">
        <v>227</v>
      </c>
      <c r="BM223" s="251" t="s">
        <v>754</v>
      </c>
    </row>
    <row r="224" s="13" customFormat="1">
      <c r="A224" s="13"/>
      <c r="B224" s="258"/>
      <c r="C224" s="259"/>
      <c r="D224" s="260" t="s">
        <v>256</v>
      </c>
      <c r="E224" s="261" t="s">
        <v>1</v>
      </c>
      <c r="F224" s="262" t="s">
        <v>1768</v>
      </c>
      <c r="G224" s="259"/>
      <c r="H224" s="263">
        <v>10430</v>
      </c>
      <c r="I224" s="264"/>
      <c r="J224" s="259"/>
      <c r="K224" s="259"/>
      <c r="L224" s="265"/>
      <c r="M224" s="266"/>
      <c r="N224" s="267"/>
      <c r="O224" s="267"/>
      <c r="P224" s="267"/>
      <c r="Q224" s="267"/>
      <c r="R224" s="267"/>
      <c r="S224" s="267"/>
      <c r="T224" s="268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69" t="s">
        <v>256</v>
      </c>
      <c r="AU224" s="269" t="s">
        <v>92</v>
      </c>
      <c r="AV224" s="13" t="s">
        <v>92</v>
      </c>
      <c r="AW224" s="13" t="s">
        <v>32</v>
      </c>
      <c r="AX224" s="13" t="s">
        <v>84</v>
      </c>
      <c r="AY224" s="269" t="s">
        <v>210</v>
      </c>
    </row>
    <row r="225" s="2" customFormat="1" ht="36.72453" customHeight="1">
      <c r="A225" s="39"/>
      <c r="B225" s="40"/>
      <c r="C225" s="239" t="s">
        <v>539</v>
      </c>
      <c r="D225" s="239" t="s">
        <v>213</v>
      </c>
      <c r="E225" s="240" t="s">
        <v>1407</v>
      </c>
      <c r="F225" s="241" t="s">
        <v>1408</v>
      </c>
      <c r="G225" s="242" t="s">
        <v>310</v>
      </c>
      <c r="H225" s="243">
        <v>1250</v>
      </c>
      <c r="I225" s="244"/>
      <c r="J225" s="245">
        <f>ROUND(I225*H225,2)</f>
        <v>0</v>
      </c>
      <c r="K225" s="246"/>
      <c r="L225" s="45"/>
      <c r="M225" s="247" t="s">
        <v>1</v>
      </c>
      <c r="N225" s="248" t="s">
        <v>42</v>
      </c>
      <c r="O225" s="98"/>
      <c r="P225" s="249">
        <f>O225*H225</f>
        <v>0</v>
      </c>
      <c r="Q225" s="249">
        <v>0</v>
      </c>
      <c r="R225" s="249">
        <f>Q225*H225</f>
        <v>0</v>
      </c>
      <c r="S225" s="249">
        <v>0.1946</v>
      </c>
      <c r="T225" s="250">
        <f>S225*H225</f>
        <v>243.25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51" t="s">
        <v>227</v>
      </c>
      <c r="AT225" s="251" t="s">
        <v>213</v>
      </c>
      <c r="AU225" s="251" t="s">
        <v>92</v>
      </c>
      <c r="AY225" s="18" t="s">
        <v>210</v>
      </c>
      <c r="BE225" s="252">
        <f>IF(N225="základná",J225,0)</f>
        <v>0</v>
      </c>
      <c r="BF225" s="252">
        <f>IF(N225="znížená",J225,0)</f>
        <v>0</v>
      </c>
      <c r="BG225" s="252">
        <f>IF(N225="zákl. prenesená",J225,0)</f>
        <v>0</v>
      </c>
      <c r="BH225" s="252">
        <f>IF(N225="zníž. prenesená",J225,0)</f>
        <v>0</v>
      </c>
      <c r="BI225" s="252">
        <f>IF(N225="nulová",J225,0)</f>
        <v>0</v>
      </c>
      <c r="BJ225" s="18" t="s">
        <v>92</v>
      </c>
      <c r="BK225" s="252">
        <f>ROUND(I225*H225,2)</f>
        <v>0</v>
      </c>
      <c r="BL225" s="18" t="s">
        <v>227</v>
      </c>
      <c r="BM225" s="251" t="s">
        <v>1409</v>
      </c>
    </row>
    <row r="226" s="13" customFormat="1">
      <c r="A226" s="13"/>
      <c r="B226" s="258"/>
      <c r="C226" s="259"/>
      <c r="D226" s="260" t="s">
        <v>256</v>
      </c>
      <c r="E226" s="261" t="s">
        <v>1</v>
      </c>
      <c r="F226" s="262" t="s">
        <v>1783</v>
      </c>
      <c r="G226" s="259"/>
      <c r="H226" s="263">
        <v>1250</v>
      </c>
      <c r="I226" s="264"/>
      <c r="J226" s="259"/>
      <c r="K226" s="259"/>
      <c r="L226" s="265"/>
      <c r="M226" s="266"/>
      <c r="N226" s="267"/>
      <c r="O226" s="267"/>
      <c r="P226" s="267"/>
      <c r="Q226" s="267"/>
      <c r="R226" s="267"/>
      <c r="S226" s="267"/>
      <c r="T226" s="268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69" t="s">
        <v>256</v>
      </c>
      <c r="AU226" s="269" t="s">
        <v>92</v>
      </c>
      <c r="AV226" s="13" t="s">
        <v>92</v>
      </c>
      <c r="AW226" s="13" t="s">
        <v>32</v>
      </c>
      <c r="AX226" s="13" t="s">
        <v>84</v>
      </c>
      <c r="AY226" s="269" t="s">
        <v>210</v>
      </c>
    </row>
    <row r="227" s="2" customFormat="1" ht="23.4566" customHeight="1">
      <c r="A227" s="39"/>
      <c r="B227" s="40"/>
      <c r="C227" s="239" t="s">
        <v>544</v>
      </c>
      <c r="D227" s="239" t="s">
        <v>213</v>
      </c>
      <c r="E227" s="240" t="s">
        <v>757</v>
      </c>
      <c r="F227" s="241" t="s">
        <v>758</v>
      </c>
      <c r="G227" s="242" t="s">
        <v>254</v>
      </c>
      <c r="H227" s="243">
        <v>2115.5</v>
      </c>
      <c r="I227" s="244"/>
      <c r="J227" s="245">
        <f>ROUND(I227*H227,2)</f>
        <v>0</v>
      </c>
      <c r="K227" s="246"/>
      <c r="L227" s="45"/>
      <c r="M227" s="247" t="s">
        <v>1</v>
      </c>
      <c r="N227" s="248" t="s">
        <v>42</v>
      </c>
      <c r="O227" s="98"/>
      <c r="P227" s="249">
        <f>O227*H227</f>
        <v>0</v>
      </c>
      <c r="Q227" s="249">
        <v>0</v>
      </c>
      <c r="R227" s="249">
        <f>Q227*H227</f>
        <v>0</v>
      </c>
      <c r="S227" s="249">
        <v>0.252</v>
      </c>
      <c r="T227" s="250">
        <f>S227*H227</f>
        <v>533.10599999999999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51" t="s">
        <v>227</v>
      </c>
      <c r="AT227" s="251" t="s">
        <v>213</v>
      </c>
      <c r="AU227" s="251" t="s">
        <v>92</v>
      </c>
      <c r="AY227" s="18" t="s">
        <v>210</v>
      </c>
      <c r="BE227" s="252">
        <f>IF(N227="základná",J227,0)</f>
        <v>0</v>
      </c>
      <c r="BF227" s="252">
        <f>IF(N227="znížená",J227,0)</f>
        <v>0</v>
      </c>
      <c r="BG227" s="252">
        <f>IF(N227="zákl. prenesená",J227,0)</f>
        <v>0</v>
      </c>
      <c r="BH227" s="252">
        <f>IF(N227="zníž. prenesená",J227,0)</f>
        <v>0</v>
      </c>
      <c r="BI227" s="252">
        <f>IF(N227="nulová",J227,0)</f>
        <v>0</v>
      </c>
      <c r="BJ227" s="18" t="s">
        <v>92</v>
      </c>
      <c r="BK227" s="252">
        <f>ROUND(I227*H227,2)</f>
        <v>0</v>
      </c>
      <c r="BL227" s="18" t="s">
        <v>227</v>
      </c>
      <c r="BM227" s="251" t="s">
        <v>759</v>
      </c>
    </row>
    <row r="228" s="13" customFormat="1">
      <c r="A228" s="13"/>
      <c r="B228" s="258"/>
      <c r="C228" s="259"/>
      <c r="D228" s="260" t="s">
        <v>256</v>
      </c>
      <c r="E228" s="261" t="s">
        <v>1</v>
      </c>
      <c r="F228" s="262" t="s">
        <v>1784</v>
      </c>
      <c r="G228" s="259"/>
      <c r="H228" s="263">
        <v>2115.5</v>
      </c>
      <c r="I228" s="264"/>
      <c r="J228" s="259"/>
      <c r="K228" s="259"/>
      <c r="L228" s="265"/>
      <c r="M228" s="266"/>
      <c r="N228" s="267"/>
      <c r="O228" s="267"/>
      <c r="P228" s="267"/>
      <c r="Q228" s="267"/>
      <c r="R228" s="267"/>
      <c r="S228" s="267"/>
      <c r="T228" s="268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69" t="s">
        <v>256</v>
      </c>
      <c r="AU228" s="269" t="s">
        <v>92</v>
      </c>
      <c r="AV228" s="13" t="s">
        <v>92</v>
      </c>
      <c r="AW228" s="13" t="s">
        <v>32</v>
      </c>
      <c r="AX228" s="13" t="s">
        <v>84</v>
      </c>
      <c r="AY228" s="269" t="s">
        <v>210</v>
      </c>
    </row>
    <row r="229" s="2" customFormat="1" ht="23.4566" customHeight="1">
      <c r="A229" s="39"/>
      <c r="B229" s="40"/>
      <c r="C229" s="239" t="s">
        <v>550</v>
      </c>
      <c r="D229" s="239" t="s">
        <v>213</v>
      </c>
      <c r="E229" s="240" t="s">
        <v>779</v>
      </c>
      <c r="F229" s="241" t="s">
        <v>780</v>
      </c>
      <c r="G229" s="242" t="s">
        <v>310</v>
      </c>
      <c r="H229" s="243">
        <v>342</v>
      </c>
      <c r="I229" s="244"/>
      <c r="J229" s="245">
        <f>ROUND(I229*H229,2)</f>
        <v>0</v>
      </c>
      <c r="K229" s="246"/>
      <c r="L229" s="45"/>
      <c r="M229" s="247" t="s">
        <v>1</v>
      </c>
      <c r="N229" s="248" t="s">
        <v>42</v>
      </c>
      <c r="O229" s="98"/>
      <c r="P229" s="249">
        <f>O229*H229</f>
        <v>0</v>
      </c>
      <c r="Q229" s="249">
        <v>9.0000000000000006E-05</v>
      </c>
      <c r="R229" s="249">
        <f>Q229*H229</f>
        <v>0.030780000000000002</v>
      </c>
      <c r="S229" s="249">
        <v>0.042000000000000003</v>
      </c>
      <c r="T229" s="250">
        <f>S229*H229</f>
        <v>14.364000000000001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51" t="s">
        <v>227</v>
      </c>
      <c r="AT229" s="251" t="s">
        <v>213</v>
      </c>
      <c r="AU229" s="251" t="s">
        <v>92</v>
      </c>
      <c r="AY229" s="18" t="s">
        <v>210</v>
      </c>
      <c r="BE229" s="252">
        <f>IF(N229="základná",J229,0)</f>
        <v>0</v>
      </c>
      <c r="BF229" s="252">
        <f>IF(N229="znížená",J229,0)</f>
        <v>0</v>
      </c>
      <c r="BG229" s="252">
        <f>IF(N229="zákl. prenesená",J229,0)</f>
        <v>0</v>
      </c>
      <c r="BH229" s="252">
        <f>IF(N229="zníž. prenesená",J229,0)</f>
        <v>0</v>
      </c>
      <c r="BI229" s="252">
        <f>IF(N229="nulová",J229,0)</f>
        <v>0</v>
      </c>
      <c r="BJ229" s="18" t="s">
        <v>92</v>
      </c>
      <c r="BK229" s="252">
        <f>ROUND(I229*H229,2)</f>
        <v>0</v>
      </c>
      <c r="BL229" s="18" t="s">
        <v>227</v>
      </c>
      <c r="BM229" s="251" t="s">
        <v>781</v>
      </c>
    </row>
    <row r="230" s="2" customFormat="1" ht="23.4566" customHeight="1">
      <c r="A230" s="39"/>
      <c r="B230" s="40"/>
      <c r="C230" s="239" t="s">
        <v>554</v>
      </c>
      <c r="D230" s="239" t="s">
        <v>213</v>
      </c>
      <c r="E230" s="240" t="s">
        <v>784</v>
      </c>
      <c r="F230" s="241" t="s">
        <v>785</v>
      </c>
      <c r="G230" s="242" t="s">
        <v>563</v>
      </c>
      <c r="H230" s="243">
        <v>3</v>
      </c>
      <c r="I230" s="244"/>
      <c r="J230" s="245">
        <f>ROUND(I230*H230,2)</f>
        <v>0</v>
      </c>
      <c r="K230" s="246"/>
      <c r="L230" s="45"/>
      <c r="M230" s="247" t="s">
        <v>1</v>
      </c>
      <c r="N230" s="248" t="s">
        <v>42</v>
      </c>
      <c r="O230" s="98"/>
      <c r="P230" s="249">
        <f>O230*H230</f>
        <v>0</v>
      </c>
      <c r="Q230" s="249">
        <v>0</v>
      </c>
      <c r="R230" s="249">
        <f>Q230*H230</f>
        <v>0</v>
      </c>
      <c r="S230" s="249">
        <v>0.082000000000000003</v>
      </c>
      <c r="T230" s="250">
        <f>S230*H230</f>
        <v>0.246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51" t="s">
        <v>227</v>
      </c>
      <c r="AT230" s="251" t="s">
        <v>213</v>
      </c>
      <c r="AU230" s="251" t="s">
        <v>92</v>
      </c>
      <c r="AY230" s="18" t="s">
        <v>210</v>
      </c>
      <c r="BE230" s="252">
        <f>IF(N230="základná",J230,0)</f>
        <v>0</v>
      </c>
      <c r="BF230" s="252">
        <f>IF(N230="znížená",J230,0)</f>
        <v>0</v>
      </c>
      <c r="BG230" s="252">
        <f>IF(N230="zákl. prenesená",J230,0)</f>
        <v>0</v>
      </c>
      <c r="BH230" s="252">
        <f>IF(N230="zníž. prenesená",J230,0)</f>
        <v>0</v>
      </c>
      <c r="BI230" s="252">
        <f>IF(N230="nulová",J230,0)</f>
        <v>0</v>
      </c>
      <c r="BJ230" s="18" t="s">
        <v>92</v>
      </c>
      <c r="BK230" s="252">
        <f>ROUND(I230*H230,2)</f>
        <v>0</v>
      </c>
      <c r="BL230" s="18" t="s">
        <v>227</v>
      </c>
      <c r="BM230" s="251" t="s">
        <v>786</v>
      </c>
    </row>
    <row r="231" s="2" customFormat="1" ht="31.92453" customHeight="1">
      <c r="A231" s="39"/>
      <c r="B231" s="40"/>
      <c r="C231" s="239" t="s">
        <v>560</v>
      </c>
      <c r="D231" s="239" t="s">
        <v>213</v>
      </c>
      <c r="E231" s="240" t="s">
        <v>788</v>
      </c>
      <c r="F231" s="241" t="s">
        <v>789</v>
      </c>
      <c r="G231" s="242" t="s">
        <v>563</v>
      </c>
      <c r="H231" s="243">
        <v>30</v>
      </c>
      <c r="I231" s="244"/>
      <c r="J231" s="245">
        <f>ROUND(I231*H231,2)</f>
        <v>0</v>
      </c>
      <c r="K231" s="246"/>
      <c r="L231" s="45"/>
      <c r="M231" s="247" t="s">
        <v>1</v>
      </c>
      <c r="N231" s="248" t="s">
        <v>42</v>
      </c>
      <c r="O231" s="98"/>
      <c r="P231" s="249">
        <f>O231*H231</f>
        <v>0</v>
      </c>
      <c r="Q231" s="249">
        <v>0</v>
      </c>
      <c r="R231" s="249">
        <f>Q231*H231</f>
        <v>0</v>
      </c>
      <c r="S231" s="249">
        <v>0.036999999999999998</v>
      </c>
      <c r="T231" s="250">
        <f>S231*H231</f>
        <v>1.1099999999999999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51" t="s">
        <v>227</v>
      </c>
      <c r="AT231" s="251" t="s">
        <v>213</v>
      </c>
      <c r="AU231" s="251" t="s">
        <v>92</v>
      </c>
      <c r="AY231" s="18" t="s">
        <v>210</v>
      </c>
      <c r="BE231" s="252">
        <f>IF(N231="základná",J231,0)</f>
        <v>0</v>
      </c>
      <c r="BF231" s="252">
        <f>IF(N231="znížená",J231,0)</f>
        <v>0</v>
      </c>
      <c r="BG231" s="252">
        <f>IF(N231="zákl. prenesená",J231,0)</f>
        <v>0</v>
      </c>
      <c r="BH231" s="252">
        <f>IF(N231="zníž. prenesená",J231,0)</f>
        <v>0</v>
      </c>
      <c r="BI231" s="252">
        <f>IF(N231="nulová",J231,0)</f>
        <v>0</v>
      </c>
      <c r="BJ231" s="18" t="s">
        <v>92</v>
      </c>
      <c r="BK231" s="252">
        <f>ROUND(I231*H231,2)</f>
        <v>0</v>
      </c>
      <c r="BL231" s="18" t="s">
        <v>227</v>
      </c>
      <c r="BM231" s="251" t="s">
        <v>790</v>
      </c>
    </row>
    <row r="232" s="2" customFormat="1" ht="23.4566" customHeight="1">
      <c r="A232" s="39"/>
      <c r="B232" s="40"/>
      <c r="C232" s="239" t="s">
        <v>566</v>
      </c>
      <c r="D232" s="239" t="s">
        <v>213</v>
      </c>
      <c r="E232" s="240" t="s">
        <v>796</v>
      </c>
      <c r="F232" s="241" t="s">
        <v>797</v>
      </c>
      <c r="G232" s="242" t="s">
        <v>333</v>
      </c>
      <c r="H232" s="243">
        <v>884.36699999999996</v>
      </c>
      <c r="I232" s="244"/>
      <c r="J232" s="245">
        <f>ROUND(I232*H232,2)</f>
        <v>0</v>
      </c>
      <c r="K232" s="246"/>
      <c r="L232" s="45"/>
      <c r="M232" s="247" t="s">
        <v>1</v>
      </c>
      <c r="N232" s="248" t="s">
        <v>42</v>
      </c>
      <c r="O232" s="98"/>
      <c r="P232" s="249">
        <f>O232*H232</f>
        <v>0</v>
      </c>
      <c r="Q232" s="249">
        <v>0</v>
      </c>
      <c r="R232" s="249">
        <f>Q232*H232</f>
        <v>0</v>
      </c>
      <c r="S232" s="249">
        <v>0</v>
      </c>
      <c r="T232" s="250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51" t="s">
        <v>227</v>
      </c>
      <c r="AT232" s="251" t="s">
        <v>213</v>
      </c>
      <c r="AU232" s="251" t="s">
        <v>92</v>
      </c>
      <c r="AY232" s="18" t="s">
        <v>210</v>
      </c>
      <c r="BE232" s="252">
        <f>IF(N232="základná",J232,0)</f>
        <v>0</v>
      </c>
      <c r="BF232" s="252">
        <f>IF(N232="znížená",J232,0)</f>
        <v>0</v>
      </c>
      <c r="BG232" s="252">
        <f>IF(N232="zákl. prenesená",J232,0)</f>
        <v>0</v>
      </c>
      <c r="BH232" s="252">
        <f>IF(N232="zníž. prenesená",J232,0)</f>
        <v>0</v>
      </c>
      <c r="BI232" s="252">
        <f>IF(N232="nulová",J232,0)</f>
        <v>0</v>
      </c>
      <c r="BJ232" s="18" t="s">
        <v>92</v>
      </c>
      <c r="BK232" s="252">
        <f>ROUND(I232*H232,2)</f>
        <v>0</v>
      </c>
      <c r="BL232" s="18" t="s">
        <v>227</v>
      </c>
      <c r="BM232" s="251" t="s">
        <v>798</v>
      </c>
    </row>
    <row r="233" s="13" customFormat="1">
      <c r="A233" s="13"/>
      <c r="B233" s="258"/>
      <c r="C233" s="259"/>
      <c r="D233" s="260" t="s">
        <v>256</v>
      </c>
      <c r="E233" s="261" t="s">
        <v>1</v>
      </c>
      <c r="F233" s="262" t="s">
        <v>1785</v>
      </c>
      <c r="G233" s="259"/>
      <c r="H233" s="263">
        <v>91.790999999999997</v>
      </c>
      <c r="I233" s="264"/>
      <c r="J233" s="259"/>
      <c r="K233" s="259"/>
      <c r="L233" s="265"/>
      <c r="M233" s="266"/>
      <c r="N233" s="267"/>
      <c r="O233" s="267"/>
      <c r="P233" s="267"/>
      <c r="Q233" s="267"/>
      <c r="R233" s="267"/>
      <c r="S233" s="267"/>
      <c r="T233" s="268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69" t="s">
        <v>256</v>
      </c>
      <c r="AU233" s="269" t="s">
        <v>92</v>
      </c>
      <c r="AV233" s="13" t="s">
        <v>92</v>
      </c>
      <c r="AW233" s="13" t="s">
        <v>32</v>
      </c>
      <c r="AX233" s="13" t="s">
        <v>76</v>
      </c>
      <c r="AY233" s="269" t="s">
        <v>210</v>
      </c>
    </row>
    <row r="234" s="13" customFormat="1">
      <c r="A234" s="13"/>
      <c r="B234" s="258"/>
      <c r="C234" s="259"/>
      <c r="D234" s="260" t="s">
        <v>256</v>
      </c>
      <c r="E234" s="261" t="s">
        <v>1</v>
      </c>
      <c r="F234" s="262" t="s">
        <v>1786</v>
      </c>
      <c r="G234" s="259"/>
      <c r="H234" s="263">
        <v>1.3560000000000001</v>
      </c>
      <c r="I234" s="264"/>
      <c r="J234" s="259"/>
      <c r="K234" s="259"/>
      <c r="L234" s="265"/>
      <c r="M234" s="266"/>
      <c r="N234" s="267"/>
      <c r="O234" s="267"/>
      <c r="P234" s="267"/>
      <c r="Q234" s="267"/>
      <c r="R234" s="267"/>
      <c r="S234" s="267"/>
      <c r="T234" s="268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69" t="s">
        <v>256</v>
      </c>
      <c r="AU234" s="269" t="s">
        <v>92</v>
      </c>
      <c r="AV234" s="13" t="s">
        <v>92</v>
      </c>
      <c r="AW234" s="13" t="s">
        <v>32</v>
      </c>
      <c r="AX234" s="13" t="s">
        <v>76</v>
      </c>
      <c r="AY234" s="269" t="s">
        <v>210</v>
      </c>
    </row>
    <row r="235" s="13" customFormat="1">
      <c r="A235" s="13"/>
      <c r="B235" s="258"/>
      <c r="C235" s="259"/>
      <c r="D235" s="260" t="s">
        <v>256</v>
      </c>
      <c r="E235" s="261" t="s">
        <v>1</v>
      </c>
      <c r="F235" s="262" t="s">
        <v>1756</v>
      </c>
      <c r="G235" s="259"/>
      <c r="H235" s="263">
        <v>533.10599999999999</v>
      </c>
      <c r="I235" s="264"/>
      <c r="J235" s="259"/>
      <c r="K235" s="259"/>
      <c r="L235" s="265"/>
      <c r="M235" s="266"/>
      <c r="N235" s="267"/>
      <c r="O235" s="267"/>
      <c r="P235" s="267"/>
      <c r="Q235" s="267"/>
      <c r="R235" s="267"/>
      <c r="S235" s="267"/>
      <c r="T235" s="268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69" t="s">
        <v>256</v>
      </c>
      <c r="AU235" s="269" t="s">
        <v>92</v>
      </c>
      <c r="AV235" s="13" t="s">
        <v>92</v>
      </c>
      <c r="AW235" s="13" t="s">
        <v>32</v>
      </c>
      <c r="AX235" s="13" t="s">
        <v>76</v>
      </c>
      <c r="AY235" s="269" t="s">
        <v>210</v>
      </c>
    </row>
    <row r="236" s="13" customFormat="1">
      <c r="A236" s="13"/>
      <c r="B236" s="258"/>
      <c r="C236" s="259"/>
      <c r="D236" s="260" t="s">
        <v>256</v>
      </c>
      <c r="E236" s="261" t="s">
        <v>1</v>
      </c>
      <c r="F236" s="262" t="s">
        <v>1757</v>
      </c>
      <c r="G236" s="259"/>
      <c r="H236" s="263">
        <v>243.75</v>
      </c>
      <c r="I236" s="264"/>
      <c r="J236" s="259"/>
      <c r="K236" s="259"/>
      <c r="L236" s="265"/>
      <c r="M236" s="266"/>
      <c r="N236" s="267"/>
      <c r="O236" s="267"/>
      <c r="P236" s="267"/>
      <c r="Q236" s="267"/>
      <c r="R236" s="267"/>
      <c r="S236" s="267"/>
      <c r="T236" s="268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69" t="s">
        <v>256</v>
      </c>
      <c r="AU236" s="269" t="s">
        <v>92</v>
      </c>
      <c r="AV236" s="13" t="s">
        <v>92</v>
      </c>
      <c r="AW236" s="13" t="s">
        <v>32</v>
      </c>
      <c r="AX236" s="13" t="s">
        <v>76</v>
      </c>
      <c r="AY236" s="269" t="s">
        <v>210</v>
      </c>
    </row>
    <row r="237" s="13" customFormat="1">
      <c r="A237" s="13"/>
      <c r="B237" s="258"/>
      <c r="C237" s="259"/>
      <c r="D237" s="260" t="s">
        <v>256</v>
      </c>
      <c r="E237" s="261" t="s">
        <v>1</v>
      </c>
      <c r="F237" s="262" t="s">
        <v>1787</v>
      </c>
      <c r="G237" s="259"/>
      <c r="H237" s="263">
        <v>14.364000000000001</v>
      </c>
      <c r="I237" s="264"/>
      <c r="J237" s="259"/>
      <c r="K237" s="259"/>
      <c r="L237" s="265"/>
      <c r="M237" s="266"/>
      <c r="N237" s="267"/>
      <c r="O237" s="267"/>
      <c r="P237" s="267"/>
      <c r="Q237" s="267"/>
      <c r="R237" s="267"/>
      <c r="S237" s="267"/>
      <c r="T237" s="268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69" t="s">
        <v>256</v>
      </c>
      <c r="AU237" s="269" t="s">
        <v>92</v>
      </c>
      <c r="AV237" s="13" t="s">
        <v>92</v>
      </c>
      <c r="AW237" s="13" t="s">
        <v>32</v>
      </c>
      <c r="AX237" s="13" t="s">
        <v>76</v>
      </c>
      <c r="AY237" s="269" t="s">
        <v>210</v>
      </c>
    </row>
    <row r="238" s="14" customFormat="1">
      <c r="A238" s="14"/>
      <c r="B238" s="270"/>
      <c r="C238" s="271"/>
      <c r="D238" s="260" t="s">
        <v>256</v>
      </c>
      <c r="E238" s="272" t="s">
        <v>1</v>
      </c>
      <c r="F238" s="273" t="s">
        <v>268</v>
      </c>
      <c r="G238" s="271"/>
      <c r="H238" s="274">
        <v>884.36699999999996</v>
      </c>
      <c r="I238" s="275"/>
      <c r="J238" s="271"/>
      <c r="K238" s="271"/>
      <c r="L238" s="276"/>
      <c r="M238" s="277"/>
      <c r="N238" s="278"/>
      <c r="O238" s="278"/>
      <c r="P238" s="278"/>
      <c r="Q238" s="278"/>
      <c r="R238" s="278"/>
      <c r="S238" s="278"/>
      <c r="T238" s="279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80" t="s">
        <v>256</v>
      </c>
      <c r="AU238" s="280" t="s">
        <v>92</v>
      </c>
      <c r="AV238" s="14" t="s">
        <v>227</v>
      </c>
      <c r="AW238" s="14" t="s">
        <v>32</v>
      </c>
      <c r="AX238" s="14" t="s">
        <v>84</v>
      </c>
      <c r="AY238" s="280" t="s">
        <v>210</v>
      </c>
    </row>
    <row r="239" s="2" customFormat="1" ht="23.4566" customHeight="1">
      <c r="A239" s="39"/>
      <c r="B239" s="40"/>
      <c r="C239" s="239" t="s">
        <v>570</v>
      </c>
      <c r="D239" s="239" t="s">
        <v>213</v>
      </c>
      <c r="E239" s="240" t="s">
        <v>803</v>
      </c>
      <c r="F239" s="241" t="s">
        <v>804</v>
      </c>
      <c r="G239" s="242" t="s">
        <v>333</v>
      </c>
      <c r="H239" s="243">
        <v>9034.4130000000005</v>
      </c>
      <c r="I239" s="244"/>
      <c r="J239" s="245">
        <f>ROUND(I239*H239,2)</f>
        <v>0</v>
      </c>
      <c r="K239" s="246"/>
      <c r="L239" s="45"/>
      <c r="M239" s="247" t="s">
        <v>1</v>
      </c>
      <c r="N239" s="248" t="s">
        <v>42</v>
      </c>
      <c r="O239" s="98"/>
      <c r="P239" s="249">
        <f>O239*H239</f>
        <v>0</v>
      </c>
      <c r="Q239" s="249">
        <v>0</v>
      </c>
      <c r="R239" s="249">
        <f>Q239*H239</f>
        <v>0</v>
      </c>
      <c r="S239" s="249">
        <v>0</v>
      </c>
      <c r="T239" s="250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51" t="s">
        <v>227</v>
      </c>
      <c r="AT239" s="251" t="s">
        <v>213</v>
      </c>
      <c r="AU239" s="251" t="s">
        <v>92</v>
      </c>
      <c r="AY239" s="18" t="s">
        <v>210</v>
      </c>
      <c r="BE239" s="252">
        <f>IF(N239="základná",J239,0)</f>
        <v>0</v>
      </c>
      <c r="BF239" s="252">
        <f>IF(N239="znížená",J239,0)</f>
        <v>0</v>
      </c>
      <c r="BG239" s="252">
        <f>IF(N239="zákl. prenesená",J239,0)</f>
        <v>0</v>
      </c>
      <c r="BH239" s="252">
        <f>IF(N239="zníž. prenesená",J239,0)</f>
        <v>0</v>
      </c>
      <c r="BI239" s="252">
        <f>IF(N239="nulová",J239,0)</f>
        <v>0</v>
      </c>
      <c r="BJ239" s="18" t="s">
        <v>92</v>
      </c>
      <c r="BK239" s="252">
        <f>ROUND(I239*H239,2)</f>
        <v>0</v>
      </c>
      <c r="BL239" s="18" t="s">
        <v>227</v>
      </c>
      <c r="BM239" s="251" t="s">
        <v>805</v>
      </c>
    </row>
    <row r="240" s="13" customFormat="1">
      <c r="A240" s="13"/>
      <c r="B240" s="258"/>
      <c r="C240" s="259"/>
      <c r="D240" s="260" t="s">
        <v>256</v>
      </c>
      <c r="E240" s="261" t="s">
        <v>1</v>
      </c>
      <c r="F240" s="262" t="s">
        <v>1788</v>
      </c>
      <c r="G240" s="259"/>
      <c r="H240" s="263">
        <v>1744.029</v>
      </c>
      <c r="I240" s="264"/>
      <c r="J240" s="259"/>
      <c r="K240" s="259"/>
      <c r="L240" s="265"/>
      <c r="M240" s="266"/>
      <c r="N240" s="267"/>
      <c r="O240" s="267"/>
      <c r="P240" s="267"/>
      <c r="Q240" s="267"/>
      <c r="R240" s="267"/>
      <c r="S240" s="267"/>
      <c r="T240" s="268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69" t="s">
        <v>256</v>
      </c>
      <c r="AU240" s="269" t="s">
        <v>92</v>
      </c>
      <c r="AV240" s="13" t="s">
        <v>92</v>
      </c>
      <c r="AW240" s="13" t="s">
        <v>32</v>
      </c>
      <c r="AX240" s="13" t="s">
        <v>76</v>
      </c>
      <c r="AY240" s="269" t="s">
        <v>210</v>
      </c>
    </row>
    <row r="241" s="13" customFormat="1">
      <c r="A241" s="13"/>
      <c r="B241" s="258"/>
      <c r="C241" s="259"/>
      <c r="D241" s="260" t="s">
        <v>256</v>
      </c>
      <c r="E241" s="261" t="s">
        <v>1</v>
      </c>
      <c r="F241" s="262" t="s">
        <v>1789</v>
      </c>
      <c r="G241" s="259"/>
      <c r="H241" s="263">
        <v>25.763999999999999</v>
      </c>
      <c r="I241" s="264"/>
      <c r="J241" s="259"/>
      <c r="K241" s="259"/>
      <c r="L241" s="265"/>
      <c r="M241" s="266"/>
      <c r="N241" s="267"/>
      <c r="O241" s="267"/>
      <c r="P241" s="267"/>
      <c r="Q241" s="267"/>
      <c r="R241" s="267"/>
      <c r="S241" s="267"/>
      <c r="T241" s="268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69" t="s">
        <v>256</v>
      </c>
      <c r="AU241" s="269" t="s">
        <v>92</v>
      </c>
      <c r="AV241" s="13" t="s">
        <v>92</v>
      </c>
      <c r="AW241" s="13" t="s">
        <v>32</v>
      </c>
      <c r="AX241" s="13" t="s">
        <v>76</v>
      </c>
      <c r="AY241" s="269" t="s">
        <v>210</v>
      </c>
    </row>
    <row r="242" s="13" customFormat="1">
      <c r="A242" s="13"/>
      <c r="B242" s="258"/>
      <c r="C242" s="259"/>
      <c r="D242" s="260" t="s">
        <v>256</v>
      </c>
      <c r="E242" s="261" t="s">
        <v>1</v>
      </c>
      <c r="F242" s="262" t="s">
        <v>1790</v>
      </c>
      <c r="G242" s="259"/>
      <c r="H242" s="263">
        <v>4797.9539999999997</v>
      </c>
      <c r="I242" s="264"/>
      <c r="J242" s="259"/>
      <c r="K242" s="259"/>
      <c r="L242" s="265"/>
      <c r="M242" s="266"/>
      <c r="N242" s="267"/>
      <c r="O242" s="267"/>
      <c r="P242" s="267"/>
      <c r="Q242" s="267"/>
      <c r="R242" s="267"/>
      <c r="S242" s="267"/>
      <c r="T242" s="268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69" t="s">
        <v>256</v>
      </c>
      <c r="AU242" s="269" t="s">
        <v>92</v>
      </c>
      <c r="AV242" s="13" t="s">
        <v>92</v>
      </c>
      <c r="AW242" s="13" t="s">
        <v>32</v>
      </c>
      <c r="AX242" s="13" t="s">
        <v>76</v>
      </c>
      <c r="AY242" s="269" t="s">
        <v>210</v>
      </c>
    </row>
    <row r="243" s="13" customFormat="1">
      <c r="A243" s="13"/>
      <c r="B243" s="258"/>
      <c r="C243" s="259"/>
      <c r="D243" s="260" t="s">
        <v>256</v>
      </c>
      <c r="E243" s="261" t="s">
        <v>1</v>
      </c>
      <c r="F243" s="262" t="s">
        <v>1791</v>
      </c>
      <c r="G243" s="259"/>
      <c r="H243" s="263">
        <v>2193.75</v>
      </c>
      <c r="I243" s="264"/>
      <c r="J243" s="259"/>
      <c r="K243" s="259"/>
      <c r="L243" s="265"/>
      <c r="M243" s="266"/>
      <c r="N243" s="267"/>
      <c r="O243" s="267"/>
      <c r="P243" s="267"/>
      <c r="Q243" s="267"/>
      <c r="R243" s="267"/>
      <c r="S243" s="267"/>
      <c r="T243" s="268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69" t="s">
        <v>256</v>
      </c>
      <c r="AU243" s="269" t="s">
        <v>92</v>
      </c>
      <c r="AV243" s="13" t="s">
        <v>92</v>
      </c>
      <c r="AW243" s="13" t="s">
        <v>32</v>
      </c>
      <c r="AX243" s="13" t="s">
        <v>76</v>
      </c>
      <c r="AY243" s="269" t="s">
        <v>210</v>
      </c>
    </row>
    <row r="244" s="13" customFormat="1">
      <c r="A244" s="13"/>
      <c r="B244" s="258"/>
      <c r="C244" s="259"/>
      <c r="D244" s="260" t="s">
        <v>256</v>
      </c>
      <c r="E244" s="261" t="s">
        <v>1</v>
      </c>
      <c r="F244" s="262" t="s">
        <v>1792</v>
      </c>
      <c r="G244" s="259"/>
      <c r="H244" s="263">
        <v>272.916</v>
      </c>
      <c r="I244" s="264"/>
      <c r="J244" s="259"/>
      <c r="K244" s="259"/>
      <c r="L244" s="265"/>
      <c r="M244" s="266"/>
      <c r="N244" s="267"/>
      <c r="O244" s="267"/>
      <c r="P244" s="267"/>
      <c r="Q244" s="267"/>
      <c r="R244" s="267"/>
      <c r="S244" s="267"/>
      <c r="T244" s="268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69" t="s">
        <v>256</v>
      </c>
      <c r="AU244" s="269" t="s">
        <v>92</v>
      </c>
      <c r="AV244" s="13" t="s">
        <v>92</v>
      </c>
      <c r="AW244" s="13" t="s">
        <v>32</v>
      </c>
      <c r="AX244" s="13" t="s">
        <v>76</v>
      </c>
      <c r="AY244" s="269" t="s">
        <v>210</v>
      </c>
    </row>
    <row r="245" s="14" customFormat="1">
      <c r="A245" s="14"/>
      <c r="B245" s="270"/>
      <c r="C245" s="271"/>
      <c r="D245" s="260" t="s">
        <v>256</v>
      </c>
      <c r="E245" s="272" t="s">
        <v>1</v>
      </c>
      <c r="F245" s="273" t="s">
        <v>268</v>
      </c>
      <c r="G245" s="271"/>
      <c r="H245" s="274">
        <v>9034.4130000000005</v>
      </c>
      <c r="I245" s="275"/>
      <c r="J245" s="271"/>
      <c r="K245" s="271"/>
      <c r="L245" s="276"/>
      <c r="M245" s="277"/>
      <c r="N245" s="278"/>
      <c r="O245" s="278"/>
      <c r="P245" s="278"/>
      <c r="Q245" s="278"/>
      <c r="R245" s="278"/>
      <c r="S245" s="278"/>
      <c r="T245" s="279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80" t="s">
        <v>256</v>
      </c>
      <c r="AU245" s="280" t="s">
        <v>92</v>
      </c>
      <c r="AV245" s="14" t="s">
        <v>227</v>
      </c>
      <c r="AW245" s="14" t="s">
        <v>32</v>
      </c>
      <c r="AX245" s="14" t="s">
        <v>84</v>
      </c>
      <c r="AY245" s="280" t="s">
        <v>210</v>
      </c>
    </row>
    <row r="246" s="12" customFormat="1" ht="22.8" customHeight="1">
      <c r="A246" s="12"/>
      <c r="B246" s="223"/>
      <c r="C246" s="224"/>
      <c r="D246" s="225" t="s">
        <v>75</v>
      </c>
      <c r="E246" s="237" t="s">
        <v>741</v>
      </c>
      <c r="F246" s="237" t="s">
        <v>807</v>
      </c>
      <c r="G246" s="224"/>
      <c r="H246" s="224"/>
      <c r="I246" s="227"/>
      <c r="J246" s="238">
        <f>BK246</f>
        <v>0</v>
      </c>
      <c r="K246" s="224"/>
      <c r="L246" s="229"/>
      <c r="M246" s="230"/>
      <c r="N246" s="231"/>
      <c r="O246" s="231"/>
      <c r="P246" s="232">
        <f>P247</f>
        <v>0</v>
      </c>
      <c r="Q246" s="231"/>
      <c r="R246" s="232">
        <f>R247</f>
        <v>0</v>
      </c>
      <c r="S246" s="231"/>
      <c r="T246" s="233">
        <f>T247</f>
        <v>0</v>
      </c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R246" s="234" t="s">
        <v>84</v>
      </c>
      <c r="AT246" s="235" t="s">
        <v>75</v>
      </c>
      <c r="AU246" s="235" t="s">
        <v>84</v>
      </c>
      <c r="AY246" s="234" t="s">
        <v>210</v>
      </c>
      <c r="BK246" s="236">
        <f>BK247</f>
        <v>0</v>
      </c>
    </row>
    <row r="247" s="2" customFormat="1" ht="23.4566" customHeight="1">
      <c r="A247" s="39"/>
      <c r="B247" s="40"/>
      <c r="C247" s="239" t="s">
        <v>574</v>
      </c>
      <c r="D247" s="239" t="s">
        <v>213</v>
      </c>
      <c r="E247" s="240" t="s">
        <v>809</v>
      </c>
      <c r="F247" s="241" t="s">
        <v>810</v>
      </c>
      <c r="G247" s="242" t="s">
        <v>333</v>
      </c>
      <c r="H247" s="243">
        <v>3473.8829999999998</v>
      </c>
      <c r="I247" s="244"/>
      <c r="J247" s="245">
        <f>ROUND(I247*H247,2)</f>
        <v>0</v>
      </c>
      <c r="K247" s="246"/>
      <c r="L247" s="45"/>
      <c r="M247" s="253" t="s">
        <v>1</v>
      </c>
      <c r="N247" s="254" t="s">
        <v>42</v>
      </c>
      <c r="O247" s="255"/>
      <c r="P247" s="256">
        <f>O247*H247</f>
        <v>0</v>
      </c>
      <c r="Q247" s="256">
        <v>0</v>
      </c>
      <c r="R247" s="256">
        <f>Q247*H247</f>
        <v>0</v>
      </c>
      <c r="S247" s="256">
        <v>0</v>
      </c>
      <c r="T247" s="257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51" t="s">
        <v>227</v>
      </c>
      <c r="AT247" s="251" t="s">
        <v>213</v>
      </c>
      <c r="AU247" s="251" t="s">
        <v>92</v>
      </c>
      <c r="AY247" s="18" t="s">
        <v>210</v>
      </c>
      <c r="BE247" s="252">
        <f>IF(N247="základná",J247,0)</f>
        <v>0</v>
      </c>
      <c r="BF247" s="252">
        <f>IF(N247="znížená",J247,0)</f>
        <v>0</v>
      </c>
      <c r="BG247" s="252">
        <f>IF(N247="zákl. prenesená",J247,0)</f>
        <v>0</v>
      </c>
      <c r="BH247" s="252">
        <f>IF(N247="zníž. prenesená",J247,0)</f>
        <v>0</v>
      </c>
      <c r="BI247" s="252">
        <f>IF(N247="nulová",J247,0)</f>
        <v>0</v>
      </c>
      <c r="BJ247" s="18" t="s">
        <v>92</v>
      </c>
      <c r="BK247" s="252">
        <f>ROUND(I247*H247,2)</f>
        <v>0</v>
      </c>
      <c r="BL247" s="18" t="s">
        <v>227</v>
      </c>
      <c r="BM247" s="251" t="s">
        <v>811</v>
      </c>
    </row>
    <row r="248" s="2" customFormat="1" ht="6.96" customHeight="1">
      <c r="A248" s="39"/>
      <c r="B248" s="73"/>
      <c r="C248" s="74"/>
      <c r="D248" s="74"/>
      <c r="E248" s="74"/>
      <c r="F248" s="74"/>
      <c r="G248" s="74"/>
      <c r="H248" s="74"/>
      <c r="I248" s="74"/>
      <c r="J248" s="74"/>
      <c r="K248" s="74"/>
      <c r="L248" s="45"/>
      <c r="M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</row>
  </sheetData>
  <sheetProtection sheet="1" autoFilter="0" formatColumns="0" formatRows="0" objects="1" scenarios="1" spinCount="100000" saltValue="BpUWdClUlzp1wlbYjHti7By3YFlAewknRe4iHCGOsbXzOIWD2RXxL/LdJcOS9Q1Hm0A8bak/KXv9FMkZTnNjWg==" hashValue="WAUjNC+Ha4FvNaWCU0cqbG/381IEuHqC9jwzN2rBT4JXhbIGU8AEHLapRhb00UFhGKJte+C/B9ZrRR2/kk1RPA==" algorithmName="SHA-512" password="CC35"/>
  <autoFilter ref="C125:K247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4:H114"/>
    <mergeCell ref="E116:H116"/>
    <mergeCell ref="E118:H11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7.863281" style="1" customWidth="1"/>
    <col min="2" max="2" width="1.007813" style="1" customWidth="1"/>
    <col min="3" max="3" width="4.011719" style="1" customWidth="1"/>
    <col min="4" max="4" width="4.152344" style="1" customWidth="1"/>
    <col min="5" max="5" width="16.15234" style="1" customWidth="1"/>
    <col min="6" max="6" width="48.15234" style="1" customWidth="1"/>
    <col min="7" max="7" width="7.011719" style="1" customWidth="1"/>
    <col min="8" max="8" width="13.29297" style="1" customWidth="1"/>
    <col min="9" max="9" width="15.01172" style="1" customWidth="1"/>
    <col min="10" max="10" width="21.15234" style="1" customWidth="1"/>
    <col min="11" max="11" width="21.15234" style="1" hidden="1" customWidth="1"/>
    <col min="12" max="12" width="8.863281" style="1" customWidth="1"/>
    <col min="13" max="13" width="10.29297" style="1" hidden="1" customWidth="1"/>
    <col min="14" max="14" width="9.140625" style="1" hidden="1"/>
    <col min="15" max="15" width="13.43359" style="1" hidden="1" customWidth="1"/>
    <col min="16" max="16" width="13.43359" style="1" hidden="1" customWidth="1"/>
    <col min="17" max="17" width="13.43359" style="1" hidden="1" customWidth="1"/>
    <col min="18" max="18" width="13.43359" style="1" hidden="1" customWidth="1"/>
    <col min="19" max="19" width="13.43359" style="1" hidden="1" customWidth="1"/>
    <col min="20" max="20" width="13.43359" style="1" hidden="1" customWidth="1"/>
    <col min="21" max="21" width="15.43359" style="1" hidden="1" customWidth="1"/>
    <col min="22" max="22" width="11.72266" style="1" customWidth="1"/>
    <col min="23" max="23" width="15.43359" style="1" customWidth="1"/>
    <col min="24" max="24" width="11.72266" style="1" customWidth="1"/>
    <col min="25" max="25" width="14.15234" style="1" customWidth="1"/>
    <col min="26" max="26" width="10.43359" style="1" customWidth="1"/>
    <col min="27" max="27" width="14.15234" style="1" customWidth="1"/>
    <col min="28" max="28" width="15.43359" style="1" customWidth="1"/>
    <col min="29" max="29" width="10.43359" style="1" customWidth="1"/>
    <col min="30" max="30" width="14.15234" style="1" customWidth="1"/>
    <col min="31" max="31" width="15.43359" style="1" customWidth="1"/>
    <col min="44" max="44" width="9.140625" style="1" hidden="1"/>
    <col min="45" max="45" width="9.140625" style="1" hidden="1"/>
    <col min="46" max="46" width="9.140625" style="1" hidden="1"/>
    <col min="47" max="47" width="9.140625" style="1" hidden="1"/>
    <col min="48" max="48" width="9.140625" style="1" hidden="1"/>
    <col min="49" max="49" width="9.140625" style="1" hidden="1"/>
    <col min="50" max="50" width="9.140625" style="1" hidden="1"/>
    <col min="51" max="51" width="9.140625" style="1" hidden="1"/>
    <col min="52" max="52" width="9.140625" style="1" hidden="1"/>
    <col min="53" max="53" width="9.140625" style="1" hidden="1"/>
    <col min="54" max="54" width="9.140625" style="1" hidden="1"/>
    <col min="55" max="55" width="9.140625" style="1" hidden="1"/>
    <col min="56" max="56" width="9.140625" style="1" hidden="1"/>
    <col min="57" max="57" width="9.140625" style="1" hidden="1"/>
    <col min="58" max="58" width="9.140625" style="1" hidden="1"/>
    <col min="59" max="59" width="9.140625" style="1" hidden="1"/>
    <col min="60" max="60" width="9.140625" style="1" hidden="1"/>
    <col min="61" max="61" width="9.140625" style="1" hidden="1"/>
    <col min="62" max="62" width="9.140625" style="1" hidden="1"/>
    <col min="63" max="63" width="9.140625" style="1" hidden="1"/>
    <col min="64" max="64" width="9.140625" style="1" hidden="1"/>
    <col min="65" max="65" width="9.140625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150</v>
      </c>
    </row>
    <row r="3" s="1" customFormat="1" ht="6.96" customHeight="1">
      <c r="B3" s="154"/>
      <c r="C3" s="155"/>
      <c r="D3" s="155"/>
      <c r="E3" s="155"/>
      <c r="F3" s="155"/>
      <c r="G3" s="155"/>
      <c r="H3" s="155"/>
      <c r="I3" s="155"/>
      <c r="J3" s="155"/>
      <c r="K3" s="155"/>
      <c r="L3" s="21"/>
      <c r="AT3" s="18" t="s">
        <v>76</v>
      </c>
    </row>
    <row r="4" s="1" customFormat="1" ht="24.96" customHeight="1">
      <c r="B4" s="21"/>
      <c r="D4" s="156" t="s">
        <v>184</v>
      </c>
      <c r="L4" s="21"/>
      <c r="M4" s="157" t="s">
        <v>9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58" t="s">
        <v>15</v>
      </c>
      <c r="L6" s="21"/>
    </row>
    <row r="7" s="1" customFormat="1" ht="27.84906" customHeight="1">
      <c r="B7" s="21"/>
      <c r="E7" s="159" t="str">
        <f>'Rekapitulácia stavby'!K6</f>
        <v>Rekonštrukcia cesty a mostov II/512 hr. Trenčianskeho kraja - Veľké Pole - križ. II/428 Žarnovica , I. etapa</v>
      </c>
      <c r="F7" s="158"/>
      <c r="G7" s="158"/>
      <c r="H7" s="158"/>
      <c r="L7" s="21"/>
    </row>
    <row r="8">
      <c r="B8" s="21"/>
      <c r="D8" s="158" t="s">
        <v>185</v>
      </c>
      <c r="L8" s="21"/>
    </row>
    <row r="9" s="1" customFormat="1" ht="16.30189" customHeight="1">
      <c r="B9" s="21"/>
      <c r="E9" s="159" t="s">
        <v>1747</v>
      </c>
      <c r="F9" s="1"/>
      <c r="G9" s="1"/>
      <c r="H9" s="1"/>
      <c r="L9" s="21"/>
    </row>
    <row r="10" s="1" customFormat="1" ht="12" customHeight="1">
      <c r="B10" s="21"/>
      <c r="D10" s="158" t="s">
        <v>235</v>
      </c>
      <c r="L10" s="21"/>
    </row>
    <row r="11" s="2" customFormat="1" ht="16.30189" customHeight="1">
      <c r="A11" s="39"/>
      <c r="B11" s="45"/>
      <c r="C11" s="39"/>
      <c r="D11" s="39"/>
      <c r="E11" s="170" t="s">
        <v>1793</v>
      </c>
      <c r="F11" s="39"/>
      <c r="G11" s="39"/>
      <c r="H11" s="39"/>
      <c r="I11" s="39"/>
      <c r="J11" s="39"/>
      <c r="K11" s="39"/>
      <c r="L11" s="70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58" t="s">
        <v>996</v>
      </c>
      <c r="E12" s="39"/>
      <c r="F12" s="39"/>
      <c r="G12" s="39"/>
      <c r="H12" s="39"/>
      <c r="I12" s="39"/>
      <c r="J12" s="39"/>
      <c r="K12" s="39"/>
      <c r="L12" s="70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6.30189" customHeight="1">
      <c r="A13" s="39"/>
      <c r="B13" s="45"/>
      <c r="C13" s="39"/>
      <c r="D13" s="39"/>
      <c r="E13" s="160" t="s">
        <v>1794</v>
      </c>
      <c r="F13" s="39"/>
      <c r="G13" s="39"/>
      <c r="H13" s="39"/>
      <c r="I13" s="39"/>
      <c r="J13" s="39"/>
      <c r="K13" s="39"/>
      <c r="L13" s="70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>
      <c r="A14" s="39"/>
      <c r="B14" s="45"/>
      <c r="C14" s="39"/>
      <c r="D14" s="39"/>
      <c r="E14" s="39"/>
      <c r="F14" s="39"/>
      <c r="G14" s="39"/>
      <c r="H14" s="39"/>
      <c r="I14" s="39"/>
      <c r="J14" s="39"/>
      <c r="K14" s="39"/>
      <c r="L14" s="70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2" customHeight="1">
      <c r="A15" s="39"/>
      <c r="B15" s="45"/>
      <c r="C15" s="39"/>
      <c r="D15" s="158" t="s">
        <v>17</v>
      </c>
      <c r="E15" s="39"/>
      <c r="F15" s="148" t="s">
        <v>1</v>
      </c>
      <c r="G15" s="39"/>
      <c r="H15" s="39"/>
      <c r="I15" s="158" t="s">
        <v>18</v>
      </c>
      <c r="J15" s="148" t="s">
        <v>1</v>
      </c>
      <c r="K15" s="39"/>
      <c r="L15" s="70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12" customHeight="1">
      <c r="A16" s="39"/>
      <c r="B16" s="45"/>
      <c r="C16" s="39"/>
      <c r="D16" s="158" t="s">
        <v>19</v>
      </c>
      <c r="E16" s="39"/>
      <c r="F16" s="148" t="s">
        <v>20</v>
      </c>
      <c r="G16" s="39"/>
      <c r="H16" s="39"/>
      <c r="I16" s="158" t="s">
        <v>21</v>
      </c>
      <c r="J16" s="161" t="str">
        <f>'Rekapitulácia stavby'!AN8</f>
        <v>14. 12. 2020</v>
      </c>
      <c r="K16" s="39"/>
      <c r="L16" s="70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0.8" customHeight="1">
      <c r="A17" s="39"/>
      <c r="B17" s="45"/>
      <c r="C17" s="39"/>
      <c r="D17" s="39"/>
      <c r="E17" s="39"/>
      <c r="F17" s="39"/>
      <c r="G17" s="39"/>
      <c r="H17" s="39"/>
      <c r="I17" s="39"/>
      <c r="J17" s="39"/>
      <c r="K17" s="39"/>
      <c r="L17" s="70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2" customHeight="1">
      <c r="A18" s="39"/>
      <c r="B18" s="45"/>
      <c r="C18" s="39"/>
      <c r="D18" s="158" t="s">
        <v>23</v>
      </c>
      <c r="E18" s="39"/>
      <c r="F18" s="39"/>
      <c r="G18" s="39"/>
      <c r="H18" s="39"/>
      <c r="I18" s="158" t="s">
        <v>24</v>
      </c>
      <c r="J18" s="148" t="s">
        <v>1</v>
      </c>
      <c r="K18" s="39"/>
      <c r="L18" s="70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18" customHeight="1">
      <c r="A19" s="39"/>
      <c r="B19" s="45"/>
      <c r="C19" s="39"/>
      <c r="D19" s="39"/>
      <c r="E19" s="148" t="s">
        <v>25</v>
      </c>
      <c r="F19" s="39"/>
      <c r="G19" s="39"/>
      <c r="H19" s="39"/>
      <c r="I19" s="158" t="s">
        <v>26</v>
      </c>
      <c r="J19" s="148" t="s">
        <v>1</v>
      </c>
      <c r="K19" s="39"/>
      <c r="L19" s="70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6.96" customHeight="1">
      <c r="A20" s="39"/>
      <c r="B20" s="45"/>
      <c r="C20" s="39"/>
      <c r="D20" s="39"/>
      <c r="E20" s="39"/>
      <c r="F20" s="39"/>
      <c r="G20" s="39"/>
      <c r="H20" s="39"/>
      <c r="I20" s="39"/>
      <c r="J20" s="39"/>
      <c r="K20" s="39"/>
      <c r="L20" s="70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2" customHeight="1">
      <c r="A21" s="39"/>
      <c r="B21" s="45"/>
      <c r="C21" s="39"/>
      <c r="D21" s="158" t="s">
        <v>27</v>
      </c>
      <c r="E21" s="39"/>
      <c r="F21" s="39"/>
      <c r="G21" s="39"/>
      <c r="H21" s="39"/>
      <c r="I21" s="158" t="s">
        <v>24</v>
      </c>
      <c r="J21" s="34" t="str">
        <f>'Rekapitulácia stavby'!AN13</f>
        <v>Vyplň údaj</v>
      </c>
      <c r="K21" s="39"/>
      <c r="L21" s="70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18" customHeight="1">
      <c r="A22" s="39"/>
      <c r="B22" s="45"/>
      <c r="C22" s="39"/>
      <c r="D22" s="39"/>
      <c r="E22" s="34" t="str">
        <f>'Rekapitulácia stavby'!E14</f>
        <v>Vyplň údaj</v>
      </c>
      <c r="F22" s="148"/>
      <c r="G22" s="148"/>
      <c r="H22" s="148"/>
      <c r="I22" s="158" t="s">
        <v>26</v>
      </c>
      <c r="J22" s="34" t="str">
        <f>'Rekapitulácia stavby'!AN14</f>
        <v>Vyplň údaj</v>
      </c>
      <c r="K22" s="39"/>
      <c r="L22" s="70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6.96" customHeight="1">
      <c r="A23" s="39"/>
      <c r="B23" s="45"/>
      <c r="C23" s="39"/>
      <c r="D23" s="39"/>
      <c r="E23" s="39"/>
      <c r="F23" s="39"/>
      <c r="G23" s="39"/>
      <c r="H23" s="39"/>
      <c r="I23" s="39"/>
      <c r="J23" s="39"/>
      <c r="K23" s="39"/>
      <c r="L23" s="70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2" customHeight="1">
      <c r="A24" s="39"/>
      <c r="B24" s="45"/>
      <c r="C24" s="39"/>
      <c r="D24" s="158" t="s">
        <v>29</v>
      </c>
      <c r="E24" s="39"/>
      <c r="F24" s="39"/>
      <c r="G24" s="39"/>
      <c r="H24" s="39"/>
      <c r="I24" s="158" t="s">
        <v>24</v>
      </c>
      <c r="J24" s="148" t="s">
        <v>30</v>
      </c>
      <c r="K24" s="39"/>
      <c r="L24" s="70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18" customHeight="1">
      <c r="A25" s="39"/>
      <c r="B25" s="45"/>
      <c r="C25" s="39"/>
      <c r="D25" s="39"/>
      <c r="E25" s="148" t="s">
        <v>31</v>
      </c>
      <c r="F25" s="39"/>
      <c r="G25" s="39"/>
      <c r="H25" s="39"/>
      <c r="I25" s="158" t="s">
        <v>26</v>
      </c>
      <c r="J25" s="148" t="s">
        <v>1</v>
      </c>
      <c r="K25" s="39"/>
      <c r="L25" s="70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6.96" customHeight="1">
      <c r="A26" s="39"/>
      <c r="B26" s="45"/>
      <c r="C26" s="39"/>
      <c r="D26" s="39"/>
      <c r="E26" s="39"/>
      <c r="F26" s="39"/>
      <c r="G26" s="39"/>
      <c r="H26" s="39"/>
      <c r="I26" s="39"/>
      <c r="J26" s="39"/>
      <c r="K26" s="39"/>
      <c r="L26" s="70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2" customFormat="1" ht="12" customHeight="1">
      <c r="A27" s="39"/>
      <c r="B27" s="45"/>
      <c r="C27" s="39"/>
      <c r="D27" s="158" t="s">
        <v>33</v>
      </c>
      <c r="E27" s="39"/>
      <c r="F27" s="39"/>
      <c r="G27" s="39"/>
      <c r="H27" s="39"/>
      <c r="I27" s="158" t="s">
        <v>24</v>
      </c>
      <c r="J27" s="148" t="s">
        <v>1</v>
      </c>
      <c r="K27" s="39"/>
      <c r="L27" s="70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="2" customFormat="1" ht="18" customHeight="1">
      <c r="A28" s="39"/>
      <c r="B28" s="45"/>
      <c r="C28" s="39"/>
      <c r="D28" s="39"/>
      <c r="E28" s="148" t="s">
        <v>237</v>
      </c>
      <c r="F28" s="39"/>
      <c r="G28" s="39"/>
      <c r="H28" s="39"/>
      <c r="I28" s="158" t="s">
        <v>26</v>
      </c>
      <c r="J28" s="148" t="s">
        <v>1</v>
      </c>
      <c r="K28" s="39"/>
      <c r="L28" s="70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39"/>
      <c r="E29" s="39"/>
      <c r="F29" s="39"/>
      <c r="G29" s="39"/>
      <c r="H29" s="39"/>
      <c r="I29" s="39"/>
      <c r="J29" s="39"/>
      <c r="K29" s="39"/>
      <c r="L29" s="70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12" customHeight="1">
      <c r="A30" s="39"/>
      <c r="B30" s="45"/>
      <c r="C30" s="39"/>
      <c r="D30" s="158" t="s">
        <v>35</v>
      </c>
      <c r="E30" s="39"/>
      <c r="F30" s="39"/>
      <c r="G30" s="39"/>
      <c r="H30" s="39"/>
      <c r="I30" s="39"/>
      <c r="J30" s="39"/>
      <c r="K30" s="39"/>
      <c r="L30" s="70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8" customFormat="1" ht="16.30189" customHeight="1">
      <c r="A31" s="162"/>
      <c r="B31" s="163"/>
      <c r="C31" s="162"/>
      <c r="D31" s="162"/>
      <c r="E31" s="164" t="s">
        <v>1</v>
      </c>
      <c r="F31" s="164"/>
      <c r="G31" s="164"/>
      <c r="H31" s="164"/>
      <c r="I31" s="162"/>
      <c r="J31" s="162"/>
      <c r="K31" s="162"/>
      <c r="L31" s="165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</row>
    <row r="32" s="2" customFormat="1" ht="6.96" customHeight="1">
      <c r="A32" s="39"/>
      <c r="B32" s="45"/>
      <c r="C32" s="39"/>
      <c r="D32" s="39"/>
      <c r="E32" s="39"/>
      <c r="F32" s="39"/>
      <c r="G32" s="39"/>
      <c r="H32" s="39"/>
      <c r="I32" s="39"/>
      <c r="J32" s="39"/>
      <c r="K32" s="39"/>
      <c r="L32" s="70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6.96" customHeight="1">
      <c r="A33" s="39"/>
      <c r="B33" s="45"/>
      <c r="C33" s="39"/>
      <c r="D33" s="166"/>
      <c r="E33" s="166"/>
      <c r="F33" s="166"/>
      <c r="G33" s="166"/>
      <c r="H33" s="166"/>
      <c r="I33" s="166"/>
      <c r="J33" s="166"/>
      <c r="K33" s="166"/>
      <c r="L33" s="70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25.44" customHeight="1">
      <c r="A34" s="39"/>
      <c r="B34" s="45"/>
      <c r="C34" s="39"/>
      <c r="D34" s="167" t="s">
        <v>36</v>
      </c>
      <c r="E34" s="39"/>
      <c r="F34" s="39"/>
      <c r="G34" s="39"/>
      <c r="H34" s="39"/>
      <c r="I34" s="39"/>
      <c r="J34" s="168">
        <f>ROUND(J131, 2)</f>
        <v>0</v>
      </c>
      <c r="K34" s="39"/>
      <c r="L34" s="70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="2" customFormat="1" ht="6.96" customHeight="1">
      <c r="A35" s="39"/>
      <c r="B35" s="45"/>
      <c r="C35" s="39"/>
      <c r="D35" s="166"/>
      <c r="E35" s="166"/>
      <c r="F35" s="166"/>
      <c r="G35" s="166"/>
      <c r="H35" s="166"/>
      <c r="I35" s="166"/>
      <c r="J35" s="166"/>
      <c r="K35" s="166"/>
      <c r="L35" s="70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="2" customFormat="1" ht="14.4" customHeight="1">
      <c r="A36" s="39"/>
      <c r="B36" s="45"/>
      <c r="C36" s="39"/>
      <c r="D36" s="39"/>
      <c r="E36" s="39"/>
      <c r="F36" s="169" t="s">
        <v>38</v>
      </c>
      <c r="G36" s="39"/>
      <c r="H36" s="39"/>
      <c r="I36" s="169" t="s">
        <v>37</v>
      </c>
      <c r="J36" s="169" t="s">
        <v>39</v>
      </c>
      <c r="K36" s="39"/>
      <c r="L36" s="70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="2" customFormat="1" ht="14.4" customHeight="1">
      <c r="A37" s="39"/>
      <c r="B37" s="45"/>
      <c r="C37" s="39"/>
      <c r="D37" s="170" t="s">
        <v>40</v>
      </c>
      <c r="E37" s="171" t="s">
        <v>41</v>
      </c>
      <c r="F37" s="172">
        <f>ROUND((SUM(BE131:BE229)),  2)</f>
        <v>0</v>
      </c>
      <c r="G37" s="173"/>
      <c r="H37" s="173"/>
      <c r="I37" s="174">
        <v>0.20000000000000001</v>
      </c>
      <c r="J37" s="172">
        <f>ROUND(((SUM(BE131:BE229))*I37),  2)</f>
        <v>0</v>
      </c>
      <c r="K37" s="39"/>
      <c r="L37" s="70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14.4" customHeight="1">
      <c r="A38" s="39"/>
      <c r="B38" s="45"/>
      <c r="C38" s="39"/>
      <c r="D38" s="39"/>
      <c r="E38" s="171" t="s">
        <v>42</v>
      </c>
      <c r="F38" s="172">
        <f>ROUND((SUM(BF131:BF229)),  2)</f>
        <v>0</v>
      </c>
      <c r="G38" s="173"/>
      <c r="H38" s="173"/>
      <c r="I38" s="174">
        <v>0.20000000000000001</v>
      </c>
      <c r="J38" s="172">
        <f>ROUND(((SUM(BF131:BF229))*I38),  2)</f>
        <v>0</v>
      </c>
      <c r="K38" s="39"/>
      <c r="L38" s="70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hidden="1" s="2" customFormat="1" ht="14.4" customHeight="1">
      <c r="A39" s="39"/>
      <c r="B39" s="45"/>
      <c r="C39" s="39"/>
      <c r="D39" s="39"/>
      <c r="E39" s="158" t="s">
        <v>43</v>
      </c>
      <c r="F39" s="175">
        <f>ROUND((SUM(BG131:BG229)),  2)</f>
        <v>0</v>
      </c>
      <c r="G39" s="39"/>
      <c r="H39" s="39"/>
      <c r="I39" s="176">
        <v>0.20000000000000001</v>
      </c>
      <c r="J39" s="175">
        <f>0</f>
        <v>0</v>
      </c>
      <c r="K39" s="39"/>
      <c r="L39" s="70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hidden="1" s="2" customFormat="1" ht="14.4" customHeight="1">
      <c r="A40" s="39"/>
      <c r="B40" s="45"/>
      <c r="C40" s="39"/>
      <c r="D40" s="39"/>
      <c r="E40" s="158" t="s">
        <v>44</v>
      </c>
      <c r="F40" s="175">
        <f>ROUND((SUM(BH131:BH229)),  2)</f>
        <v>0</v>
      </c>
      <c r="G40" s="39"/>
      <c r="H40" s="39"/>
      <c r="I40" s="176">
        <v>0.20000000000000001</v>
      </c>
      <c r="J40" s="175">
        <f>0</f>
        <v>0</v>
      </c>
      <c r="K40" s="39"/>
      <c r="L40" s="70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hidden="1" s="2" customFormat="1" ht="14.4" customHeight="1">
      <c r="A41" s="39"/>
      <c r="B41" s="45"/>
      <c r="C41" s="39"/>
      <c r="D41" s="39"/>
      <c r="E41" s="171" t="s">
        <v>45</v>
      </c>
      <c r="F41" s="172">
        <f>ROUND((SUM(BI131:BI229)),  2)</f>
        <v>0</v>
      </c>
      <c r="G41" s="173"/>
      <c r="H41" s="173"/>
      <c r="I41" s="174">
        <v>0</v>
      </c>
      <c r="J41" s="172">
        <f>0</f>
        <v>0</v>
      </c>
      <c r="K41" s="39"/>
      <c r="L41" s="70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="2" customFormat="1" ht="6.96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70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="2" customFormat="1" ht="25.44" customHeight="1">
      <c r="A43" s="39"/>
      <c r="B43" s="45"/>
      <c r="C43" s="177"/>
      <c r="D43" s="178" t="s">
        <v>46</v>
      </c>
      <c r="E43" s="179"/>
      <c r="F43" s="179"/>
      <c r="G43" s="180" t="s">
        <v>47</v>
      </c>
      <c r="H43" s="181" t="s">
        <v>48</v>
      </c>
      <c r="I43" s="179"/>
      <c r="J43" s="182">
        <f>SUM(J34:J41)</f>
        <v>0</v>
      </c>
      <c r="K43" s="183"/>
      <c r="L43" s="70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</row>
    <row r="44" s="2" customFormat="1" ht="14.4" customHeight="1">
      <c r="A44" s="39"/>
      <c r="B44" s="45"/>
      <c r="C44" s="39"/>
      <c r="D44" s="39"/>
      <c r="E44" s="39"/>
      <c r="F44" s="39"/>
      <c r="G44" s="39"/>
      <c r="H44" s="39"/>
      <c r="I44" s="39"/>
      <c r="J44" s="39"/>
      <c r="K44" s="39"/>
      <c r="L44" s="70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70"/>
      <c r="D50" s="184" t="s">
        <v>49</v>
      </c>
      <c r="E50" s="185"/>
      <c r="F50" s="185"/>
      <c r="G50" s="184" t="s">
        <v>50</v>
      </c>
      <c r="H50" s="185"/>
      <c r="I50" s="185"/>
      <c r="J50" s="185"/>
      <c r="K50" s="185"/>
      <c r="L50" s="70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86" t="s">
        <v>51</v>
      </c>
      <c r="E61" s="187"/>
      <c r="F61" s="188" t="s">
        <v>52</v>
      </c>
      <c r="G61" s="186" t="s">
        <v>51</v>
      </c>
      <c r="H61" s="187"/>
      <c r="I61" s="187"/>
      <c r="J61" s="189" t="s">
        <v>52</v>
      </c>
      <c r="K61" s="187"/>
      <c r="L61" s="70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84" t="s">
        <v>53</v>
      </c>
      <c r="E65" s="190"/>
      <c r="F65" s="190"/>
      <c r="G65" s="184" t="s">
        <v>54</v>
      </c>
      <c r="H65" s="190"/>
      <c r="I65" s="190"/>
      <c r="J65" s="190"/>
      <c r="K65" s="190"/>
      <c r="L65" s="70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86" t="s">
        <v>51</v>
      </c>
      <c r="E76" s="187"/>
      <c r="F76" s="188" t="s">
        <v>52</v>
      </c>
      <c r="G76" s="186" t="s">
        <v>51</v>
      </c>
      <c r="H76" s="187"/>
      <c r="I76" s="187"/>
      <c r="J76" s="189" t="s">
        <v>52</v>
      </c>
      <c r="K76" s="187"/>
      <c r="L76" s="70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91"/>
      <c r="C77" s="192"/>
      <c r="D77" s="192"/>
      <c r="E77" s="192"/>
      <c r="F77" s="192"/>
      <c r="G77" s="192"/>
      <c r="H77" s="192"/>
      <c r="I77" s="192"/>
      <c r="J77" s="192"/>
      <c r="K77" s="192"/>
      <c r="L77" s="70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hidden="1" s="2" customFormat="1" ht="6.96" customHeight="1">
      <c r="A81" s="39"/>
      <c r="B81" s="193"/>
      <c r="C81" s="194"/>
      <c r="D81" s="194"/>
      <c r="E81" s="194"/>
      <c r="F81" s="194"/>
      <c r="G81" s="194"/>
      <c r="H81" s="194"/>
      <c r="I81" s="194"/>
      <c r="J81" s="194"/>
      <c r="K81" s="194"/>
      <c r="L81" s="70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hidden="1" s="2" customFormat="1" ht="24.96" customHeight="1">
      <c r="A82" s="39"/>
      <c r="B82" s="40"/>
      <c r="C82" s="24" t="s">
        <v>187</v>
      </c>
      <c r="D82" s="41"/>
      <c r="E82" s="41"/>
      <c r="F82" s="41"/>
      <c r="G82" s="41"/>
      <c r="H82" s="41"/>
      <c r="I82" s="41"/>
      <c r="J82" s="41"/>
      <c r="K82" s="41"/>
      <c r="L82" s="70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hidden="1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70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hidden="1" s="2" customFormat="1" ht="12" customHeight="1">
      <c r="A84" s="39"/>
      <c r="B84" s="40"/>
      <c r="C84" s="33" t="s">
        <v>15</v>
      </c>
      <c r="D84" s="41"/>
      <c r="E84" s="41"/>
      <c r="F84" s="41"/>
      <c r="G84" s="41"/>
      <c r="H84" s="41"/>
      <c r="I84" s="41"/>
      <c r="J84" s="41"/>
      <c r="K84" s="41"/>
      <c r="L84" s="70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hidden="1" s="2" customFormat="1" ht="27.84906" customHeight="1">
      <c r="A85" s="39"/>
      <c r="B85" s="40"/>
      <c r="C85" s="41"/>
      <c r="D85" s="41"/>
      <c r="E85" s="195" t="str">
        <f>E7</f>
        <v>Rekonštrukcia cesty a mostov II/512 hr. Trenčianskeho kraja - Veľké Pole - križ. II/428 Žarnovica , I. etapa</v>
      </c>
      <c r="F85" s="33"/>
      <c r="G85" s="33"/>
      <c r="H85" s="33"/>
      <c r="I85" s="41"/>
      <c r="J85" s="41"/>
      <c r="K85" s="41"/>
      <c r="L85" s="70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hidden="1" s="1" customFormat="1" ht="12" customHeight="1">
      <c r="B86" s="22"/>
      <c r="C86" s="33" t="s">
        <v>185</v>
      </c>
      <c r="D86" s="23"/>
      <c r="E86" s="23"/>
      <c r="F86" s="23"/>
      <c r="G86" s="23"/>
      <c r="H86" s="23"/>
      <c r="I86" s="23"/>
      <c r="J86" s="23"/>
      <c r="K86" s="23"/>
      <c r="L86" s="21"/>
    </row>
    <row r="87" hidden="1" s="1" customFormat="1" ht="16.30189" customHeight="1">
      <c r="B87" s="22"/>
      <c r="C87" s="23"/>
      <c r="D87" s="23"/>
      <c r="E87" s="195" t="s">
        <v>1747</v>
      </c>
      <c r="F87" s="23"/>
      <c r="G87" s="23"/>
      <c r="H87" s="23"/>
      <c r="I87" s="23"/>
      <c r="J87" s="23"/>
      <c r="K87" s="23"/>
      <c r="L87" s="21"/>
    </row>
    <row r="88" hidden="1" s="1" customFormat="1" ht="12" customHeight="1">
      <c r="B88" s="22"/>
      <c r="C88" s="33" t="s">
        <v>235</v>
      </c>
      <c r="D88" s="23"/>
      <c r="E88" s="23"/>
      <c r="F88" s="23"/>
      <c r="G88" s="23"/>
      <c r="H88" s="23"/>
      <c r="I88" s="23"/>
      <c r="J88" s="23"/>
      <c r="K88" s="23"/>
      <c r="L88" s="21"/>
    </row>
    <row r="89" hidden="1" s="2" customFormat="1" ht="16.30189" customHeight="1">
      <c r="A89" s="39"/>
      <c r="B89" s="40"/>
      <c r="C89" s="41"/>
      <c r="D89" s="41"/>
      <c r="E89" s="306" t="s">
        <v>1793</v>
      </c>
      <c r="F89" s="41"/>
      <c r="G89" s="41"/>
      <c r="H89" s="41"/>
      <c r="I89" s="41"/>
      <c r="J89" s="41"/>
      <c r="K89" s="41"/>
      <c r="L89" s="70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hidden="1" s="2" customFormat="1" ht="12" customHeight="1">
      <c r="A90" s="39"/>
      <c r="B90" s="40"/>
      <c r="C90" s="33" t="s">
        <v>996</v>
      </c>
      <c r="D90" s="41"/>
      <c r="E90" s="41"/>
      <c r="F90" s="41"/>
      <c r="G90" s="41"/>
      <c r="H90" s="41"/>
      <c r="I90" s="41"/>
      <c r="J90" s="41"/>
      <c r="K90" s="41"/>
      <c r="L90" s="70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hidden="1" s="2" customFormat="1" ht="16.30189" customHeight="1">
      <c r="A91" s="39"/>
      <c r="B91" s="40"/>
      <c r="C91" s="41"/>
      <c r="D91" s="41"/>
      <c r="E91" s="83" t="str">
        <f>E13</f>
        <v>01031 - Priepust v km 19,862 - P22551</v>
      </c>
      <c r="F91" s="41"/>
      <c r="G91" s="41"/>
      <c r="H91" s="41"/>
      <c r="I91" s="41"/>
      <c r="J91" s="41"/>
      <c r="K91" s="41"/>
      <c r="L91" s="70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hidden="1" s="2" customFormat="1" ht="6.96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70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hidden="1" s="2" customFormat="1" ht="12" customHeight="1">
      <c r="A93" s="39"/>
      <c r="B93" s="40"/>
      <c r="C93" s="33" t="s">
        <v>19</v>
      </c>
      <c r="D93" s="41"/>
      <c r="E93" s="41"/>
      <c r="F93" s="28" t="str">
        <f>F16</f>
        <v>Okres Žarnovica , k. ú. Veľké Pole</v>
      </c>
      <c r="G93" s="41"/>
      <c r="H93" s="41"/>
      <c r="I93" s="33" t="s">
        <v>21</v>
      </c>
      <c r="J93" s="86" t="str">
        <f>IF(J16="","",J16)</f>
        <v>14. 12. 2020</v>
      </c>
      <c r="K93" s="41"/>
      <c r="L93" s="70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hidden="1" s="2" customFormat="1" ht="6.96" customHeight="1">
      <c r="A94" s="39"/>
      <c r="B94" s="40"/>
      <c r="C94" s="41"/>
      <c r="D94" s="41"/>
      <c r="E94" s="41"/>
      <c r="F94" s="41"/>
      <c r="G94" s="41"/>
      <c r="H94" s="41"/>
      <c r="I94" s="41"/>
      <c r="J94" s="41"/>
      <c r="K94" s="41"/>
      <c r="L94" s="70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hidden="1" s="2" customFormat="1" ht="24.81509" customHeight="1">
      <c r="A95" s="39"/>
      <c r="B95" s="40"/>
      <c r="C95" s="33" t="s">
        <v>23</v>
      </c>
      <c r="D95" s="41"/>
      <c r="E95" s="41"/>
      <c r="F95" s="28" t="str">
        <f>E19</f>
        <v xml:space="preserve">BANSKOBYSTRICKÝ SAMOSPRÁVNY KRAJ </v>
      </c>
      <c r="G95" s="41"/>
      <c r="H95" s="41"/>
      <c r="I95" s="33" t="s">
        <v>29</v>
      </c>
      <c r="J95" s="37" t="str">
        <f>E25</f>
        <v>ISPO spol.s r.o. , Prešov</v>
      </c>
      <c r="K95" s="41"/>
      <c r="L95" s="70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hidden="1" s="2" customFormat="1" ht="15.30566" customHeight="1">
      <c r="A96" s="39"/>
      <c r="B96" s="40"/>
      <c r="C96" s="33" t="s">
        <v>27</v>
      </c>
      <c r="D96" s="41"/>
      <c r="E96" s="41"/>
      <c r="F96" s="28" t="str">
        <f>IF(E22="","",E22)</f>
        <v>Vyplň údaj</v>
      </c>
      <c r="G96" s="41"/>
      <c r="H96" s="41"/>
      <c r="I96" s="33" t="s">
        <v>33</v>
      </c>
      <c r="J96" s="37" t="str">
        <f>E28</f>
        <v>Macura M.</v>
      </c>
      <c r="K96" s="41"/>
      <c r="L96" s="70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hidden="1" s="2" customFormat="1" ht="10.32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70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hidden="1" s="2" customFormat="1" ht="29.28" customHeight="1">
      <c r="A98" s="39"/>
      <c r="B98" s="40"/>
      <c r="C98" s="196" t="s">
        <v>188</v>
      </c>
      <c r="D98" s="197"/>
      <c r="E98" s="197"/>
      <c r="F98" s="197"/>
      <c r="G98" s="197"/>
      <c r="H98" s="197"/>
      <c r="I98" s="197"/>
      <c r="J98" s="198" t="s">
        <v>189</v>
      </c>
      <c r="K98" s="197"/>
      <c r="L98" s="70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hidden="1" s="2" customFormat="1" ht="10.32" customHeight="1">
      <c r="A99" s="39"/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70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hidden="1" s="2" customFormat="1" ht="22.8" customHeight="1">
      <c r="A100" s="39"/>
      <c r="B100" s="40"/>
      <c r="C100" s="199" t="s">
        <v>190</v>
      </c>
      <c r="D100" s="41"/>
      <c r="E100" s="41"/>
      <c r="F100" s="41"/>
      <c r="G100" s="41"/>
      <c r="H100" s="41"/>
      <c r="I100" s="41"/>
      <c r="J100" s="117">
        <f>J131</f>
        <v>0</v>
      </c>
      <c r="K100" s="41"/>
      <c r="L100" s="70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U100" s="18" t="s">
        <v>191</v>
      </c>
    </row>
    <row r="101" hidden="1" s="9" customFormat="1" ht="24.96" customHeight="1">
      <c r="A101" s="9"/>
      <c r="B101" s="200"/>
      <c r="C101" s="201"/>
      <c r="D101" s="202" t="s">
        <v>238</v>
      </c>
      <c r="E101" s="203"/>
      <c r="F101" s="203"/>
      <c r="G101" s="203"/>
      <c r="H101" s="203"/>
      <c r="I101" s="203"/>
      <c r="J101" s="204">
        <f>J132</f>
        <v>0</v>
      </c>
      <c r="K101" s="201"/>
      <c r="L101" s="205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hidden="1" s="10" customFormat="1" ht="19.92" customHeight="1">
      <c r="A102" s="10"/>
      <c r="B102" s="206"/>
      <c r="C102" s="140"/>
      <c r="D102" s="207" t="s">
        <v>239</v>
      </c>
      <c r="E102" s="208"/>
      <c r="F102" s="208"/>
      <c r="G102" s="208"/>
      <c r="H102" s="208"/>
      <c r="I102" s="208"/>
      <c r="J102" s="209">
        <f>J133</f>
        <v>0</v>
      </c>
      <c r="K102" s="140"/>
      <c r="L102" s="2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hidden="1" s="10" customFormat="1" ht="19.92" customHeight="1">
      <c r="A103" s="10"/>
      <c r="B103" s="206"/>
      <c r="C103" s="140"/>
      <c r="D103" s="207" t="s">
        <v>1426</v>
      </c>
      <c r="E103" s="208"/>
      <c r="F103" s="208"/>
      <c r="G103" s="208"/>
      <c r="H103" s="208"/>
      <c r="I103" s="208"/>
      <c r="J103" s="209">
        <f>J154</f>
        <v>0</v>
      </c>
      <c r="K103" s="140"/>
      <c r="L103" s="2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hidden="1" s="10" customFormat="1" ht="19.92" customHeight="1">
      <c r="A104" s="10"/>
      <c r="B104" s="206"/>
      <c r="C104" s="140"/>
      <c r="D104" s="207" t="s">
        <v>242</v>
      </c>
      <c r="E104" s="208"/>
      <c r="F104" s="208"/>
      <c r="G104" s="208"/>
      <c r="H104" s="208"/>
      <c r="I104" s="208"/>
      <c r="J104" s="209">
        <f>J178</f>
        <v>0</v>
      </c>
      <c r="K104" s="140"/>
      <c r="L104" s="2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hidden="1" s="10" customFormat="1" ht="19.92" customHeight="1">
      <c r="A105" s="10"/>
      <c r="B105" s="206"/>
      <c r="C105" s="140"/>
      <c r="D105" s="207" t="s">
        <v>841</v>
      </c>
      <c r="E105" s="208"/>
      <c r="F105" s="208"/>
      <c r="G105" s="208"/>
      <c r="H105" s="208"/>
      <c r="I105" s="208"/>
      <c r="J105" s="209">
        <f>J190</f>
        <v>0</v>
      </c>
      <c r="K105" s="140"/>
      <c r="L105" s="2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hidden="1" s="10" customFormat="1" ht="19.92" customHeight="1">
      <c r="A106" s="10"/>
      <c r="B106" s="206"/>
      <c r="C106" s="140"/>
      <c r="D106" s="207" t="s">
        <v>245</v>
      </c>
      <c r="E106" s="208"/>
      <c r="F106" s="208"/>
      <c r="G106" s="208"/>
      <c r="H106" s="208"/>
      <c r="I106" s="208"/>
      <c r="J106" s="209">
        <f>J197</f>
        <v>0</v>
      </c>
      <c r="K106" s="140"/>
      <c r="L106" s="2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hidden="1" s="10" customFormat="1" ht="19.92" customHeight="1">
      <c r="A107" s="10"/>
      <c r="B107" s="206"/>
      <c r="C107" s="140"/>
      <c r="D107" s="207" t="s">
        <v>246</v>
      </c>
      <c r="E107" s="208"/>
      <c r="F107" s="208"/>
      <c r="G107" s="208"/>
      <c r="H107" s="208"/>
      <c r="I107" s="208"/>
      <c r="J107" s="209">
        <f>J228</f>
        <v>0</v>
      </c>
      <c r="K107" s="140"/>
      <c r="L107" s="2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hidden="1" s="2" customFormat="1" ht="21.84" customHeight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70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hidden="1" s="2" customFormat="1" ht="6.96" customHeight="1">
      <c r="A109" s="39"/>
      <c r="B109" s="73"/>
      <c r="C109" s="74"/>
      <c r="D109" s="74"/>
      <c r="E109" s="74"/>
      <c r="F109" s="74"/>
      <c r="G109" s="74"/>
      <c r="H109" s="74"/>
      <c r="I109" s="74"/>
      <c r="J109" s="74"/>
      <c r="K109" s="74"/>
      <c r="L109" s="70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hidden="1"/>
    <row r="111" hidden="1"/>
    <row r="112" hidden="1"/>
    <row r="113" s="2" customFormat="1" ht="6.96" customHeight="1">
      <c r="A113" s="39"/>
      <c r="B113" s="75"/>
      <c r="C113" s="76"/>
      <c r="D113" s="76"/>
      <c r="E113" s="76"/>
      <c r="F113" s="76"/>
      <c r="G113" s="76"/>
      <c r="H113" s="76"/>
      <c r="I113" s="76"/>
      <c r="J113" s="76"/>
      <c r="K113" s="76"/>
      <c r="L113" s="70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="2" customFormat="1" ht="24.96" customHeight="1">
      <c r="A114" s="39"/>
      <c r="B114" s="40"/>
      <c r="C114" s="24" t="s">
        <v>195</v>
      </c>
      <c r="D114" s="41"/>
      <c r="E114" s="41"/>
      <c r="F114" s="41"/>
      <c r="G114" s="41"/>
      <c r="H114" s="41"/>
      <c r="I114" s="41"/>
      <c r="J114" s="41"/>
      <c r="K114" s="41"/>
      <c r="L114" s="70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="2" customFormat="1" ht="6.96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70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="2" customFormat="1" ht="12" customHeight="1">
      <c r="A116" s="39"/>
      <c r="B116" s="40"/>
      <c r="C116" s="33" t="s">
        <v>15</v>
      </c>
      <c r="D116" s="41"/>
      <c r="E116" s="41"/>
      <c r="F116" s="41"/>
      <c r="G116" s="41"/>
      <c r="H116" s="41"/>
      <c r="I116" s="41"/>
      <c r="J116" s="41"/>
      <c r="K116" s="41"/>
      <c r="L116" s="70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2" customFormat="1" ht="27.84906" customHeight="1">
      <c r="A117" s="39"/>
      <c r="B117" s="40"/>
      <c r="C117" s="41"/>
      <c r="D117" s="41"/>
      <c r="E117" s="195" t="str">
        <f>E7</f>
        <v>Rekonštrukcia cesty a mostov II/512 hr. Trenčianskeho kraja - Veľké Pole - križ. II/428 Žarnovica , I. etapa</v>
      </c>
      <c r="F117" s="33"/>
      <c r="G117" s="33"/>
      <c r="H117" s="33"/>
      <c r="I117" s="41"/>
      <c r="J117" s="41"/>
      <c r="K117" s="41"/>
      <c r="L117" s="70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1" customFormat="1" ht="12" customHeight="1">
      <c r="B118" s="22"/>
      <c r="C118" s="33" t="s">
        <v>185</v>
      </c>
      <c r="D118" s="23"/>
      <c r="E118" s="23"/>
      <c r="F118" s="23"/>
      <c r="G118" s="23"/>
      <c r="H118" s="23"/>
      <c r="I118" s="23"/>
      <c r="J118" s="23"/>
      <c r="K118" s="23"/>
      <c r="L118" s="21"/>
    </row>
    <row r="119" s="1" customFormat="1" ht="16.30189" customHeight="1">
      <c r="B119" s="22"/>
      <c r="C119" s="23"/>
      <c r="D119" s="23"/>
      <c r="E119" s="195" t="s">
        <v>1747</v>
      </c>
      <c r="F119" s="23"/>
      <c r="G119" s="23"/>
      <c r="H119" s="23"/>
      <c r="I119" s="23"/>
      <c r="J119" s="23"/>
      <c r="K119" s="23"/>
      <c r="L119" s="21"/>
    </row>
    <row r="120" s="1" customFormat="1" ht="12" customHeight="1">
      <c r="B120" s="22"/>
      <c r="C120" s="33" t="s">
        <v>235</v>
      </c>
      <c r="D120" s="23"/>
      <c r="E120" s="23"/>
      <c r="F120" s="23"/>
      <c r="G120" s="23"/>
      <c r="H120" s="23"/>
      <c r="I120" s="23"/>
      <c r="J120" s="23"/>
      <c r="K120" s="23"/>
      <c r="L120" s="21"/>
    </row>
    <row r="121" s="2" customFormat="1" ht="16.30189" customHeight="1">
      <c r="A121" s="39"/>
      <c r="B121" s="40"/>
      <c r="C121" s="41"/>
      <c r="D121" s="41"/>
      <c r="E121" s="306" t="s">
        <v>1793</v>
      </c>
      <c r="F121" s="41"/>
      <c r="G121" s="41"/>
      <c r="H121" s="41"/>
      <c r="I121" s="41"/>
      <c r="J121" s="41"/>
      <c r="K121" s="41"/>
      <c r="L121" s="70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="2" customFormat="1" ht="12" customHeight="1">
      <c r="A122" s="39"/>
      <c r="B122" s="40"/>
      <c r="C122" s="33" t="s">
        <v>996</v>
      </c>
      <c r="D122" s="41"/>
      <c r="E122" s="41"/>
      <c r="F122" s="41"/>
      <c r="G122" s="41"/>
      <c r="H122" s="41"/>
      <c r="I122" s="41"/>
      <c r="J122" s="41"/>
      <c r="K122" s="41"/>
      <c r="L122" s="70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="2" customFormat="1" ht="16.30189" customHeight="1">
      <c r="A123" s="39"/>
      <c r="B123" s="40"/>
      <c r="C123" s="41"/>
      <c r="D123" s="41"/>
      <c r="E123" s="83" t="str">
        <f>E13</f>
        <v>01031 - Priepust v km 19,862 - P22551</v>
      </c>
      <c r="F123" s="41"/>
      <c r="G123" s="41"/>
      <c r="H123" s="41"/>
      <c r="I123" s="41"/>
      <c r="J123" s="41"/>
      <c r="K123" s="41"/>
      <c r="L123" s="70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="2" customFormat="1" ht="6.96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70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="2" customFormat="1" ht="12" customHeight="1">
      <c r="A125" s="39"/>
      <c r="B125" s="40"/>
      <c r="C125" s="33" t="s">
        <v>19</v>
      </c>
      <c r="D125" s="41"/>
      <c r="E125" s="41"/>
      <c r="F125" s="28" t="str">
        <f>F16</f>
        <v>Okres Žarnovica , k. ú. Veľké Pole</v>
      </c>
      <c r="G125" s="41"/>
      <c r="H125" s="41"/>
      <c r="I125" s="33" t="s">
        <v>21</v>
      </c>
      <c r="J125" s="86" t="str">
        <f>IF(J16="","",J16)</f>
        <v>14. 12. 2020</v>
      </c>
      <c r="K125" s="41"/>
      <c r="L125" s="70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="2" customFormat="1" ht="6.96" customHeight="1">
      <c r="A126" s="39"/>
      <c r="B126" s="40"/>
      <c r="C126" s="41"/>
      <c r="D126" s="41"/>
      <c r="E126" s="41"/>
      <c r="F126" s="41"/>
      <c r="G126" s="41"/>
      <c r="H126" s="41"/>
      <c r="I126" s="41"/>
      <c r="J126" s="41"/>
      <c r="K126" s="41"/>
      <c r="L126" s="70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="2" customFormat="1" ht="24.81509" customHeight="1">
      <c r="A127" s="39"/>
      <c r="B127" s="40"/>
      <c r="C127" s="33" t="s">
        <v>23</v>
      </c>
      <c r="D127" s="41"/>
      <c r="E127" s="41"/>
      <c r="F127" s="28" t="str">
        <f>E19</f>
        <v xml:space="preserve">BANSKOBYSTRICKÝ SAMOSPRÁVNY KRAJ </v>
      </c>
      <c r="G127" s="41"/>
      <c r="H127" s="41"/>
      <c r="I127" s="33" t="s">
        <v>29</v>
      </c>
      <c r="J127" s="37" t="str">
        <f>E25</f>
        <v>ISPO spol.s r.o. , Prešov</v>
      </c>
      <c r="K127" s="41"/>
      <c r="L127" s="70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="2" customFormat="1" ht="15.30566" customHeight="1">
      <c r="A128" s="39"/>
      <c r="B128" s="40"/>
      <c r="C128" s="33" t="s">
        <v>27</v>
      </c>
      <c r="D128" s="41"/>
      <c r="E128" s="41"/>
      <c r="F128" s="28" t="str">
        <f>IF(E22="","",E22)</f>
        <v>Vyplň údaj</v>
      </c>
      <c r="G128" s="41"/>
      <c r="H128" s="41"/>
      <c r="I128" s="33" t="s">
        <v>33</v>
      </c>
      <c r="J128" s="37" t="str">
        <f>E28</f>
        <v>Macura M.</v>
      </c>
      <c r="K128" s="41"/>
      <c r="L128" s="70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="2" customFormat="1" ht="10.32" customHeight="1">
      <c r="A129" s="39"/>
      <c r="B129" s="40"/>
      <c r="C129" s="41"/>
      <c r="D129" s="41"/>
      <c r="E129" s="41"/>
      <c r="F129" s="41"/>
      <c r="G129" s="41"/>
      <c r="H129" s="41"/>
      <c r="I129" s="41"/>
      <c r="J129" s="41"/>
      <c r="K129" s="41"/>
      <c r="L129" s="70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="11" customFormat="1" ht="29.28" customHeight="1">
      <c r="A130" s="211"/>
      <c r="B130" s="212"/>
      <c r="C130" s="213" t="s">
        <v>196</v>
      </c>
      <c r="D130" s="214" t="s">
        <v>61</v>
      </c>
      <c r="E130" s="214" t="s">
        <v>57</v>
      </c>
      <c r="F130" s="214" t="s">
        <v>58</v>
      </c>
      <c r="G130" s="214" t="s">
        <v>197</v>
      </c>
      <c r="H130" s="214" t="s">
        <v>198</v>
      </c>
      <c r="I130" s="214" t="s">
        <v>199</v>
      </c>
      <c r="J130" s="215" t="s">
        <v>189</v>
      </c>
      <c r="K130" s="216" t="s">
        <v>200</v>
      </c>
      <c r="L130" s="217"/>
      <c r="M130" s="107" t="s">
        <v>1</v>
      </c>
      <c r="N130" s="108" t="s">
        <v>40</v>
      </c>
      <c r="O130" s="108" t="s">
        <v>201</v>
      </c>
      <c r="P130" s="108" t="s">
        <v>202</v>
      </c>
      <c r="Q130" s="108" t="s">
        <v>203</v>
      </c>
      <c r="R130" s="108" t="s">
        <v>204</v>
      </c>
      <c r="S130" s="108" t="s">
        <v>205</v>
      </c>
      <c r="T130" s="109" t="s">
        <v>206</v>
      </c>
      <c r="U130" s="211"/>
      <c r="V130" s="211"/>
      <c r="W130" s="211"/>
      <c r="X130" s="211"/>
      <c r="Y130" s="211"/>
      <c r="Z130" s="211"/>
      <c r="AA130" s="211"/>
      <c r="AB130" s="211"/>
      <c r="AC130" s="211"/>
      <c r="AD130" s="211"/>
      <c r="AE130" s="211"/>
    </row>
    <row r="131" s="2" customFormat="1" ht="22.8" customHeight="1">
      <c r="A131" s="39"/>
      <c r="B131" s="40"/>
      <c r="C131" s="114" t="s">
        <v>190</v>
      </c>
      <c r="D131" s="41"/>
      <c r="E131" s="41"/>
      <c r="F131" s="41"/>
      <c r="G131" s="41"/>
      <c r="H131" s="41"/>
      <c r="I131" s="41"/>
      <c r="J131" s="218">
        <f>BK131</f>
        <v>0</v>
      </c>
      <c r="K131" s="41"/>
      <c r="L131" s="45"/>
      <c r="M131" s="110"/>
      <c r="N131" s="219"/>
      <c r="O131" s="111"/>
      <c r="P131" s="220">
        <f>P132</f>
        <v>0</v>
      </c>
      <c r="Q131" s="111"/>
      <c r="R131" s="220">
        <f>R132</f>
        <v>29.585273669999999</v>
      </c>
      <c r="S131" s="111"/>
      <c r="T131" s="221">
        <f>T132</f>
        <v>12.220168000000001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75</v>
      </c>
      <c r="AU131" s="18" t="s">
        <v>191</v>
      </c>
      <c r="BK131" s="222">
        <f>BK132</f>
        <v>0</v>
      </c>
    </row>
    <row r="132" s="12" customFormat="1" ht="25.92" customHeight="1">
      <c r="A132" s="12"/>
      <c r="B132" s="223"/>
      <c r="C132" s="224"/>
      <c r="D132" s="225" t="s">
        <v>75</v>
      </c>
      <c r="E132" s="226" t="s">
        <v>249</v>
      </c>
      <c r="F132" s="226" t="s">
        <v>250</v>
      </c>
      <c r="G132" s="224"/>
      <c r="H132" s="224"/>
      <c r="I132" s="227"/>
      <c r="J132" s="228">
        <f>BK132</f>
        <v>0</v>
      </c>
      <c r="K132" s="224"/>
      <c r="L132" s="229"/>
      <c r="M132" s="230"/>
      <c r="N132" s="231"/>
      <c r="O132" s="231"/>
      <c r="P132" s="232">
        <f>P133+P154+P178+P190+P197+P228</f>
        <v>0</v>
      </c>
      <c r="Q132" s="231"/>
      <c r="R132" s="232">
        <f>R133+R154+R178+R190+R197+R228</f>
        <v>29.585273669999999</v>
      </c>
      <c r="S132" s="231"/>
      <c r="T132" s="233">
        <f>T133+T154+T178+T190+T197+T228</f>
        <v>12.220168000000001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34" t="s">
        <v>84</v>
      </c>
      <c r="AT132" s="235" t="s">
        <v>75</v>
      </c>
      <c r="AU132" s="235" t="s">
        <v>76</v>
      </c>
      <c r="AY132" s="234" t="s">
        <v>210</v>
      </c>
      <c r="BK132" s="236">
        <f>BK133+BK154+BK178+BK190+BK197+BK228</f>
        <v>0</v>
      </c>
    </row>
    <row r="133" s="12" customFormat="1" ht="22.8" customHeight="1">
      <c r="A133" s="12"/>
      <c r="B133" s="223"/>
      <c r="C133" s="224"/>
      <c r="D133" s="225" t="s">
        <v>75</v>
      </c>
      <c r="E133" s="237" t="s">
        <v>84</v>
      </c>
      <c r="F133" s="237" t="s">
        <v>251</v>
      </c>
      <c r="G133" s="224"/>
      <c r="H133" s="224"/>
      <c r="I133" s="227"/>
      <c r="J133" s="238">
        <f>BK133</f>
        <v>0</v>
      </c>
      <c r="K133" s="224"/>
      <c r="L133" s="229"/>
      <c r="M133" s="230"/>
      <c r="N133" s="231"/>
      <c r="O133" s="231"/>
      <c r="P133" s="232">
        <f>SUM(P134:P153)</f>
        <v>0</v>
      </c>
      <c r="Q133" s="231"/>
      <c r="R133" s="232">
        <f>SUM(R134:R153)</f>
        <v>0</v>
      </c>
      <c r="S133" s="231"/>
      <c r="T133" s="233">
        <f>SUM(T134:T153)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34" t="s">
        <v>84</v>
      </c>
      <c r="AT133" s="235" t="s">
        <v>75</v>
      </c>
      <c r="AU133" s="235" t="s">
        <v>84</v>
      </c>
      <c r="AY133" s="234" t="s">
        <v>210</v>
      </c>
      <c r="BK133" s="236">
        <f>SUM(BK134:BK153)</f>
        <v>0</v>
      </c>
    </row>
    <row r="134" s="2" customFormat="1" ht="21.0566" customHeight="1">
      <c r="A134" s="39"/>
      <c r="B134" s="40"/>
      <c r="C134" s="239" t="s">
        <v>84</v>
      </c>
      <c r="D134" s="239" t="s">
        <v>213</v>
      </c>
      <c r="E134" s="240" t="s">
        <v>283</v>
      </c>
      <c r="F134" s="241" t="s">
        <v>284</v>
      </c>
      <c r="G134" s="242" t="s">
        <v>264</v>
      </c>
      <c r="H134" s="243">
        <v>1.4910000000000001</v>
      </c>
      <c r="I134" s="244"/>
      <c r="J134" s="245">
        <f>ROUND(I134*H134,2)</f>
        <v>0</v>
      </c>
      <c r="K134" s="246"/>
      <c r="L134" s="45"/>
      <c r="M134" s="247" t="s">
        <v>1</v>
      </c>
      <c r="N134" s="248" t="s">
        <v>42</v>
      </c>
      <c r="O134" s="98"/>
      <c r="P134" s="249">
        <f>O134*H134</f>
        <v>0</v>
      </c>
      <c r="Q134" s="249">
        <v>0</v>
      </c>
      <c r="R134" s="249">
        <f>Q134*H134</f>
        <v>0</v>
      </c>
      <c r="S134" s="249">
        <v>0</v>
      </c>
      <c r="T134" s="250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51" t="s">
        <v>227</v>
      </c>
      <c r="AT134" s="251" t="s">
        <v>213</v>
      </c>
      <c r="AU134" s="251" t="s">
        <v>92</v>
      </c>
      <c r="AY134" s="18" t="s">
        <v>210</v>
      </c>
      <c r="BE134" s="252">
        <f>IF(N134="základná",J134,0)</f>
        <v>0</v>
      </c>
      <c r="BF134" s="252">
        <f>IF(N134="znížená",J134,0)</f>
        <v>0</v>
      </c>
      <c r="BG134" s="252">
        <f>IF(N134="zákl. prenesená",J134,0)</f>
        <v>0</v>
      </c>
      <c r="BH134" s="252">
        <f>IF(N134="zníž. prenesená",J134,0)</f>
        <v>0</v>
      </c>
      <c r="BI134" s="252">
        <f>IF(N134="nulová",J134,0)</f>
        <v>0</v>
      </c>
      <c r="BJ134" s="18" t="s">
        <v>92</v>
      </c>
      <c r="BK134" s="252">
        <f>ROUND(I134*H134,2)</f>
        <v>0</v>
      </c>
      <c r="BL134" s="18" t="s">
        <v>227</v>
      </c>
      <c r="BM134" s="251" t="s">
        <v>1228</v>
      </c>
    </row>
    <row r="135" s="13" customFormat="1">
      <c r="A135" s="13"/>
      <c r="B135" s="258"/>
      <c r="C135" s="259"/>
      <c r="D135" s="260" t="s">
        <v>256</v>
      </c>
      <c r="E135" s="261" t="s">
        <v>1</v>
      </c>
      <c r="F135" s="262" t="s">
        <v>1795</v>
      </c>
      <c r="G135" s="259"/>
      <c r="H135" s="263">
        <v>1.4910000000000001</v>
      </c>
      <c r="I135" s="264"/>
      <c r="J135" s="259"/>
      <c r="K135" s="259"/>
      <c r="L135" s="265"/>
      <c r="M135" s="266"/>
      <c r="N135" s="267"/>
      <c r="O135" s="267"/>
      <c r="P135" s="267"/>
      <c r="Q135" s="267"/>
      <c r="R135" s="267"/>
      <c r="S135" s="267"/>
      <c r="T135" s="268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69" t="s">
        <v>256</v>
      </c>
      <c r="AU135" s="269" t="s">
        <v>92</v>
      </c>
      <c r="AV135" s="13" t="s">
        <v>92</v>
      </c>
      <c r="AW135" s="13" t="s">
        <v>32</v>
      </c>
      <c r="AX135" s="13" t="s">
        <v>84</v>
      </c>
      <c r="AY135" s="269" t="s">
        <v>210</v>
      </c>
    </row>
    <row r="136" s="2" customFormat="1" ht="36.72453" customHeight="1">
      <c r="A136" s="39"/>
      <c r="B136" s="40"/>
      <c r="C136" s="239" t="s">
        <v>92</v>
      </c>
      <c r="D136" s="239" t="s">
        <v>213</v>
      </c>
      <c r="E136" s="240" t="s">
        <v>288</v>
      </c>
      <c r="F136" s="241" t="s">
        <v>289</v>
      </c>
      <c r="G136" s="242" t="s">
        <v>264</v>
      </c>
      <c r="H136" s="243">
        <v>0.44700000000000001</v>
      </c>
      <c r="I136" s="244"/>
      <c r="J136" s="245">
        <f>ROUND(I136*H136,2)</f>
        <v>0</v>
      </c>
      <c r="K136" s="246"/>
      <c r="L136" s="45"/>
      <c r="M136" s="247" t="s">
        <v>1</v>
      </c>
      <c r="N136" s="248" t="s">
        <v>42</v>
      </c>
      <c r="O136" s="98"/>
      <c r="P136" s="249">
        <f>O136*H136</f>
        <v>0</v>
      </c>
      <c r="Q136" s="249">
        <v>0</v>
      </c>
      <c r="R136" s="249">
        <f>Q136*H136</f>
        <v>0</v>
      </c>
      <c r="S136" s="249">
        <v>0</v>
      </c>
      <c r="T136" s="250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51" t="s">
        <v>227</v>
      </c>
      <c r="AT136" s="251" t="s">
        <v>213</v>
      </c>
      <c r="AU136" s="251" t="s">
        <v>92</v>
      </c>
      <c r="AY136" s="18" t="s">
        <v>210</v>
      </c>
      <c r="BE136" s="252">
        <f>IF(N136="základná",J136,0)</f>
        <v>0</v>
      </c>
      <c r="BF136" s="252">
        <f>IF(N136="znížená",J136,0)</f>
        <v>0</v>
      </c>
      <c r="BG136" s="252">
        <f>IF(N136="zákl. prenesená",J136,0)</f>
        <v>0</v>
      </c>
      <c r="BH136" s="252">
        <f>IF(N136="zníž. prenesená",J136,0)</f>
        <v>0</v>
      </c>
      <c r="BI136" s="252">
        <f>IF(N136="nulová",J136,0)</f>
        <v>0</v>
      </c>
      <c r="BJ136" s="18" t="s">
        <v>92</v>
      </c>
      <c r="BK136" s="252">
        <f>ROUND(I136*H136,2)</f>
        <v>0</v>
      </c>
      <c r="BL136" s="18" t="s">
        <v>227</v>
      </c>
      <c r="BM136" s="251" t="s">
        <v>1231</v>
      </c>
    </row>
    <row r="137" s="13" customFormat="1">
      <c r="A137" s="13"/>
      <c r="B137" s="258"/>
      <c r="C137" s="259"/>
      <c r="D137" s="260" t="s">
        <v>256</v>
      </c>
      <c r="E137" s="261" t="s">
        <v>1</v>
      </c>
      <c r="F137" s="262" t="s">
        <v>1796</v>
      </c>
      <c r="G137" s="259"/>
      <c r="H137" s="263">
        <v>0.44700000000000001</v>
      </c>
      <c r="I137" s="264"/>
      <c r="J137" s="259"/>
      <c r="K137" s="259"/>
      <c r="L137" s="265"/>
      <c r="M137" s="266"/>
      <c r="N137" s="267"/>
      <c r="O137" s="267"/>
      <c r="P137" s="267"/>
      <c r="Q137" s="267"/>
      <c r="R137" s="267"/>
      <c r="S137" s="267"/>
      <c r="T137" s="268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69" t="s">
        <v>256</v>
      </c>
      <c r="AU137" s="269" t="s">
        <v>92</v>
      </c>
      <c r="AV137" s="13" t="s">
        <v>92</v>
      </c>
      <c r="AW137" s="13" t="s">
        <v>32</v>
      </c>
      <c r="AX137" s="13" t="s">
        <v>84</v>
      </c>
      <c r="AY137" s="269" t="s">
        <v>210</v>
      </c>
    </row>
    <row r="138" s="2" customFormat="1" ht="16.30189" customHeight="1">
      <c r="A138" s="39"/>
      <c r="B138" s="40"/>
      <c r="C138" s="239" t="s">
        <v>102</v>
      </c>
      <c r="D138" s="239" t="s">
        <v>213</v>
      </c>
      <c r="E138" s="240" t="s">
        <v>1007</v>
      </c>
      <c r="F138" s="241" t="s">
        <v>1008</v>
      </c>
      <c r="G138" s="242" t="s">
        <v>264</v>
      </c>
      <c r="H138" s="243">
        <v>12.15</v>
      </c>
      <c r="I138" s="244"/>
      <c r="J138" s="245">
        <f>ROUND(I138*H138,2)</f>
        <v>0</v>
      </c>
      <c r="K138" s="246"/>
      <c r="L138" s="45"/>
      <c r="M138" s="247" t="s">
        <v>1</v>
      </c>
      <c r="N138" s="248" t="s">
        <v>42</v>
      </c>
      <c r="O138" s="98"/>
      <c r="P138" s="249">
        <f>O138*H138</f>
        <v>0</v>
      </c>
      <c r="Q138" s="249">
        <v>0</v>
      </c>
      <c r="R138" s="249">
        <f>Q138*H138</f>
        <v>0</v>
      </c>
      <c r="S138" s="249">
        <v>0</v>
      </c>
      <c r="T138" s="250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51" t="s">
        <v>227</v>
      </c>
      <c r="AT138" s="251" t="s">
        <v>213</v>
      </c>
      <c r="AU138" s="251" t="s">
        <v>92</v>
      </c>
      <c r="AY138" s="18" t="s">
        <v>210</v>
      </c>
      <c r="BE138" s="252">
        <f>IF(N138="základná",J138,0)</f>
        <v>0</v>
      </c>
      <c r="BF138" s="252">
        <f>IF(N138="znížená",J138,0)</f>
        <v>0</v>
      </c>
      <c r="BG138" s="252">
        <f>IF(N138="zákl. prenesená",J138,0)</f>
        <v>0</v>
      </c>
      <c r="BH138" s="252">
        <f>IF(N138="zníž. prenesená",J138,0)</f>
        <v>0</v>
      </c>
      <c r="BI138" s="252">
        <f>IF(N138="nulová",J138,0)</f>
        <v>0</v>
      </c>
      <c r="BJ138" s="18" t="s">
        <v>92</v>
      </c>
      <c r="BK138" s="252">
        <f>ROUND(I138*H138,2)</f>
        <v>0</v>
      </c>
      <c r="BL138" s="18" t="s">
        <v>227</v>
      </c>
      <c r="BM138" s="251" t="s">
        <v>1009</v>
      </c>
    </row>
    <row r="139" s="13" customFormat="1">
      <c r="A139" s="13"/>
      <c r="B139" s="258"/>
      <c r="C139" s="259"/>
      <c r="D139" s="260" t="s">
        <v>256</v>
      </c>
      <c r="E139" s="261" t="s">
        <v>1</v>
      </c>
      <c r="F139" s="262" t="s">
        <v>1797</v>
      </c>
      <c r="G139" s="259"/>
      <c r="H139" s="263">
        <v>12.15</v>
      </c>
      <c r="I139" s="264"/>
      <c r="J139" s="259"/>
      <c r="K139" s="259"/>
      <c r="L139" s="265"/>
      <c r="M139" s="266"/>
      <c r="N139" s="267"/>
      <c r="O139" s="267"/>
      <c r="P139" s="267"/>
      <c r="Q139" s="267"/>
      <c r="R139" s="267"/>
      <c r="S139" s="267"/>
      <c r="T139" s="268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69" t="s">
        <v>256</v>
      </c>
      <c r="AU139" s="269" t="s">
        <v>92</v>
      </c>
      <c r="AV139" s="13" t="s">
        <v>92</v>
      </c>
      <c r="AW139" s="13" t="s">
        <v>32</v>
      </c>
      <c r="AX139" s="13" t="s">
        <v>76</v>
      </c>
      <c r="AY139" s="269" t="s">
        <v>210</v>
      </c>
    </row>
    <row r="140" s="14" customFormat="1">
      <c r="A140" s="14"/>
      <c r="B140" s="270"/>
      <c r="C140" s="271"/>
      <c r="D140" s="260" t="s">
        <v>256</v>
      </c>
      <c r="E140" s="272" t="s">
        <v>1</v>
      </c>
      <c r="F140" s="273" t="s">
        <v>268</v>
      </c>
      <c r="G140" s="271"/>
      <c r="H140" s="274">
        <v>12.15</v>
      </c>
      <c r="I140" s="275"/>
      <c r="J140" s="271"/>
      <c r="K140" s="271"/>
      <c r="L140" s="276"/>
      <c r="M140" s="277"/>
      <c r="N140" s="278"/>
      <c r="O140" s="278"/>
      <c r="P140" s="278"/>
      <c r="Q140" s="278"/>
      <c r="R140" s="278"/>
      <c r="S140" s="278"/>
      <c r="T140" s="279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80" t="s">
        <v>256</v>
      </c>
      <c r="AU140" s="280" t="s">
        <v>92</v>
      </c>
      <c r="AV140" s="14" t="s">
        <v>227</v>
      </c>
      <c r="AW140" s="14" t="s">
        <v>32</v>
      </c>
      <c r="AX140" s="14" t="s">
        <v>84</v>
      </c>
      <c r="AY140" s="280" t="s">
        <v>210</v>
      </c>
    </row>
    <row r="141" s="2" customFormat="1" ht="36.72453" customHeight="1">
      <c r="A141" s="39"/>
      <c r="B141" s="40"/>
      <c r="C141" s="239" t="s">
        <v>227</v>
      </c>
      <c r="D141" s="239" t="s">
        <v>213</v>
      </c>
      <c r="E141" s="240" t="s">
        <v>302</v>
      </c>
      <c r="F141" s="241" t="s">
        <v>303</v>
      </c>
      <c r="G141" s="242" t="s">
        <v>264</v>
      </c>
      <c r="H141" s="243">
        <v>3.645</v>
      </c>
      <c r="I141" s="244"/>
      <c r="J141" s="245">
        <f>ROUND(I141*H141,2)</f>
        <v>0</v>
      </c>
      <c r="K141" s="246"/>
      <c r="L141" s="45"/>
      <c r="M141" s="247" t="s">
        <v>1</v>
      </c>
      <c r="N141" s="248" t="s">
        <v>42</v>
      </c>
      <c r="O141" s="98"/>
      <c r="P141" s="249">
        <f>O141*H141</f>
        <v>0</v>
      </c>
      <c r="Q141" s="249">
        <v>0</v>
      </c>
      <c r="R141" s="249">
        <f>Q141*H141</f>
        <v>0</v>
      </c>
      <c r="S141" s="249">
        <v>0</v>
      </c>
      <c r="T141" s="250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51" t="s">
        <v>227</v>
      </c>
      <c r="AT141" s="251" t="s">
        <v>213</v>
      </c>
      <c r="AU141" s="251" t="s">
        <v>92</v>
      </c>
      <c r="AY141" s="18" t="s">
        <v>210</v>
      </c>
      <c r="BE141" s="252">
        <f>IF(N141="základná",J141,0)</f>
        <v>0</v>
      </c>
      <c r="BF141" s="252">
        <f>IF(N141="znížená",J141,0)</f>
        <v>0</v>
      </c>
      <c r="BG141" s="252">
        <f>IF(N141="zákl. prenesená",J141,0)</f>
        <v>0</v>
      </c>
      <c r="BH141" s="252">
        <f>IF(N141="zníž. prenesená",J141,0)</f>
        <v>0</v>
      </c>
      <c r="BI141" s="252">
        <f>IF(N141="nulová",J141,0)</f>
        <v>0</v>
      </c>
      <c r="BJ141" s="18" t="s">
        <v>92</v>
      </c>
      <c r="BK141" s="252">
        <f>ROUND(I141*H141,2)</f>
        <v>0</v>
      </c>
      <c r="BL141" s="18" t="s">
        <v>227</v>
      </c>
      <c r="BM141" s="251" t="s">
        <v>1012</v>
      </c>
    </row>
    <row r="142" s="13" customFormat="1">
      <c r="A142" s="13"/>
      <c r="B142" s="258"/>
      <c r="C142" s="259"/>
      <c r="D142" s="260" t="s">
        <v>256</v>
      </c>
      <c r="E142" s="261" t="s">
        <v>1</v>
      </c>
      <c r="F142" s="262" t="s">
        <v>1798</v>
      </c>
      <c r="G142" s="259"/>
      <c r="H142" s="263">
        <v>12.15</v>
      </c>
      <c r="I142" s="264"/>
      <c r="J142" s="259"/>
      <c r="K142" s="259"/>
      <c r="L142" s="265"/>
      <c r="M142" s="266"/>
      <c r="N142" s="267"/>
      <c r="O142" s="267"/>
      <c r="P142" s="267"/>
      <c r="Q142" s="267"/>
      <c r="R142" s="267"/>
      <c r="S142" s="267"/>
      <c r="T142" s="268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69" t="s">
        <v>256</v>
      </c>
      <c r="AU142" s="269" t="s">
        <v>92</v>
      </c>
      <c r="AV142" s="13" t="s">
        <v>92</v>
      </c>
      <c r="AW142" s="13" t="s">
        <v>32</v>
      </c>
      <c r="AX142" s="13" t="s">
        <v>84</v>
      </c>
      <c r="AY142" s="269" t="s">
        <v>210</v>
      </c>
    </row>
    <row r="143" s="13" customFormat="1">
      <c r="A143" s="13"/>
      <c r="B143" s="258"/>
      <c r="C143" s="259"/>
      <c r="D143" s="260" t="s">
        <v>256</v>
      </c>
      <c r="E143" s="259"/>
      <c r="F143" s="262" t="s">
        <v>1799</v>
      </c>
      <c r="G143" s="259"/>
      <c r="H143" s="263">
        <v>3.645</v>
      </c>
      <c r="I143" s="264"/>
      <c r="J143" s="259"/>
      <c r="K143" s="259"/>
      <c r="L143" s="265"/>
      <c r="M143" s="266"/>
      <c r="N143" s="267"/>
      <c r="O143" s="267"/>
      <c r="P143" s="267"/>
      <c r="Q143" s="267"/>
      <c r="R143" s="267"/>
      <c r="S143" s="267"/>
      <c r="T143" s="268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69" t="s">
        <v>256</v>
      </c>
      <c r="AU143" s="269" t="s">
        <v>92</v>
      </c>
      <c r="AV143" s="13" t="s">
        <v>92</v>
      </c>
      <c r="AW143" s="13" t="s">
        <v>4</v>
      </c>
      <c r="AX143" s="13" t="s">
        <v>84</v>
      </c>
      <c r="AY143" s="269" t="s">
        <v>210</v>
      </c>
    </row>
    <row r="144" s="2" customFormat="1" ht="31.92453" customHeight="1">
      <c r="A144" s="39"/>
      <c r="B144" s="40"/>
      <c r="C144" s="239" t="s">
        <v>209</v>
      </c>
      <c r="D144" s="239" t="s">
        <v>213</v>
      </c>
      <c r="E144" s="240" t="s">
        <v>1015</v>
      </c>
      <c r="F144" s="241" t="s">
        <v>1016</v>
      </c>
      <c r="G144" s="242" t="s">
        <v>264</v>
      </c>
      <c r="H144" s="243">
        <v>13.641</v>
      </c>
      <c r="I144" s="244"/>
      <c r="J144" s="245">
        <f>ROUND(I144*H144,2)</f>
        <v>0</v>
      </c>
      <c r="K144" s="246"/>
      <c r="L144" s="45"/>
      <c r="M144" s="247" t="s">
        <v>1</v>
      </c>
      <c r="N144" s="248" t="s">
        <v>42</v>
      </c>
      <c r="O144" s="98"/>
      <c r="P144" s="249">
        <f>O144*H144</f>
        <v>0</v>
      </c>
      <c r="Q144" s="249">
        <v>0</v>
      </c>
      <c r="R144" s="249">
        <f>Q144*H144</f>
        <v>0</v>
      </c>
      <c r="S144" s="249">
        <v>0</v>
      </c>
      <c r="T144" s="250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51" t="s">
        <v>227</v>
      </c>
      <c r="AT144" s="251" t="s">
        <v>213</v>
      </c>
      <c r="AU144" s="251" t="s">
        <v>92</v>
      </c>
      <c r="AY144" s="18" t="s">
        <v>210</v>
      </c>
      <c r="BE144" s="252">
        <f>IF(N144="základná",J144,0)</f>
        <v>0</v>
      </c>
      <c r="BF144" s="252">
        <f>IF(N144="znížená",J144,0)</f>
        <v>0</v>
      </c>
      <c r="BG144" s="252">
        <f>IF(N144="zákl. prenesená",J144,0)</f>
        <v>0</v>
      </c>
      <c r="BH144" s="252">
        <f>IF(N144="zníž. prenesená",J144,0)</f>
        <v>0</v>
      </c>
      <c r="BI144" s="252">
        <f>IF(N144="nulová",J144,0)</f>
        <v>0</v>
      </c>
      <c r="BJ144" s="18" t="s">
        <v>92</v>
      </c>
      <c r="BK144" s="252">
        <f>ROUND(I144*H144,2)</f>
        <v>0</v>
      </c>
      <c r="BL144" s="18" t="s">
        <v>227</v>
      </c>
      <c r="BM144" s="251" t="s">
        <v>1017</v>
      </c>
    </row>
    <row r="145" s="13" customFormat="1">
      <c r="A145" s="13"/>
      <c r="B145" s="258"/>
      <c r="C145" s="259"/>
      <c r="D145" s="260" t="s">
        <v>256</v>
      </c>
      <c r="E145" s="261" t="s">
        <v>1</v>
      </c>
      <c r="F145" s="262" t="s">
        <v>1800</v>
      </c>
      <c r="G145" s="259"/>
      <c r="H145" s="263">
        <v>13.641</v>
      </c>
      <c r="I145" s="264"/>
      <c r="J145" s="259"/>
      <c r="K145" s="259"/>
      <c r="L145" s="265"/>
      <c r="M145" s="266"/>
      <c r="N145" s="267"/>
      <c r="O145" s="267"/>
      <c r="P145" s="267"/>
      <c r="Q145" s="267"/>
      <c r="R145" s="267"/>
      <c r="S145" s="267"/>
      <c r="T145" s="268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9" t="s">
        <v>256</v>
      </c>
      <c r="AU145" s="269" t="s">
        <v>92</v>
      </c>
      <c r="AV145" s="13" t="s">
        <v>92</v>
      </c>
      <c r="AW145" s="13" t="s">
        <v>32</v>
      </c>
      <c r="AX145" s="13" t="s">
        <v>84</v>
      </c>
      <c r="AY145" s="269" t="s">
        <v>210</v>
      </c>
    </row>
    <row r="146" s="2" customFormat="1" ht="36.72453" customHeight="1">
      <c r="A146" s="39"/>
      <c r="B146" s="40"/>
      <c r="C146" s="239" t="s">
        <v>277</v>
      </c>
      <c r="D146" s="239" t="s">
        <v>213</v>
      </c>
      <c r="E146" s="240" t="s">
        <v>1019</v>
      </c>
      <c r="F146" s="241" t="s">
        <v>1020</v>
      </c>
      <c r="G146" s="242" t="s">
        <v>264</v>
      </c>
      <c r="H146" s="243">
        <v>95.486999999999995</v>
      </c>
      <c r="I146" s="244"/>
      <c r="J146" s="245">
        <f>ROUND(I146*H146,2)</f>
        <v>0</v>
      </c>
      <c r="K146" s="246"/>
      <c r="L146" s="45"/>
      <c r="M146" s="247" t="s">
        <v>1</v>
      </c>
      <c r="N146" s="248" t="s">
        <v>42</v>
      </c>
      <c r="O146" s="98"/>
      <c r="P146" s="249">
        <f>O146*H146</f>
        <v>0</v>
      </c>
      <c r="Q146" s="249">
        <v>0</v>
      </c>
      <c r="R146" s="249">
        <f>Q146*H146</f>
        <v>0</v>
      </c>
      <c r="S146" s="249">
        <v>0</v>
      </c>
      <c r="T146" s="250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51" t="s">
        <v>227</v>
      </c>
      <c r="AT146" s="251" t="s">
        <v>213</v>
      </c>
      <c r="AU146" s="251" t="s">
        <v>92</v>
      </c>
      <c r="AY146" s="18" t="s">
        <v>210</v>
      </c>
      <c r="BE146" s="252">
        <f>IF(N146="základná",J146,0)</f>
        <v>0</v>
      </c>
      <c r="BF146" s="252">
        <f>IF(N146="znížená",J146,0)</f>
        <v>0</v>
      </c>
      <c r="BG146" s="252">
        <f>IF(N146="zákl. prenesená",J146,0)</f>
        <v>0</v>
      </c>
      <c r="BH146" s="252">
        <f>IF(N146="zníž. prenesená",J146,0)</f>
        <v>0</v>
      </c>
      <c r="BI146" s="252">
        <f>IF(N146="nulová",J146,0)</f>
        <v>0</v>
      </c>
      <c r="BJ146" s="18" t="s">
        <v>92</v>
      </c>
      <c r="BK146" s="252">
        <f>ROUND(I146*H146,2)</f>
        <v>0</v>
      </c>
      <c r="BL146" s="18" t="s">
        <v>227</v>
      </c>
      <c r="BM146" s="251" t="s">
        <v>1021</v>
      </c>
    </row>
    <row r="147" s="13" customFormat="1">
      <c r="A147" s="13"/>
      <c r="B147" s="258"/>
      <c r="C147" s="259"/>
      <c r="D147" s="260" t="s">
        <v>256</v>
      </c>
      <c r="E147" s="261" t="s">
        <v>1</v>
      </c>
      <c r="F147" s="262" t="s">
        <v>1801</v>
      </c>
      <c r="G147" s="259"/>
      <c r="H147" s="263">
        <v>95.486999999999995</v>
      </c>
      <c r="I147" s="264"/>
      <c r="J147" s="259"/>
      <c r="K147" s="259"/>
      <c r="L147" s="265"/>
      <c r="M147" s="266"/>
      <c r="N147" s="267"/>
      <c r="O147" s="267"/>
      <c r="P147" s="267"/>
      <c r="Q147" s="267"/>
      <c r="R147" s="267"/>
      <c r="S147" s="267"/>
      <c r="T147" s="268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69" t="s">
        <v>256</v>
      </c>
      <c r="AU147" s="269" t="s">
        <v>92</v>
      </c>
      <c r="AV147" s="13" t="s">
        <v>92</v>
      </c>
      <c r="AW147" s="13" t="s">
        <v>32</v>
      </c>
      <c r="AX147" s="13" t="s">
        <v>84</v>
      </c>
      <c r="AY147" s="269" t="s">
        <v>210</v>
      </c>
    </row>
    <row r="148" s="2" customFormat="1" ht="16.30189" customHeight="1">
      <c r="A148" s="39"/>
      <c r="B148" s="40"/>
      <c r="C148" s="239" t="s">
        <v>282</v>
      </c>
      <c r="D148" s="239" t="s">
        <v>213</v>
      </c>
      <c r="E148" s="240" t="s">
        <v>1023</v>
      </c>
      <c r="F148" s="241" t="s">
        <v>1024</v>
      </c>
      <c r="G148" s="242" t="s">
        <v>264</v>
      </c>
      <c r="H148" s="243">
        <v>13.641</v>
      </c>
      <c r="I148" s="244"/>
      <c r="J148" s="245">
        <f>ROUND(I148*H148,2)</f>
        <v>0</v>
      </c>
      <c r="K148" s="246"/>
      <c r="L148" s="45"/>
      <c r="M148" s="247" t="s">
        <v>1</v>
      </c>
      <c r="N148" s="248" t="s">
        <v>42</v>
      </c>
      <c r="O148" s="98"/>
      <c r="P148" s="249">
        <f>O148*H148</f>
        <v>0</v>
      </c>
      <c r="Q148" s="249">
        <v>0</v>
      </c>
      <c r="R148" s="249">
        <f>Q148*H148</f>
        <v>0</v>
      </c>
      <c r="S148" s="249">
        <v>0</v>
      </c>
      <c r="T148" s="250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51" t="s">
        <v>227</v>
      </c>
      <c r="AT148" s="251" t="s">
        <v>213</v>
      </c>
      <c r="AU148" s="251" t="s">
        <v>92</v>
      </c>
      <c r="AY148" s="18" t="s">
        <v>210</v>
      </c>
      <c r="BE148" s="252">
        <f>IF(N148="základná",J148,0)</f>
        <v>0</v>
      </c>
      <c r="BF148" s="252">
        <f>IF(N148="znížená",J148,0)</f>
        <v>0</v>
      </c>
      <c r="BG148" s="252">
        <f>IF(N148="zákl. prenesená",J148,0)</f>
        <v>0</v>
      </c>
      <c r="BH148" s="252">
        <f>IF(N148="zníž. prenesená",J148,0)</f>
        <v>0</v>
      </c>
      <c r="BI148" s="252">
        <f>IF(N148="nulová",J148,0)</f>
        <v>0</v>
      </c>
      <c r="BJ148" s="18" t="s">
        <v>92</v>
      </c>
      <c r="BK148" s="252">
        <f>ROUND(I148*H148,2)</f>
        <v>0</v>
      </c>
      <c r="BL148" s="18" t="s">
        <v>227</v>
      </c>
      <c r="BM148" s="251" t="s">
        <v>1025</v>
      </c>
    </row>
    <row r="149" s="2" customFormat="1" ht="23.4566" customHeight="1">
      <c r="A149" s="39"/>
      <c r="B149" s="40"/>
      <c r="C149" s="239" t="s">
        <v>287</v>
      </c>
      <c r="D149" s="239" t="s">
        <v>213</v>
      </c>
      <c r="E149" s="240" t="s">
        <v>1026</v>
      </c>
      <c r="F149" s="241" t="s">
        <v>342</v>
      </c>
      <c r="G149" s="242" t="s">
        <v>333</v>
      </c>
      <c r="H149" s="243">
        <v>31.544</v>
      </c>
      <c r="I149" s="244"/>
      <c r="J149" s="245">
        <f>ROUND(I149*H149,2)</f>
        <v>0</v>
      </c>
      <c r="K149" s="246"/>
      <c r="L149" s="45"/>
      <c r="M149" s="247" t="s">
        <v>1</v>
      </c>
      <c r="N149" s="248" t="s">
        <v>42</v>
      </c>
      <c r="O149" s="98"/>
      <c r="P149" s="249">
        <f>O149*H149</f>
        <v>0</v>
      </c>
      <c r="Q149" s="249">
        <v>0</v>
      </c>
      <c r="R149" s="249">
        <f>Q149*H149</f>
        <v>0</v>
      </c>
      <c r="S149" s="249">
        <v>0</v>
      </c>
      <c r="T149" s="250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51" t="s">
        <v>227</v>
      </c>
      <c r="AT149" s="251" t="s">
        <v>213</v>
      </c>
      <c r="AU149" s="251" t="s">
        <v>92</v>
      </c>
      <c r="AY149" s="18" t="s">
        <v>210</v>
      </c>
      <c r="BE149" s="252">
        <f>IF(N149="základná",J149,0)</f>
        <v>0</v>
      </c>
      <c r="BF149" s="252">
        <f>IF(N149="znížená",J149,0)</f>
        <v>0</v>
      </c>
      <c r="BG149" s="252">
        <f>IF(N149="zákl. prenesená",J149,0)</f>
        <v>0</v>
      </c>
      <c r="BH149" s="252">
        <f>IF(N149="zníž. prenesená",J149,0)</f>
        <v>0</v>
      </c>
      <c r="BI149" s="252">
        <f>IF(N149="nulová",J149,0)</f>
        <v>0</v>
      </c>
      <c r="BJ149" s="18" t="s">
        <v>92</v>
      </c>
      <c r="BK149" s="252">
        <f>ROUND(I149*H149,2)</f>
        <v>0</v>
      </c>
      <c r="BL149" s="18" t="s">
        <v>227</v>
      </c>
      <c r="BM149" s="251" t="s">
        <v>1027</v>
      </c>
    </row>
    <row r="150" s="13" customFormat="1">
      <c r="A150" s="13"/>
      <c r="B150" s="258"/>
      <c r="C150" s="259"/>
      <c r="D150" s="260" t="s">
        <v>256</v>
      </c>
      <c r="E150" s="261" t="s">
        <v>1</v>
      </c>
      <c r="F150" s="262" t="s">
        <v>1802</v>
      </c>
      <c r="G150" s="259"/>
      <c r="H150" s="263">
        <v>20.462</v>
      </c>
      <c r="I150" s="264"/>
      <c r="J150" s="259"/>
      <c r="K150" s="259"/>
      <c r="L150" s="265"/>
      <c r="M150" s="266"/>
      <c r="N150" s="267"/>
      <c r="O150" s="267"/>
      <c r="P150" s="267"/>
      <c r="Q150" s="267"/>
      <c r="R150" s="267"/>
      <c r="S150" s="267"/>
      <c r="T150" s="268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69" t="s">
        <v>256</v>
      </c>
      <c r="AU150" s="269" t="s">
        <v>92</v>
      </c>
      <c r="AV150" s="13" t="s">
        <v>92</v>
      </c>
      <c r="AW150" s="13" t="s">
        <v>32</v>
      </c>
      <c r="AX150" s="13" t="s">
        <v>76</v>
      </c>
      <c r="AY150" s="269" t="s">
        <v>210</v>
      </c>
    </row>
    <row r="151" s="13" customFormat="1">
      <c r="A151" s="13"/>
      <c r="B151" s="258"/>
      <c r="C151" s="259"/>
      <c r="D151" s="260" t="s">
        <v>256</v>
      </c>
      <c r="E151" s="261" t="s">
        <v>1</v>
      </c>
      <c r="F151" s="262" t="s">
        <v>1803</v>
      </c>
      <c r="G151" s="259"/>
      <c r="H151" s="263">
        <v>8.4499999999999993</v>
      </c>
      <c r="I151" s="264"/>
      <c r="J151" s="259"/>
      <c r="K151" s="259"/>
      <c r="L151" s="265"/>
      <c r="M151" s="266"/>
      <c r="N151" s="267"/>
      <c r="O151" s="267"/>
      <c r="P151" s="267"/>
      <c r="Q151" s="267"/>
      <c r="R151" s="267"/>
      <c r="S151" s="267"/>
      <c r="T151" s="268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69" t="s">
        <v>256</v>
      </c>
      <c r="AU151" s="269" t="s">
        <v>92</v>
      </c>
      <c r="AV151" s="13" t="s">
        <v>92</v>
      </c>
      <c r="AW151" s="13" t="s">
        <v>32</v>
      </c>
      <c r="AX151" s="13" t="s">
        <v>76</v>
      </c>
      <c r="AY151" s="269" t="s">
        <v>210</v>
      </c>
    </row>
    <row r="152" s="13" customFormat="1">
      <c r="A152" s="13"/>
      <c r="B152" s="258"/>
      <c r="C152" s="259"/>
      <c r="D152" s="260" t="s">
        <v>256</v>
      </c>
      <c r="E152" s="261" t="s">
        <v>1</v>
      </c>
      <c r="F152" s="262" t="s">
        <v>1804</v>
      </c>
      <c r="G152" s="259"/>
      <c r="H152" s="263">
        <v>2.6320000000000001</v>
      </c>
      <c r="I152" s="264"/>
      <c r="J152" s="259"/>
      <c r="K152" s="259"/>
      <c r="L152" s="265"/>
      <c r="M152" s="266"/>
      <c r="N152" s="267"/>
      <c r="O152" s="267"/>
      <c r="P152" s="267"/>
      <c r="Q152" s="267"/>
      <c r="R152" s="267"/>
      <c r="S152" s="267"/>
      <c r="T152" s="268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69" t="s">
        <v>256</v>
      </c>
      <c r="AU152" s="269" t="s">
        <v>92</v>
      </c>
      <c r="AV152" s="13" t="s">
        <v>92</v>
      </c>
      <c r="AW152" s="13" t="s">
        <v>32</v>
      </c>
      <c r="AX152" s="13" t="s">
        <v>76</v>
      </c>
      <c r="AY152" s="269" t="s">
        <v>210</v>
      </c>
    </row>
    <row r="153" s="14" customFormat="1">
      <c r="A153" s="14"/>
      <c r="B153" s="270"/>
      <c r="C153" s="271"/>
      <c r="D153" s="260" t="s">
        <v>256</v>
      </c>
      <c r="E153" s="272" t="s">
        <v>1</v>
      </c>
      <c r="F153" s="273" t="s">
        <v>268</v>
      </c>
      <c r="G153" s="271"/>
      <c r="H153" s="274">
        <v>31.544</v>
      </c>
      <c r="I153" s="275"/>
      <c r="J153" s="271"/>
      <c r="K153" s="271"/>
      <c r="L153" s="276"/>
      <c r="M153" s="277"/>
      <c r="N153" s="278"/>
      <c r="O153" s="278"/>
      <c r="P153" s="278"/>
      <c r="Q153" s="278"/>
      <c r="R153" s="278"/>
      <c r="S153" s="278"/>
      <c r="T153" s="279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80" t="s">
        <v>256</v>
      </c>
      <c r="AU153" s="280" t="s">
        <v>92</v>
      </c>
      <c r="AV153" s="14" t="s">
        <v>227</v>
      </c>
      <c r="AW153" s="14" t="s">
        <v>32</v>
      </c>
      <c r="AX153" s="14" t="s">
        <v>84</v>
      </c>
      <c r="AY153" s="280" t="s">
        <v>210</v>
      </c>
    </row>
    <row r="154" s="12" customFormat="1" ht="22.8" customHeight="1">
      <c r="A154" s="12"/>
      <c r="B154" s="223"/>
      <c r="C154" s="224"/>
      <c r="D154" s="225" t="s">
        <v>75</v>
      </c>
      <c r="E154" s="237" t="s">
        <v>102</v>
      </c>
      <c r="F154" s="237" t="s">
        <v>1445</v>
      </c>
      <c r="G154" s="224"/>
      <c r="H154" s="224"/>
      <c r="I154" s="227"/>
      <c r="J154" s="238">
        <f>BK154</f>
        <v>0</v>
      </c>
      <c r="K154" s="224"/>
      <c r="L154" s="229"/>
      <c r="M154" s="230"/>
      <c r="N154" s="231"/>
      <c r="O154" s="231"/>
      <c r="P154" s="232">
        <f>SUM(P155:P177)</f>
        <v>0</v>
      </c>
      <c r="Q154" s="231"/>
      <c r="R154" s="232">
        <f>SUM(R155:R177)</f>
        <v>4.5965840999999994</v>
      </c>
      <c r="S154" s="231"/>
      <c r="T154" s="233">
        <f>SUM(T155:T177)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34" t="s">
        <v>84</v>
      </c>
      <c r="AT154" s="235" t="s">
        <v>75</v>
      </c>
      <c r="AU154" s="235" t="s">
        <v>84</v>
      </c>
      <c r="AY154" s="234" t="s">
        <v>210</v>
      </c>
      <c r="BK154" s="236">
        <f>SUM(BK155:BK177)</f>
        <v>0</v>
      </c>
    </row>
    <row r="155" s="2" customFormat="1" ht="21.0566" customHeight="1">
      <c r="A155" s="39"/>
      <c r="B155" s="40"/>
      <c r="C155" s="239" t="s">
        <v>293</v>
      </c>
      <c r="D155" s="239" t="s">
        <v>213</v>
      </c>
      <c r="E155" s="240" t="s">
        <v>1033</v>
      </c>
      <c r="F155" s="241" t="s">
        <v>1034</v>
      </c>
      <c r="G155" s="242" t="s">
        <v>264</v>
      </c>
      <c r="H155" s="243">
        <v>0.80600000000000005</v>
      </c>
      <c r="I155" s="244"/>
      <c r="J155" s="245">
        <f>ROUND(I155*H155,2)</f>
        <v>0</v>
      </c>
      <c r="K155" s="246"/>
      <c r="L155" s="45"/>
      <c r="M155" s="247" t="s">
        <v>1</v>
      </c>
      <c r="N155" s="248" t="s">
        <v>42</v>
      </c>
      <c r="O155" s="98"/>
      <c r="P155" s="249">
        <f>O155*H155</f>
        <v>0</v>
      </c>
      <c r="Q155" s="249">
        <v>2.3855499999999998</v>
      </c>
      <c r="R155" s="249">
        <f>Q155*H155</f>
        <v>1.9227532999999999</v>
      </c>
      <c r="S155" s="249">
        <v>0</v>
      </c>
      <c r="T155" s="250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51" t="s">
        <v>227</v>
      </c>
      <c r="AT155" s="251" t="s">
        <v>213</v>
      </c>
      <c r="AU155" s="251" t="s">
        <v>92</v>
      </c>
      <c r="AY155" s="18" t="s">
        <v>210</v>
      </c>
      <c r="BE155" s="252">
        <f>IF(N155="základná",J155,0)</f>
        <v>0</v>
      </c>
      <c r="BF155" s="252">
        <f>IF(N155="znížená",J155,0)</f>
        <v>0</v>
      </c>
      <c r="BG155" s="252">
        <f>IF(N155="zákl. prenesená",J155,0)</f>
        <v>0</v>
      </c>
      <c r="BH155" s="252">
        <f>IF(N155="zníž. prenesená",J155,0)</f>
        <v>0</v>
      </c>
      <c r="BI155" s="252">
        <f>IF(N155="nulová",J155,0)</f>
        <v>0</v>
      </c>
      <c r="BJ155" s="18" t="s">
        <v>92</v>
      </c>
      <c r="BK155" s="252">
        <f>ROUND(I155*H155,2)</f>
        <v>0</v>
      </c>
      <c r="BL155" s="18" t="s">
        <v>227</v>
      </c>
      <c r="BM155" s="251" t="s">
        <v>1035</v>
      </c>
    </row>
    <row r="156" s="13" customFormat="1">
      <c r="A156" s="13"/>
      <c r="B156" s="258"/>
      <c r="C156" s="259"/>
      <c r="D156" s="260" t="s">
        <v>256</v>
      </c>
      <c r="E156" s="261" t="s">
        <v>1</v>
      </c>
      <c r="F156" s="262" t="s">
        <v>1805</v>
      </c>
      <c r="G156" s="259"/>
      <c r="H156" s="263">
        <v>0.80600000000000005</v>
      </c>
      <c r="I156" s="264"/>
      <c r="J156" s="259"/>
      <c r="K156" s="259"/>
      <c r="L156" s="265"/>
      <c r="M156" s="266"/>
      <c r="N156" s="267"/>
      <c r="O156" s="267"/>
      <c r="P156" s="267"/>
      <c r="Q156" s="267"/>
      <c r="R156" s="267"/>
      <c r="S156" s="267"/>
      <c r="T156" s="268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69" t="s">
        <v>256</v>
      </c>
      <c r="AU156" s="269" t="s">
        <v>92</v>
      </c>
      <c r="AV156" s="13" t="s">
        <v>92</v>
      </c>
      <c r="AW156" s="13" t="s">
        <v>32</v>
      </c>
      <c r="AX156" s="13" t="s">
        <v>76</v>
      </c>
      <c r="AY156" s="269" t="s">
        <v>210</v>
      </c>
    </row>
    <row r="157" s="14" customFormat="1">
      <c r="A157" s="14"/>
      <c r="B157" s="270"/>
      <c r="C157" s="271"/>
      <c r="D157" s="260" t="s">
        <v>256</v>
      </c>
      <c r="E157" s="272" t="s">
        <v>1</v>
      </c>
      <c r="F157" s="273" t="s">
        <v>268</v>
      </c>
      <c r="G157" s="271"/>
      <c r="H157" s="274">
        <v>0.80600000000000005</v>
      </c>
      <c r="I157" s="275"/>
      <c r="J157" s="271"/>
      <c r="K157" s="271"/>
      <c r="L157" s="276"/>
      <c r="M157" s="277"/>
      <c r="N157" s="278"/>
      <c r="O157" s="278"/>
      <c r="P157" s="278"/>
      <c r="Q157" s="278"/>
      <c r="R157" s="278"/>
      <c r="S157" s="278"/>
      <c r="T157" s="279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80" t="s">
        <v>256</v>
      </c>
      <c r="AU157" s="280" t="s">
        <v>92</v>
      </c>
      <c r="AV157" s="14" t="s">
        <v>227</v>
      </c>
      <c r="AW157" s="14" t="s">
        <v>32</v>
      </c>
      <c r="AX157" s="14" t="s">
        <v>84</v>
      </c>
      <c r="AY157" s="280" t="s">
        <v>210</v>
      </c>
    </row>
    <row r="158" s="2" customFormat="1" ht="21.0566" customHeight="1">
      <c r="A158" s="39"/>
      <c r="B158" s="40"/>
      <c r="C158" s="239" t="s">
        <v>301</v>
      </c>
      <c r="D158" s="239" t="s">
        <v>213</v>
      </c>
      <c r="E158" s="240" t="s">
        <v>1037</v>
      </c>
      <c r="F158" s="241" t="s">
        <v>1038</v>
      </c>
      <c r="G158" s="242" t="s">
        <v>254</v>
      </c>
      <c r="H158" s="243">
        <v>2.8180000000000001</v>
      </c>
      <c r="I158" s="244"/>
      <c r="J158" s="245">
        <f>ROUND(I158*H158,2)</f>
        <v>0</v>
      </c>
      <c r="K158" s="246"/>
      <c r="L158" s="45"/>
      <c r="M158" s="247" t="s">
        <v>1</v>
      </c>
      <c r="N158" s="248" t="s">
        <v>42</v>
      </c>
      <c r="O158" s="98"/>
      <c r="P158" s="249">
        <f>O158*H158</f>
        <v>0</v>
      </c>
      <c r="Q158" s="249">
        <v>0.038350000000000002</v>
      </c>
      <c r="R158" s="249">
        <f>Q158*H158</f>
        <v>0.10807030000000001</v>
      </c>
      <c r="S158" s="249">
        <v>0</v>
      </c>
      <c r="T158" s="250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51" t="s">
        <v>227</v>
      </c>
      <c r="AT158" s="251" t="s">
        <v>213</v>
      </c>
      <c r="AU158" s="251" t="s">
        <v>92</v>
      </c>
      <c r="AY158" s="18" t="s">
        <v>210</v>
      </c>
      <c r="BE158" s="252">
        <f>IF(N158="základná",J158,0)</f>
        <v>0</v>
      </c>
      <c r="BF158" s="252">
        <f>IF(N158="znížená",J158,0)</f>
        <v>0</v>
      </c>
      <c r="BG158" s="252">
        <f>IF(N158="zákl. prenesená",J158,0)</f>
        <v>0</v>
      </c>
      <c r="BH158" s="252">
        <f>IF(N158="zníž. prenesená",J158,0)</f>
        <v>0</v>
      </c>
      <c r="BI158" s="252">
        <f>IF(N158="nulová",J158,0)</f>
        <v>0</v>
      </c>
      <c r="BJ158" s="18" t="s">
        <v>92</v>
      </c>
      <c r="BK158" s="252">
        <f>ROUND(I158*H158,2)</f>
        <v>0</v>
      </c>
      <c r="BL158" s="18" t="s">
        <v>227</v>
      </c>
      <c r="BM158" s="251" t="s">
        <v>1039</v>
      </c>
    </row>
    <row r="159" s="13" customFormat="1">
      <c r="A159" s="13"/>
      <c r="B159" s="258"/>
      <c r="C159" s="259"/>
      <c r="D159" s="260" t="s">
        <v>256</v>
      </c>
      <c r="E159" s="261" t="s">
        <v>1</v>
      </c>
      <c r="F159" s="262" t="s">
        <v>1806</v>
      </c>
      <c r="G159" s="259"/>
      <c r="H159" s="263">
        <v>2.8180000000000001</v>
      </c>
      <c r="I159" s="264"/>
      <c r="J159" s="259"/>
      <c r="K159" s="259"/>
      <c r="L159" s="265"/>
      <c r="M159" s="266"/>
      <c r="N159" s="267"/>
      <c r="O159" s="267"/>
      <c r="P159" s="267"/>
      <c r="Q159" s="267"/>
      <c r="R159" s="267"/>
      <c r="S159" s="267"/>
      <c r="T159" s="268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69" t="s">
        <v>256</v>
      </c>
      <c r="AU159" s="269" t="s">
        <v>92</v>
      </c>
      <c r="AV159" s="13" t="s">
        <v>92</v>
      </c>
      <c r="AW159" s="13" t="s">
        <v>32</v>
      </c>
      <c r="AX159" s="13" t="s">
        <v>76</v>
      </c>
      <c r="AY159" s="269" t="s">
        <v>210</v>
      </c>
    </row>
    <row r="160" s="14" customFormat="1">
      <c r="A160" s="14"/>
      <c r="B160" s="270"/>
      <c r="C160" s="271"/>
      <c r="D160" s="260" t="s">
        <v>256</v>
      </c>
      <c r="E160" s="272" t="s">
        <v>1</v>
      </c>
      <c r="F160" s="273" t="s">
        <v>268</v>
      </c>
      <c r="G160" s="271"/>
      <c r="H160" s="274">
        <v>2.8180000000000001</v>
      </c>
      <c r="I160" s="275"/>
      <c r="J160" s="271"/>
      <c r="K160" s="271"/>
      <c r="L160" s="276"/>
      <c r="M160" s="277"/>
      <c r="N160" s="278"/>
      <c r="O160" s="278"/>
      <c r="P160" s="278"/>
      <c r="Q160" s="278"/>
      <c r="R160" s="278"/>
      <c r="S160" s="278"/>
      <c r="T160" s="279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80" t="s">
        <v>256</v>
      </c>
      <c r="AU160" s="280" t="s">
        <v>92</v>
      </c>
      <c r="AV160" s="14" t="s">
        <v>227</v>
      </c>
      <c r="AW160" s="14" t="s">
        <v>32</v>
      </c>
      <c r="AX160" s="14" t="s">
        <v>84</v>
      </c>
      <c r="AY160" s="280" t="s">
        <v>210</v>
      </c>
    </row>
    <row r="161" s="2" customFormat="1" ht="21.0566" customHeight="1">
      <c r="A161" s="39"/>
      <c r="B161" s="40"/>
      <c r="C161" s="239" t="s">
        <v>307</v>
      </c>
      <c r="D161" s="239" t="s">
        <v>213</v>
      </c>
      <c r="E161" s="240" t="s">
        <v>1041</v>
      </c>
      <c r="F161" s="241" t="s">
        <v>1042</v>
      </c>
      <c r="G161" s="242" t="s">
        <v>254</v>
      </c>
      <c r="H161" s="243">
        <v>2.8180000000000001</v>
      </c>
      <c r="I161" s="244"/>
      <c r="J161" s="245">
        <f>ROUND(I161*H161,2)</f>
        <v>0</v>
      </c>
      <c r="K161" s="246"/>
      <c r="L161" s="45"/>
      <c r="M161" s="247" t="s">
        <v>1</v>
      </c>
      <c r="N161" s="248" t="s">
        <v>42</v>
      </c>
      <c r="O161" s="98"/>
      <c r="P161" s="249">
        <f>O161*H161</f>
        <v>0</v>
      </c>
      <c r="Q161" s="249">
        <v>1.0000000000000001E-05</v>
      </c>
      <c r="R161" s="249">
        <f>Q161*H161</f>
        <v>2.8180000000000001E-05</v>
      </c>
      <c r="S161" s="249">
        <v>0</v>
      </c>
      <c r="T161" s="250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51" t="s">
        <v>227</v>
      </c>
      <c r="AT161" s="251" t="s">
        <v>213</v>
      </c>
      <c r="AU161" s="251" t="s">
        <v>92</v>
      </c>
      <c r="AY161" s="18" t="s">
        <v>210</v>
      </c>
      <c r="BE161" s="252">
        <f>IF(N161="základná",J161,0)</f>
        <v>0</v>
      </c>
      <c r="BF161" s="252">
        <f>IF(N161="znížená",J161,0)</f>
        <v>0</v>
      </c>
      <c r="BG161" s="252">
        <f>IF(N161="zákl. prenesená",J161,0)</f>
        <v>0</v>
      </c>
      <c r="BH161" s="252">
        <f>IF(N161="zníž. prenesená",J161,0)</f>
        <v>0</v>
      </c>
      <c r="BI161" s="252">
        <f>IF(N161="nulová",J161,0)</f>
        <v>0</v>
      </c>
      <c r="BJ161" s="18" t="s">
        <v>92</v>
      </c>
      <c r="BK161" s="252">
        <f>ROUND(I161*H161,2)</f>
        <v>0</v>
      </c>
      <c r="BL161" s="18" t="s">
        <v>227</v>
      </c>
      <c r="BM161" s="251" t="s">
        <v>1043</v>
      </c>
    </row>
    <row r="162" s="2" customFormat="1" ht="21.0566" customHeight="1">
      <c r="A162" s="39"/>
      <c r="B162" s="40"/>
      <c r="C162" s="239" t="s">
        <v>313</v>
      </c>
      <c r="D162" s="239" t="s">
        <v>213</v>
      </c>
      <c r="E162" s="240" t="s">
        <v>1044</v>
      </c>
      <c r="F162" s="241" t="s">
        <v>1045</v>
      </c>
      <c r="G162" s="242" t="s">
        <v>333</v>
      </c>
      <c r="H162" s="243">
        <v>0.13400000000000001</v>
      </c>
      <c r="I162" s="244"/>
      <c r="J162" s="245">
        <f>ROUND(I162*H162,2)</f>
        <v>0</v>
      </c>
      <c r="K162" s="246"/>
      <c r="L162" s="45"/>
      <c r="M162" s="247" t="s">
        <v>1</v>
      </c>
      <c r="N162" s="248" t="s">
        <v>42</v>
      </c>
      <c r="O162" s="98"/>
      <c r="P162" s="249">
        <f>O162*H162</f>
        <v>0</v>
      </c>
      <c r="Q162" s="249">
        <v>1.03704</v>
      </c>
      <c r="R162" s="249">
        <f>Q162*H162</f>
        <v>0.13896336000000001</v>
      </c>
      <c r="S162" s="249">
        <v>0</v>
      </c>
      <c r="T162" s="250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51" t="s">
        <v>227</v>
      </c>
      <c r="AT162" s="251" t="s">
        <v>213</v>
      </c>
      <c r="AU162" s="251" t="s">
        <v>92</v>
      </c>
      <c r="AY162" s="18" t="s">
        <v>210</v>
      </c>
      <c r="BE162" s="252">
        <f>IF(N162="základná",J162,0)</f>
        <v>0</v>
      </c>
      <c r="BF162" s="252">
        <f>IF(N162="znížená",J162,0)</f>
        <v>0</v>
      </c>
      <c r="BG162" s="252">
        <f>IF(N162="zákl. prenesená",J162,0)</f>
        <v>0</v>
      </c>
      <c r="BH162" s="252">
        <f>IF(N162="zníž. prenesená",J162,0)</f>
        <v>0</v>
      </c>
      <c r="BI162" s="252">
        <f>IF(N162="nulová",J162,0)</f>
        <v>0</v>
      </c>
      <c r="BJ162" s="18" t="s">
        <v>92</v>
      </c>
      <c r="BK162" s="252">
        <f>ROUND(I162*H162,2)</f>
        <v>0</v>
      </c>
      <c r="BL162" s="18" t="s">
        <v>227</v>
      </c>
      <c r="BM162" s="251" t="s">
        <v>1046</v>
      </c>
    </row>
    <row r="163" s="13" customFormat="1">
      <c r="A163" s="13"/>
      <c r="B163" s="258"/>
      <c r="C163" s="259"/>
      <c r="D163" s="260" t="s">
        <v>256</v>
      </c>
      <c r="E163" s="261" t="s">
        <v>1</v>
      </c>
      <c r="F163" s="262" t="s">
        <v>1807</v>
      </c>
      <c r="G163" s="259"/>
      <c r="H163" s="263">
        <v>0.13400000000000001</v>
      </c>
      <c r="I163" s="264"/>
      <c r="J163" s="259"/>
      <c r="K163" s="259"/>
      <c r="L163" s="265"/>
      <c r="M163" s="266"/>
      <c r="N163" s="267"/>
      <c r="O163" s="267"/>
      <c r="P163" s="267"/>
      <c r="Q163" s="267"/>
      <c r="R163" s="267"/>
      <c r="S163" s="267"/>
      <c r="T163" s="268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69" t="s">
        <v>256</v>
      </c>
      <c r="AU163" s="269" t="s">
        <v>92</v>
      </c>
      <c r="AV163" s="13" t="s">
        <v>92</v>
      </c>
      <c r="AW163" s="13" t="s">
        <v>32</v>
      </c>
      <c r="AX163" s="13" t="s">
        <v>76</v>
      </c>
      <c r="AY163" s="269" t="s">
        <v>210</v>
      </c>
    </row>
    <row r="164" s="14" customFormat="1">
      <c r="A164" s="14"/>
      <c r="B164" s="270"/>
      <c r="C164" s="271"/>
      <c r="D164" s="260" t="s">
        <v>256</v>
      </c>
      <c r="E164" s="272" t="s">
        <v>1</v>
      </c>
      <c r="F164" s="273" t="s">
        <v>268</v>
      </c>
      <c r="G164" s="271"/>
      <c r="H164" s="274">
        <v>0.13400000000000001</v>
      </c>
      <c r="I164" s="275"/>
      <c r="J164" s="271"/>
      <c r="K164" s="271"/>
      <c r="L164" s="276"/>
      <c r="M164" s="277"/>
      <c r="N164" s="278"/>
      <c r="O164" s="278"/>
      <c r="P164" s="278"/>
      <c r="Q164" s="278"/>
      <c r="R164" s="278"/>
      <c r="S164" s="278"/>
      <c r="T164" s="279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80" t="s">
        <v>256</v>
      </c>
      <c r="AU164" s="280" t="s">
        <v>92</v>
      </c>
      <c r="AV164" s="14" t="s">
        <v>227</v>
      </c>
      <c r="AW164" s="14" t="s">
        <v>32</v>
      </c>
      <c r="AX164" s="14" t="s">
        <v>84</v>
      </c>
      <c r="AY164" s="280" t="s">
        <v>210</v>
      </c>
    </row>
    <row r="165" s="2" customFormat="1" ht="16.30189" customHeight="1">
      <c r="A165" s="39"/>
      <c r="B165" s="40"/>
      <c r="C165" s="281" t="s">
        <v>318</v>
      </c>
      <c r="D165" s="281" t="s">
        <v>330</v>
      </c>
      <c r="E165" s="282" t="s">
        <v>1048</v>
      </c>
      <c r="F165" s="283" t="s">
        <v>1049</v>
      </c>
      <c r="G165" s="284" t="s">
        <v>1050</v>
      </c>
      <c r="H165" s="285">
        <v>20</v>
      </c>
      <c r="I165" s="286"/>
      <c r="J165" s="287">
        <f>ROUND(I165*H165,2)</f>
        <v>0</v>
      </c>
      <c r="K165" s="288"/>
      <c r="L165" s="289"/>
      <c r="M165" s="290" t="s">
        <v>1</v>
      </c>
      <c r="N165" s="291" t="s">
        <v>42</v>
      </c>
      <c r="O165" s="98"/>
      <c r="P165" s="249">
        <f>O165*H165</f>
        <v>0</v>
      </c>
      <c r="Q165" s="249">
        <v>0</v>
      </c>
      <c r="R165" s="249">
        <f>Q165*H165</f>
        <v>0</v>
      </c>
      <c r="S165" s="249">
        <v>0</v>
      </c>
      <c r="T165" s="250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51" t="s">
        <v>287</v>
      </c>
      <c r="AT165" s="251" t="s">
        <v>330</v>
      </c>
      <c r="AU165" s="251" t="s">
        <v>92</v>
      </c>
      <c r="AY165" s="18" t="s">
        <v>210</v>
      </c>
      <c r="BE165" s="252">
        <f>IF(N165="základná",J165,0)</f>
        <v>0</v>
      </c>
      <c r="BF165" s="252">
        <f>IF(N165="znížená",J165,0)</f>
        <v>0</v>
      </c>
      <c r="BG165" s="252">
        <f>IF(N165="zákl. prenesená",J165,0)</f>
        <v>0</v>
      </c>
      <c r="BH165" s="252">
        <f>IF(N165="zníž. prenesená",J165,0)</f>
        <v>0</v>
      </c>
      <c r="BI165" s="252">
        <f>IF(N165="nulová",J165,0)</f>
        <v>0</v>
      </c>
      <c r="BJ165" s="18" t="s">
        <v>92</v>
      </c>
      <c r="BK165" s="252">
        <f>ROUND(I165*H165,2)</f>
        <v>0</v>
      </c>
      <c r="BL165" s="18" t="s">
        <v>227</v>
      </c>
      <c r="BM165" s="251" t="s">
        <v>1051</v>
      </c>
    </row>
    <row r="166" s="13" customFormat="1">
      <c r="A166" s="13"/>
      <c r="B166" s="258"/>
      <c r="C166" s="259"/>
      <c r="D166" s="260" t="s">
        <v>256</v>
      </c>
      <c r="E166" s="261" t="s">
        <v>1</v>
      </c>
      <c r="F166" s="262" t="s">
        <v>1808</v>
      </c>
      <c r="G166" s="259"/>
      <c r="H166" s="263">
        <v>20</v>
      </c>
      <c r="I166" s="264"/>
      <c r="J166" s="259"/>
      <c r="K166" s="259"/>
      <c r="L166" s="265"/>
      <c r="M166" s="266"/>
      <c r="N166" s="267"/>
      <c r="O166" s="267"/>
      <c r="P166" s="267"/>
      <c r="Q166" s="267"/>
      <c r="R166" s="267"/>
      <c r="S166" s="267"/>
      <c r="T166" s="268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69" t="s">
        <v>256</v>
      </c>
      <c r="AU166" s="269" t="s">
        <v>92</v>
      </c>
      <c r="AV166" s="13" t="s">
        <v>92</v>
      </c>
      <c r="AW166" s="13" t="s">
        <v>32</v>
      </c>
      <c r="AX166" s="13" t="s">
        <v>76</v>
      </c>
      <c r="AY166" s="269" t="s">
        <v>210</v>
      </c>
    </row>
    <row r="167" s="14" customFormat="1">
      <c r="A167" s="14"/>
      <c r="B167" s="270"/>
      <c r="C167" s="271"/>
      <c r="D167" s="260" t="s">
        <v>256</v>
      </c>
      <c r="E167" s="272" t="s">
        <v>1</v>
      </c>
      <c r="F167" s="273" t="s">
        <v>268</v>
      </c>
      <c r="G167" s="271"/>
      <c r="H167" s="274">
        <v>20</v>
      </c>
      <c r="I167" s="275"/>
      <c r="J167" s="271"/>
      <c r="K167" s="271"/>
      <c r="L167" s="276"/>
      <c r="M167" s="277"/>
      <c r="N167" s="278"/>
      <c r="O167" s="278"/>
      <c r="P167" s="278"/>
      <c r="Q167" s="278"/>
      <c r="R167" s="278"/>
      <c r="S167" s="278"/>
      <c r="T167" s="279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80" t="s">
        <v>256</v>
      </c>
      <c r="AU167" s="280" t="s">
        <v>92</v>
      </c>
      <c r="AV167" s="14" t="s">
        <v>227</v>
      </c>
      <c r="AW167" s="14" t="s">
        <v>32</v>
      </c>
      <c r="AX167" s="14" t="s">
        <v>84</v>
      </c>
      <c r="AY167" s="280" t="s">
        <v>210</v>
      </c>
    </row>
    <row r="168" s="2" customFormat="1" ht="36.72453" customHeight="1">
      <c r="A168" s="39"/>
      <c r="B168" s="40"/>
      <c r="C168" s="239" t="s">
        <v>324</v>
      </c>
      <c r="D168" s="239" t="s">
        <v>213</v>
      </c>
      <c r="E168" s="240" t="s">
        <v>1244</v>
      </c>
      <c r="F168" s="241" t="s">
        <v>1245</v>
      </c>
      <c r="G168" s="242" t="s">
        <v>264</v>
      </c>
      <c r="H168" s="243">
        <v>0.76800000000000002</v>
      </c>
      <c r="I168" s="244"/>
      <c r="J168" s="245">
        <f>ROUND(I168*H168,2)</f>
        <v>0</v>
      </c>
      <c r="K168" s="246"/>
      <c r="L168" s="45"/>
      <c r="M168" s="247" t="s">
        <v>1</v>
      </c>
      <c r="N168" s="248" t="s">
        <v>42</v>
      </c>
      <c r="O168" s="98"/>
      <c r="P168" s="249">
        <f>O168*H168</f>
        <v>0</v>
      </c>
      <c r="Q168" s="249">
        <v>2.9637199999999999</v>
      </c>
      <c r="R168" s="249">
        <f>Q168*H168</f>
        <v>2.2761369600000001</v>
      </c>
      <c r="S168" s="249">
        <v>0</v>
      </c>
      <c r="T168" s="250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51" t="s">
        <v>227</v>
      </c>
      <c r="AT168" s="251" t="s">
        <v>213</v>
      </c>
      <c r="AU168" s="251" t="s">
        <v>92</v>
      </c>
      <c r="AY168" s="18" t="s">
        <v>210</v>
      </c>
      <c r="BE168" s="252">
        <f>IF(N168="základná",J168,0)</f>
        <v>0</v>
      </c>
      <c r="BF168" s="252">
        <f>IF(N168="znížená",J168,0)</f>
        <v>0</v>
      </c>
      <c r="BG168" s="252">
        <f>IF(N168="zákl. prenesená",J168,0)</f>
        <v>0</v>
      </c>
      <c r="BH168" s="252">
        <f>IF(N168="zníž. prenesená",J168,0)</f>
        <v>0</v>
      </c>
      <c r="BI168" s="252">
        <f>IF(N168="nulová",J168,0)</f>
        <v>0</v>
      </c>
      <c r="BJ168" s="18" t="s">
        <v>92</v>
      </c>
      <c r="BK168" s="252">
        <f>ROUND(I168*H168,2)</f>
        <v>0</v>
      </c>
      <c r="BL168" s="18" t="s">
        <v>227</v>
      </c>
      <c r="BM168" s="251" t="s">
        <v>1246</v>
      </c>
    </row>
    <row r="169" s="13" customFormat="1">
      <c r="A169" s="13"/>
      <c r="B169" s="258"/>
      <c r="C169" s="259"/>
      <c r="D169" s="260" t="s">
        <v>256</v>
      </c>
      <c r="E169" s="261" t="s">
        <v>1</v>
      </c>
      <c r="F169" s="262" t="s">
        <v>1809</v>
      </c>
      <c r="G169" s="259"/>
      <c r="H169" s="263">
        <v>0.112</v>
      </c>
      <c r="I169" s="264"/>
      <c r="J169" s="259"/>
      <c r="K169" s="259"/>
      <c r="L169" s="265"/>
      <c r="M169" s="266"/>
      <c r="N169" s="267"/>
      <c r="O169" s="267"/>
      <c r="P169" s="267"/>
      <c r="Q169" s="267"/>
      <c r="R169" s="267"/>
      <c r="S169" s="267"/>
      <c r="T169" s="268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69" t="s">
        <v>256</v>
      </c>
      <c r="AU169" s="269" t="s">
        <v>92</v>
      </c>
      <c r="AV169" s="13" t="s">
        <v>92</v>
      </c>
      <c r="AW169" s="13" t="s">
        <v>32</v>
      </c>
      <c r="AX169" s="13" t="s">
        <v>76</v>
      </c>
      <c r="AY169" s="269" t="s">
        <v>210</v>
      </c>
    </row>
    <row r="170" s="13" customFormat="1">
      <c r="A170" s="13"/>
      <c r="B170" s="258"/>
      <c r="C170" s="259"/>
      <c r="D170" s="260" t="s">
        <v>256</v>
      </c>
      <c r="E170" s="261" t="s">
        <v>1</v>
      </c>
      <c r="F170" s="262" t="s">
        <v>1810</v>
      </c>
      <c r="G170" s="259"/>
      <c r="H170" s="263">
        <v>0.65600000000000003</v>
      </c>
      <c r="I170" s="264"/>
      <c r="J170" s="259"/>
      <c r="K170" s="259"/>
      <c r="L170" s="265"/>
      <c r="M170" s="266"/>
      <c r="N170" s="267"/>
      <c r="O170" s="267"/>
      <c r="P170" s="267"/>
      <c r="Q170" s="267"/>
      <c r="R170" s="267"/>
      <c r="S170" s="267"/>
      <c r="T170" s="268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69" t="s">
        <v>256</v>
      </c>
      <c r="AU170" s="269" t="s">
        <v>92</v>
      </c>
      <c r="AV170" s="13" t="s">
        <v>92</v>
      </c>
      <c r="AW170" s="13" t="s">
        <v>32</v>
      </c>
      <c r="AX170" s="13" t="s">
        <v>76</v>
      </c>
      <c r="AY170" s="269" t="s">
        <v>210</v>
      </c>
    </row>
    <row r="171" s="14" customFormat="1">
      <c r="A171" s="14"/>
      <c r="B171" s="270"/>
      <c r="C171" s="271"/>
      <c r="D171" s="260" t="s">
        <v>256</v>
      </c>
      <c r="E171" s="272" t="s">
        <v>1</v>
      </c>
      <c r="F171" s="273" t="s">
        <v>268</v>
      </c>
      <c r="G171" s="271"/>
      <c r="H171" s="274">
        <v>0.76800000000000002</v>
      </c>
      <c r="I171" s="275"/>
      <c r="J171" s="271"/>
      <c r="K171" s="271"/>
      <c r="L171" s="276"/>
      <c r="M171" s="277"/>
      <c r="N171" s="278"/>
      <c r="O171" s="278"/>
      <c r="P171" s="278"/>
      <c r="Q171" s="278"/>
      <c r="R171" s="278"/>
      <c r="S171" s="278"/>
      <c r="T171" s="279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80" t="s">
        <v>256</v>
      </c>
      <c r="AU171" s="280" t="s">
        <v>92</v>
      </c>
      <c r="AV171" s="14" t="s">
        <v>227</v>
      </c>
      <c r="AW171" s="14" t="s">
        <v>32</v>
      </c>
      <c r="AX171" s="14" t="s">
        <v>84</v>
      </c>
      <c r="AY171" s="280" t="s">
        <v>210</v>
      </c>
    </row>
    <row r="172" s="2" customFormat="1" ht="23.4566" customHeight="1">
      <c r="A172" s="39"/>
      <c r="B172" s="40"/>
      <c r="C172" s="239" t="s">
        <v>329</v>
      </c>
      <c r="D172" s="239" t="s">
        <v>213</v>
      </c>
      <c r="E172" s="240" t="s">
        <v>1068</v>
      </c>
      <c r="F172" s="241" t="s">
        <v>1069</v>
      </c>
      <c r="G172" s="242" t="s">
        <v>310</v>
      </c>
      <c r="H172" s="243">
        <v>7.5999999999999996</v>
      </c>
      <c r="I172" s="244"/>
      <c r="J172" s="245">
        <f>ROUND(I172*H172,2)</f>
        <v>0</v>
      </c>
      <c r="K172" s="246"/>
      <c r="L172" s="45"/>
      <c r="M172" s="247" t="s">
        <v>1</v>
      </c>
      <c r="N172" s="248" t="s">
        <v>42</v>
      </c>
      <c r="O172" s="98"/>
      <c r="P172" s="249">
        <f>O172*H172</f>
        <v>0</v>
      </c>
      <c r="Q172" s="249">
        <v>0.00282</v>
      </c>
      <c r="R172" s="249">
        <f>Q172*H172</f>
        <v>0.021432</v>
      </c>
      <c r="S172" s="249">
        <v>0</v>
      </c>
      <c r="T172" s="250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51" t="s">
        <v>227</v>
      </c>
      <c r="AT172" s="251" t="s">
        <v>213</v>
      </c>
      <c r="AU172" s="251" t="s">
        <v>92</v>
      </c>
      <c r="AY172" s="18" t="s">
        <v>210</v>
      </c>
      <c r="BE172" s="252">
        <f>IF(N172="základná",J172,0)</f>
        <v>0</v>
      </c>
      <c r="BF172" s="252">
        <f>IF(N172="znížená",J172,0)</f>
        <v>0</v>
      </c>
      <c r="BG172" s="252">
        <f>IF(N172="zákl. prenesená",J172,0)</f>
        <v>0</v>
      </c>
      <c r="BH172" s="252">
        <f>IF(N172="zníž. prenesená",J172,0)</f>
        <v>0</v>
      </c>
      <c r="BI172" s="252">
        <f>IF(N172="nulová",J172,0)</f>
        <v>0</v>
      </c>
      <c r="BJ172" s="18" t="s">
        <v>92</v>
      </c>
      <c r="BK172" s="252">
        <f>ROUND(I172*H172,2)</f>
        <v>0</v>
      </c>
      <c r="BL172" s="18" t="s">
        <v>227</v>
      </c>
      <c r="BM172" s="251" t="s">
        <v>1811</v>
      </c>
    </row>
    <row r="173" s="13" customFormat="1">
      <c r="A173" s="13"/>
      <c r="B173" s="258"/>
      <c r="C173" s="259"/>
      <c r="D173" s="260" t="s">
        <v>256</v>
      </c>
      <c r="E173" s="261" t="s">
        <v>1</v>
      </c>
      <c r="F173" s="262" t="s">
        <v>1812</v>
      </c>
      <c r="G173" s="259"/>
      <c r="H173" s="263">
        <v>7.5999999999999996</v>
      </c>
      <c r="I173" s="264"/>
      <c r="J173" s="259"/>
      <c r="K173" s="259"/>
      <c r="L173" s="265"/>
      <c r="M173" s="266"/>
      <c r="N173" s="267"/>
      <c r="O173" s="267"/>
      <c r="P173" s="267"/>
      <c r="Q173" s="267"/>
      <c r="R173" s="267"/>
      <c r="S173" s="267"/>
      <c r="T173" s="268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69" t="s">
        <v>256</v>
      </c>
      <c r="AU173" s="269" t="s">
        <v>92</v>
      </c>
      <c r="AV173" s="13" t="s">
        <v>92</v>
      </c>
      <c r="AW173" s="13" t="s">
        <v>32</v>
      </c>
      <c r="AX173" s="13" t="s">
        <v>76</v>
      </c>
      <c r="AY173" s="269" t="s">
        <v>210</v>
      </c>
    </row>
    <row r="174" s="14" customFormat="1">
      <c r="A174" s="14"/>
      <c r="B174" s="270"/>
      <c r="C174" s="271"/>
      <c r="D174" s="260" t="s">
        <v>256</v>
      </c>
      <c r="E174" s="272" t="s">
        <v>1</v>
      </c>
      <c r="F174" s="273" t="s">
        <v>268</v>
      </c>
      <c r="G174" s="271"/>
      <c r="H174" s="274">
        <v>7.5999999999999996</v>
      </c>
      <c r="I174" s="275"/>
      <c r="J174" s="271"/>
      <c r="K174" s="271"/>
      <c r="L174" s="276"/>
      <c r="M174" s="277"/>
      <c r="N174" s="278"/>
      <c r="O174" s="278"/>
      <c r="P174" s="278"/>
      <c r="Q174" s="278"/>
      <c r="R174" s="278"/>
      <c r="S174" s="278"/>
      <c r="T174" s="279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80" t="s">
        <v>256</v>
      </c>
      <c r="AU174" s="280" t="s">
        <v>92</v>
      </c>
      <c r="AV174" s="14" t="s">
        <v>227</v>
      </c>
      <c r="AW174" s="14" t="s">
        <v>4</v>
      </c>
      <c r="AX174" s="14" t="s">
        <v>84</v>
      </c>
      <c r="AY174" s="280" t="s">
        <v>210</v>
      </c>
    </row>
    <row r="175" s="2" customFormat="1" ht="16.30189" customHeight="1">
      <c r="A175" s="39"/>
      <c r="B175" s="40"/>
      <c r="C175" s="281" t="s">
        <v>336</v>
      </c>
      <c r="D175" s="281" t="s">
        <v>330</v>
      </c>
      <c r="E175" s="282" t="s">
        <v>1073</v>
      </c>
      <c r="F175" s="283" t="s">
        <v>1074</v>
      </c>
      <c r="G175" s="284" t="s">
        <v>310</v>
      </c>
      <c r="H175" s="285">
        <v>7.5999999999999996</v>
      </c>
      <c r="I175" s="286"/>
      <c r="J175" s="287">
        <f>ROUND(I175*H175,2)</f>
        <v>0</v>
      </c>
      <c r="K175" s="288"/>
      <c r="L175" s="289"/>
      <c r="M175" s="290" t="s">
        <v>1</v>
      </c>
      <c r="N175" s="291" t="s">
        <v>42</v>
      </c>
      <c r="O175" s="98"/>
      <c r="P175" s="249">
        <f>O175*H175</f>
        <v>0</v>
      </c>
      <c r="Q175" s="249">
        <v>0.017000000000000001</v>
      </c>
      <c r="R175" s="249">
        <f>Q175*H175</f>
        <v>0.12920000000000001</v>
      </c>
      <c r="S175" s="249">
        <v>0</v>
      </c>
      <c r="T175" s="250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51" t="s">
        <v>287</v>
      </c>
      <c r="AT175" s="251" t="s">
        <v>330</v>
      </c>
      <c r="AU175" s="251" t="s">
        <v>92</v>
      </c>
      <c r="AY175" s="18" t="s">
        <v>210</v>
      </c>
      <c r="BE175" s="252">
        <f>IF(N175="základná",J175,0)</f>
        <v>0</v>
      </c>
      <c r="BF175" s="252">
        <f>IF(N175="znížená",J175,0)</f>
        <v>0</v>
      </c>
      <c r="BG175" s="252">
        <f>IF(N175="zákl. prenesená",J175,0)</f>
        <v>0</v>
      </c>
      <c r="BH175" s="252">
        <f>IF(N175="zníž. prenesená",J175,0)</f>
        <v>0</v>
      </c>
      <c r="BI175" s="252">
        <f>IF(N175="nulová",J175,0)</f>
        <v>0</v>
      </c>
      <c r="BJ175" s="18" t="s">
        <v>92</v>
      </c>
      <c r="BK175" s="252">
        <f>ROUND(I175*H175,2)</f>
        <v>0</v>
      </c>
      <c r="BL175" s="18" t="s">
        <v>227</v>
      </c>
      <c r="BM175" s="251" t="s">
        <v>1813</v>
      </c>
    </row>
    <row r="176" s="2" customFormat="1" ht="16.30189" customHeight="1">
      <c r="A176" s="39"/>
      <c r="B176" s="40"/>
      <c r="C176" s="281" t="s">
        <v>340</v>
      </c>
      <c r="D176" s="281" t="s">
        <v>330</v>
      </c>
      <c r="E176" s="282" t="s">
        <v>1076</v>
      </c>
      <c r="F176" s="283" t="s">
        <v>1077</v>
      </c>
      <c r="G176" s="284" t="s">
        <v>1050</v>
      </c>
      <c r="H176" s="285">
        <v>18.84</v>
      </c>
      <c r="I176" s="286"/>
      <c r="J176" s="287">
        <f>ROUND(I176*H176,2)</f>
        <v>0</v>
      </c>
      <c r="K176" s="288"/>
      <c r="L176" s="289"/>
      <c r="M176" s="290" t="s">
        <v>1</v>
      </c>
      <c r="N176" s="291" t="s">
        <v>42</v>
      </c>
      <c r="O176" s="98"/>
      <c r="P176" s="249">
        <f>O176*H176</f>
        <v>0</v>
      </c>
      <c r="Q176" s="249">
        <v>0</v>
      </c>
      <c r="R176" s="249">
        <f>Q176*H176</f>
        <v>0</v>
      </c>
      <c r="S176" s="249">
        <v>0</v>
      </c>
      <c r="T176" s="250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51" t="s">
        <v>287</v>
      </c>
      <c r="AT176" s="251" t="s">
        <v>330</v>
      </c>
      <c r="AU176" s="251" t="s">
        <v>92</v>
      </c>
      <c r="AY176" s="18" t="s">
        <v>210</v>
      </c>
      <c r="BE176" s="252">
        <f>IF(N176="základná",J176,0)</f>
        <v>0</v>
      </c>
      <c r="BF176" s="252">
        <f>IF(N176="znížená",J176,0)</f>
        <v>0</v>
      </c>
      <c r="BG176" s="252">
        <f>IF(N176="zákl. prenesená",J176,0)</f>
        <v>0</v>
      </c>
      <c r="BH176" s="252">
        <f>IF(N176="zníž. prenesená",J176,0)</f>
        <v>0</v>
      </c>
      <c r="BI176" s="252">
        <f>IF(N176="nulová",J176,0)</f>
        <v>0</v>
      </c>
      <c r="BJ176" s="18" t="s">
        <v>92</v>
      </c>
      <c r="BK176" s="252">
        <f>ROUND(I176*H176,2)</f>
        <v>0</v>
      </c>
      <c r="BL176" s="18" t="s">
        <v>227</v>
      </c>
      <c r="BM176" s="251" t="s">
        <v>1814</v>
      </c>
    </row>
    <row r="177" s="13" customFormat="1">
      <c r="A177" s="13"/>
      <c r="B177" s="258"/>
      <c r="C177" s="259"/>
      <c r="D177" s="260" t="s">
        <v>256</v>
      </c>
      <c r="E177" s="261" t="s">
        <v>1</v>
      </c>
      <c r="F177" s="262" t="s">
        <v>1450</v>
      </c>
      <c r="G177" s="259"/>
      <c r="H177" s="263">
        <v>18.84</v>
      </c>
      <c r="I177" s="264"/>
      <c r="J177" s="259"/>
      <c r="K177" s="259"/>
      <c r="L177" s="265"/>
      <c r="M177" s="266"/>
      <c r="N177" s="267"/>
      <c r="O177" s="267"/>
      <c r="P177" s="267"/>
      <c r="Q177" s="267"/>
      <c r="R177" s="267"/>
      <c r="S177" s="267"/>
      <c r="T177" s="268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69" t="s">
        <v>256</v>
      </c>
      <c r="AU177" s="269" t="s">
        <v>92</v>
      </c>
      <c r="AV177" s="13" t="s">
        <v>92</v>
      </c>
      <c r="AW177" s="13" t="s">
        <v>32</v>
      </c>
      <c r="AX177" s="13" t="s">
        <v>84</v>
      </c>
      <c r="AY177" s="269" t="s">
        <v>210</v>
      </c>
    </row>
    <row r="178" s="12" customFormat="1" ht="22.8" customHeight="1">
      <c r="A178" s="12"/>
      <c r="B178" s="223"/>
      <c r="C178" s="224"/>
      <c r="D178" s="225" t="s">
        <v>75</v>
      </c>
      <c r="E178" s="237" t="s">
        <v>227</v>
      </c>
      <c r="F178" s="237" t="s">
        <v>454</v>
      </c>
      <c r="G178" s="224"/>
      <c r="H178" s="224"/>
      <c r="I178" s="227"/>
      <c r="J178" s="238">
        <f>BK178</f>
        <v>0</v>
      </c>
      <c r="K178" s="224"/>
      <c r="L178" s="229"/>
      <c r="M178" s="230"/>
      <c r="N178" s="231"/>
      <c r="O178" s="231"/>
      <c r="P178" s="232">
        <f>SUM(P179:P189)</f>
        <v>0</v>
      </c>
      <c r="Q178" s="231"/>
      <c r="R178" s="232">
        <f>SUM(R179:R189)</f>
        <v>24.680072620000001</v>
      </c>
      <c r="S178" s="231"/>
      <c r="T178" s="233">
        <f>SUM(T179:T189)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34" t="s">
        <v>84</v>
      </c>
      <c r="AT178" s="235" t="s">
        <v>75</v>
      </c>
      <c r="AU178" s="235" t="s">
        <v>84</v>
      </c>
      <c r="AY178" s="234" t="s">
        <v>210</v>
      </c>
      <c r="BK178" s="236">
        <f>SUM(BK179:BK189)</f>
        <v>0</v>
      </c>
    </row>
    <row r="179" s="2" customFormat="1" ht="31.92453" customHeight="1">
      <c r="A179" s="39"/>
      <c r="B179" s="40"/>
      <c r="C179" s="239" t="s">
        <v>346</v>
      </c>
      <c r="D179" s="239" t="s">
        <v>213</v>
      </c>
      <c r="E179" s="240" t="s">
        <v>456</v>
      </c>
      <c r="F179" s="241" t="s">
        <v>457</v>
      </c>
      <c r="G179" s="242" t="s">
        <v>254</v>
      </c>
      <c r="H179" s="243">
        <v>16.550000000000001</v>
      </c>
      <c r="I179" s="244"/>
      <c r="J179" s="245">
        <f>ROUND(I179*H179,2)</f>
        <v>0</v>
      </c>
      <c r="K179" s="246"/>
      <c r="L179" s="45"/>
      <c r="M179" s="247" t="s">
        <v>1</v>
      </c>
      <c r="N179" s="248" t="s">
        <v>42</v>
      </c>
      <c r="O179" s="98"/>
      <c r="P179" s="249">
        <f>O179*H179</f>
        <v>0</v>
      </c>
      <c r="Q179" s="249">
        <v>0.23366999999999999</v>
      </c>
      <c r="R179" s="249">
        <f>Q179*H179</f>
        <v>3.8672385</v>
      </c>
      <c r="S179" s="249">
        <v>0</v>
      </c>
      <c r="T179" s="250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51" t="s">
        <v>227</v>
      </c>
      <c r="AT179" s="251" t="s">
        <v>213</v>
      </c>
      <c r="AU179" s="251" t="s">
        <v>92</v>
      </c>
      <c r="AY179" s="18" t="s">
        <v>210</v>
      </c>
      <c r="BE179" s="252">
        <f>IF(N179="základná",J179,0)</f>
        <v>0</v>
      </c>
      <c r="BF179" s="252">
        <f>IF(N179="znížená",J179,0)</f>
        <v>0</v>
      </c>
      <c r="BG179" s="252">
        <f>IF(N179="zákl. prenesená",J179,0)</f>
        <v>0</v>
      </c>
      <c r="BH179" s="252">
        <f>IF(N179="zníž. prenesená",J179,0)</f>
        <v>0</v>
      </c>
      <c r="BI179" s="252">
        <f>IF(N179="nulová",J179,0)</f>
        <v>0</v>
      </c>
      <c r="BJ179" s="18" t="s">
        <v>92</v>
      </c>
      <c r="BK179" s="252">
        <f>ROUND(I179*H179,2)</f>
        <v>0</v>
      </c>
      <c r="BL179" s="18" t="s">
        <v>227</v>
      </c>
      <c r="BM179" s="251" t="s">
        <v>1096</v>
      </c>
    </row>
    <row r="180" s="13" customFormat="1">
      <c r="A180" s="13"/>
      <c r="B180" s="258"/>
      <c r="C180" s="259"/>
      <c r="D180" s="260" t="s">
        <v>256</v>
      </c>
      <c r="E180" s="261" t="s">
        <v>1</v>
      </c>
      <c r="F180" s="262" t="s">
        <v>1815</v>
      </c>
      <c r="G180" s="259"/>
      <c r="H180" s="263">
        <v>16.550000000000001</v>
      </c>
      <c r="I180" s="264"/>
      <c r="J180" s="259"/>
      <c r="K180" s="259"/>
      <c r="L180" s="265"/>
      <c r="M180" s="266"/>
      <c r="N180" s="267"/>
      <c r="O180" s="267"/>
      <c r="P180" s="267"/>
      <c r="Q180" s="267"/>
      <c r="R180" s="267"/>
      <c r="S180" s="267"/>
      <c r="T180" s="268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69" t="s">
        <v>256</v>
      </c>
      <c r="AU180" s="269" t="s">
        <v>92</v>
      </c>
      <c r="AV180" s="13" t="s">
        <v>92</v>
      </c>
      <c r="AW180" s="13" t="s">
        <v>32</v>
      </c>
      <c r="AX180" s="13" t="s">
        <v>76</v>
      </c>
      <c r="AY180" s="269" t="s">
        <v>210</v>
      </c>
    </row>
    <row r="181" s="2" customFormat="1" ht="23.4566" customHeight="1">
      <c r="A181" s="39"/>
      <c r="B181" s="40"/>
      <c r="C181" s="239" t="s">
        <v>353</v>
      </c>
      <c r="D181" s="239" t="s">
        <v>213</v>
      </c>
      <c r="E181" s="240" t="s">
        <v>1260</v>
      </c>
      <c r="F181" s="241" t="s">
        <v>1261</v>
      </c>
      <c r="G181" s="242" t="s">
        <v>264</v>
      </c>
      <c r="H181" s="243">
        <v>0.32000000000000001</v>
      </c>
      <c r="I181" s="244"/>
      <c r="J181" s="245">
        <f>ROUND(I181*H181,2)</f>
        <v>0</v>
      </c>
      <c r="K181" s="246"/>
      <c r="L181" s="45"/>
      <c r="M181" s="247" t="s">
        <v>1</v>
      </c>
      <c r="N181" s="248" t="s">
        <v>42</v>
      </c>
      <c r="O181" s="98"/>
      <c r="P181" s="249">
        <f>O181*H181</f>
        <v>0</v>
      </c>
      <c r="Q181" s="249">
        <v>1.7034</v>
      </c>
      <c r="R181" s="249">
        <f>Q181*H181</f>
        <v>0.54508800000000002</v>
      </c>
      <c r="S181" s="249">
        <v>0</v>
      </c>
      <c r="T181" s="250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51" t="s">
        <v>227</v>
      </c>
      <c r="AT181" s="251" t="s">
        <v>213</v>
      </c>
      <c r="AU181" s="251" t="s">
        <v>92</v>
      </c>
      <c r="AY181" s="18" t="s">
        <v>210</v>
      </c>
      <c r="BE181" s="252">
        <f>IF(N181="základná",J181,0)</f>
        <v>0</v>
      </c>
      <c r="BF181" s="252">
        <f>IF(N181="znížená",J181,0)</f>
        <v>0</v>
      </c>
      <c r="BG181" s="252">
        <f>IF(N181="zákl. prenesená",J181,0)</f>
        <v>0</v>
      </c>
      <c r="BH181" s="252">
        <f>IF(N181="zníž. prenesená",J181,0)</f>
        <v>0</v>
      </c>
      <c r="BI181" s="252">
        <f>IF(N181="nulová",J181,0)</f>
        <v>0</v>
      </c>
      <c r="BJ181" s="18" t="s">
        <v>92</v>
      </c>
      <c r="BK181" s="252">
        <f>ROUND(I181*H181,2)</f>
        <v>0</v>
      </c>
      <c r="BL181" s="18" t="s">
        <v>227</v>
      </c>
      <c r="BM181" s="251" t="s">
        <v>1262</v>
      </c>
    </row>
    <row r="182" s="13" customFormat="1">
      <c r="A182" s="13"/>
      <c r="B182" s="258"/>
      <c r="C182" s="259"/>
      <c r="D182" s="260" t="s">
        <v>256</v>
      </c>
      <c r="E182" s="261" t="s">
        <v>1</v>
      </c>
      <c r="F182" s="262" t="s">
        <v>1816</v>
      </c>
      <c r="G182" s="259"/>
      <c r="H182" s="263">
        <v>0.32000000000000001</v>
      </c>
      <c r="I182" s="264"/>
      <c r="J182" s="259"/>
      <c r="K182" s="259"/>
      <c r="L182" s="265"/>
      <c r="M182" s="266"/>
      <c r="N182" s="267"/>
      <c r="O182" s="267"/>
      <c r="P182" s="267"/>
      <c r="Q182" s="267"/>
      <c r="R182" s="267"/>
      <c r="S182" s="267"/>
      <c r="T182" s="268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69" t="s">
        <v>256</v>
      </c>
      <c r="AU182" s="269" t="s">
        <v>92</v>
      </c>
      <c r="AV182" s="13" t="s">
        <v>92</v>
      </c>
      <c r="AW182" s="13" t="s">
        <v>32</v>
      </c>
      <c r="AX182" s="13" t="s">
        <v>76</v>
      </c>
      <c r="AY182" s="269" t="s">
        <v>210</v>
      </c>
    </row>
    <row r="183" s="2" customFormat="1" ht="23.4566" customHeight="1">
      <c r="A183" s="39"/>
      <c r="B183" s="40"/>
      <c r="C183" s="239" t="s">
        <v>7</v>
      </c>
      <c r="D183" s="239" t="s">
        <v>213</v>
      </c>
      <c r="E183" s="240" t="s">
        <v>1100</v>
      </c>
      <c r="F183" s="241" t="s">
        <v>1101</v>
      </c>
      <c r="G183" s="242" t="s">
        <v>254</v>
      </c>
      <c r="H183" s="243">
        <v>16.550000000000001</v>
      </c>
      <c r="I183" s="244"/>
      <c r="J183" s="245">
        <f>ROUND(I183*H183,2)</f>
        <v>0</v>
      </c>
      <c r="K183" s="246"/>
      <c r="L183" s="45"/>
      <c r="M183" s="247" t="s">
        <v>1</v>
      </c>
      <c r="N183" s="248" t="s">
        <v>42</v>
      </c>
      <c r="O183" s="98"/>
      <c r="P183" s="249">
        <f>O183*H183</f>
        <v>0</v>
      </c>
      <c r="Q183" s="249">
        <v>0.30059999999999998</v>
      </c>
      <c r="R183" s="249">
        <f>Q183*H183</f>
        <v>4.9749299999999996</v>
      </c>
      <c r="S183" s="249">
        <v>0</v>
      </c>
      <c r="T183" s="250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51" t="s">
        <v>227</v>
      </c>
      <c r="AT183" s="251" t="s">
        <v>213</v>
      </c>
      <c r="AU183" s="251" t="s">
        <v>92</v>
      </c>
      <c r="AY183" s="18" t="s">
        <v>210</v>
      </c>
      <c r="BE183" s="252">
        <f>IF(N183="základná",J183,0)</f>
        <v>0</v>
      </c>
      <c r="BF183" s="252">
        <f>IF(N183="znížená",J183,0)</f>
        <v>0</v>
      </c>
      <c r="BG183" s="252">
        <f>IF(N183="zákl. prenesená",J183,0)</f>
        <v>0</v>
      </c>
      <c r="BH183" s="252">
        <f>IF(N183="zníž. prenesená",J183,0)</f>
        <v>0</v>
      </c>
      <c r="BI183" s="252">
        <f>IF(N183="nulová",J183,0)</f>
        <v>0</v>
      </c>
      <c r="BJ183" s="18" t="s">
        <v>92</v>
      </c>
      <c r="BK183" s="252">
        <f>ROUND(I183*H183,2)</f>
        <v>0</v>
      </c>
      <c r="BL183" s="18" t="s">
        <v>227</v>
      </c>
      <c r="BM183" s="251" t="s">
        <v>1264</v>
      </c>
    </row>
    <row r="184" s="2" customFormat="1" ht="31.92453" customHeight="1">
      <c r="A184" s="39"/>
      <c r="B184" s="40"/>
      <c r="C184" s="239" t="s">
        <v>362</v>
      </c>
      <c r="D184" s="239" t="s">
        <v>213</v>
      </c>
      <c r="E184" s="240" t="s">
        <v>476</v>
      </c>
      <c r="F184" s="241" t="s">
        <v>477</v>
      </c>
      <c r="G184" s="242" t="s">
        <v>264</v>
      </c>
      <c r="H184" s="243">
        <v>1.278</v>
      </c>
      <c r="I184" s="244"/>
      <c r="J184" s="245">
        <f>ROUND(I184*H184,2)</f>
        <v>0</v>
      </c>
      <c r="K184" s="246"/>
      <c r="L184" s="45"/>
      <c r="M184" s="247" t="s">
        <v>1</v>
      </c>
      <c r="N184" s="248" t="s">
        <v>42</v>
      </c>
      <c r="O184" s="98"/>
      <c r="P184" s="249">
        <f>O184*H184</f>
        <v>0</v>
      </c>
      <c r="Q184" s="249">
        <v>2.2632400000000001</v>
      </c>
      <c r="R184" s="249">
        <f>Q184*H184</f>
        <v>2.8924207200000001</v>
      </c>
      <c r="S184" s="249">
        <v>0</v>
      </c>
      <c r="T184" s="250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51" t="s">
        <v>227</v>
      </c>
      <c r="AT184" s="251" t="s">
        <v>213</v>
      </c>
      <c r="AU184" s="251" t="s">
        <v>92</v>
      </c>
      <c r="AY184" s="18" t="s">
        <v>210</v>
      </c>
      <c r="BE184" s="252">
        <f>IF(N184="základná",J184,0)</f>
        <v>0</v>
      </c>
      <c r="BF184" s="252">
        <f>IF(N184="znížená",J184,0)</f>
        <v>0</v>
      </c>
      <c r="BG184" s="252">
        <f>IF(N184="zákl. prenesená",J184,0)</f>
        <v>0</v>
      </c>
      <c r="BH184" s="252">
        <f>IF(N184="zníž. prenesená",J184,0)</f>
        <v>0</v>
      </c>
      <c r="BI184" s="252">
        <f>IF(N184="nulová",J184,0)</f>
        <v>0</v>
      </c>
      <c r="BJ184" s="18" t="s">
        <v>92</v>
      </c>
      <c r="BK184" s="252">
        <f>ROUND(I184*H184,2)</f>
        <v>0</v>
      </c>
      <c r="BL184" s="18" t="s">
        <v>227</v>
      </c>
      <c r="BM184" s="251" t="s">
        <v>1265</v>
      </c>
    </row>
    <row r="185" s="13" customFormat="1">
      <c r="A185" s="13"/>
      <c r="B185" s="258"/>
      <c r="C185" s="259"/>
      <c r="D185" s="260" t="s">
        <v>256</v>
      </c>
      <c r="E185" s="261" t="s">
        <v>1</v>
      </c>
      <c r="F185" s="262" t="s">
        <v>1817</v>
      </c>
      <c r="G185" s="259"/>
      <c r="H185" s="263">
        <v>1.278</v>
      </c>
      <c r="I185" s="264"/>
      <c r="J185" s="259"/>
      <c r="K185" s="259"/>
      <c r="L185" s="265"/>
      <c r="M185" s="266"/>
      <c r="N185" s="267"/>
      <c r="O185" s="267"/>
      <c r="P185" s="267"/>
      <c r="Q185" s="267"/>
      <c r="R185" s="267"/>
      <c r="S185" s="267"/>
      <c r="T185" s="268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69" t="s">
        <v>256</v>
      </c>
      <c r="AU185" s="269" t="s">
        <v>92</v>
      </c>
      <c r="AV185" s="13" t="s">
        <v>92</v>
      </c>
      <c r="AW185" s="13" t="s">
        <v>32</v>
      </c>
      <c r="AX185" s="13" t="s">
        <v>84</v>
      </c>
      <c r="AY185" s="269" t="s">
        <v>210</v>
      </c>
    </row>
    <row r="186" s="2" customFormat="1" ht="23.4566" customHeight="1">
      <c r="A186" s="39"/>
      <c r="B186" s="40"/>
      <c r="C186" s="239" t="s">
        <v>368</v>
      </c>
      <c r="D186" s="239" t="s">
        <v>213</v>
      </c>
      <c r="E186" s="240" t="s">
        <v>486</v>
      </c>
      <c r="F186" s="241" t="s">
        <v>487</v>
      </c>
      <c r="G186" s="242" t="s">
        <v>254</v>
      </c>
      <c r="H186" s="243">
        <v>0.23999999999999999</v>
      </c>
      <c r="I186" s="244"/>
      <c r="J186" s="245">
        <f>ROUND(I186*H186,2)</f>
        <v>0</v>
      </c>
      <c r="K186" s="246"/>
      <c r="L186" s="45"/>
      <c r="M186" s="247" t="s">
        <v>1</v>
      </c>
      <c r="N186" s="248" t="s">
        <v>42</v>
      </c>
      <c r="O186" s="98"/>
      <c r="P186" s="249">
        <f>O186*H186</f>
        <v>0</v>
      </c>
      <c r="Q186" s="249">
        <v>0.02266</v>
      </c>
      <c r="R186" s="249">
        <f>Q186*H186</f>
        <v>0.0054383999999999995</v>
      </c>
      <c r="S186" s="249">
        <v>0</v>
      </c>
      <c r="T186" s="250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51" t="s">
        <v>227</v>
      </c>
      <c r="AT186" s="251" t="s">
        <v>213</v>
      </c>
      <c r="AU186" s="251" t="s">
        <v>92</v>
      </c>
      <c r="AY186" s="18" t="s">
        <v>210</v>
      </c>
      <c r="BE186" s="252">
        <f>IF(N186="základná",J186,0)</f>
        <v>0</v>
      </c>
      <c r="BF186" s="252">
        <f>IF(N186="znížená",J186,0)</f>
        <v>0</v>
      </c>
      <c r="BG186" s="252">
        <f>IF(N186="zákl. prenesená",J186,0)</f>
        <v>0</v>
      </c>
      <c r="BH186" s="252">
        <f>IF(N186="zníž. prenesená",J186,0)</f>
        <v>0</v>
      </c>
      <c r="BI186" s="252">
        <f>IF(N186="nulová",J186,0)</f>
        <v>0</v>
      </c>
      <c r="BJ186" s="18" t="s">
        <v>92</v>
      </c>
      <c r="BK186" s="252">
        <f>ROUND(I186*H186,2)</f>
        <v>0</v>
      </c>
      <c r="BL186" s="18" t="s">
        <v>227</v>
      </c>
      <c r="BM186" s="251" t="s">
        <v>1818</v>
      </c>
    </row>
    <row r="187" s="13" customFormat="1">
      <c r="A187" s="13"/>
      <c r="B187" s="258"/>
      <c r="C187" s="259"/>
      <c r="D187" s="260" t="s">
        <v>256</v>
      </c>
      <c r="E187" s="261" t="s">
        <v>1</v>
      </c>
      <c r="F187" s="262" t="s">
        <v>1460</v>
      </c>
      <c r="G187" s="259"/>
      <c r="H187" s="263">
        <v>0.23999999999999999</v>
      </c>
      <c r="I187" s="264"/>
      <c r="J187" s="259"/>
      <c r="K187" s="259"/>
      <c r="L187" s="265"/>
      <c r="M187" s="266"/>
      <c r="N187" s="267"/>
      <c r="O187" s="267"/>
      <c r="P187" s="267"/>
      <c r="Q187" s="267"/>
      <c r="R187" s="267"/>
      <c r="S187" s="267"/>
      <c r="T187" s="268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69" t="s">
        <v>256</v>
      </c>
      <c r="AU187" s="269" t="s">
        <v>92</v>
      </c>
      <c r="AV187" s="13" t="s">
        <v>92</v>
      </c>
      <c r="AW187" s="13" t="s">
        <v>32</v>
      </c>
      <c r="AX187" s="13" t="s">
        <v>76</v>
      </c>
      <c r="AY187" s="269" t="s">
        <v>210</v>
      </c>
    </row>
    <row r="188" s="2" customFormat="1" ht="31.92453" customHeight="1">
      <c r="A188" s="39"/>
      <c r="B188" s="40"/>
      <c r="C188" s="239" t="s">
        <v>373</v>
      </c>
      <c r="D188" s="239" t="s">
        <v>213</v>
      </c>
      <c r="E188" s="240" t="s">
        <v>491</v>
      </c>
      <c r="F188" s="241" t="s">
        <v>492</v>
      </c>
      <c r="G188" s="242" t="s">
        <v>254</v>
      </c>
      <c r="H188" s="243">
        <v>16.550000000000001</v>
      </c>
      <c r="I188" s="244"/>
      <c r="J188" s="245">
        <f>ROUND(I188*H188,2)</f>
        <v>0</v>
      </c>
      <c r="K188" s="246"/>
      <c r="L188" s="45"/>
      <c r="M188" s="247" t="s">
        <v>1</v>
      </c>
      <c r="N188" s="248" t="s">
        <v>42</v>
      </c>
      <c r="O188" s="98"/>
      <c r="P188" s="249">
        <f>O188*H188</f>
        <v>0</v>
      </c>
      <c r="Q188" s="249">
        <v>0.74894000000000005</v>
      </c>
      <c r="R188" s="249">
        <f>Q188*H188</f>
        <v>12.394957000000002</v>
      </c>
      <c r="S188" s="249">
        <v>0</v>
      </c>
      <c r="T188" s="250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51" t="s">
        <v>227</v>
      </c>
      <c r="AT188" s="251" t="s">
        <v>213</v>
      </c>
      <c r="AU188" s="251" t="s">
        <v>92</v>
      </c>
      <c r="AY188" s="18" t="s">
        <v>210</v>
      </c>
      <c r="BE188" s="252">
        <f>IF(N188="základná",J188,0)</f>
        <v>0</v>
      </c>
      <c r="BF188" s="252">
        <f>IF(N188="znížená",J188,0)</f>
        <v>0</v>
      </c>
      <c r="BG188" s="252">
        <f>IF(N188="zákl. prenesená",J188,0)</f>
        <v>0</v>
      </c>
      <c r="BH188" s="252">
        <f>IF(N188="zníž. prenesená",J188,0)</f>
        <v>0</v>
      </c>
      <c r="BI188" s="252">
        <f>IF(N188="nulová",J188,0)</f>
        <v>0</v>
      </c>
      <c r="BJ188" s="18" t="s">
        <v>92</v>
      </c>
      <c r="BK188" s="252">
        <f>ROUND(I188*H188,2)</f>
        <v>0</v>
      </c>
      <c r="BL188" s="18" t="s">
        <v>227</v>
      </c>
      <c r="BM188" s="251" t="s">
        <v>1107</v>
      </c>
    </row>
    <row r="189" s="13" customFormat="1">
      <c r="A189" s="13"/>
      <c r="B189" s="258"/>
      <c r="C189" s="259"/>
      <c r="D189" s="260" t="s">
        <v>256</v>
      </c>
      <c r="E189" s="261" t="s">
        <v>1</v>
      </c>
      <c r="F189" s="262" t="s">
        <v>1819</v>
      </c>
      <c r="G189" s="259"/>
      <c r="H189" s="263">
        <v>16.550000000000001</v>
      </c>
      <c r="I189" s="264"/>
      <c r="J189" s="259"/>
      <c r="K189" s="259"/>
      <c r="L189" s="265"/>
      <c r="M189" s="266"/>
      <c r="N189" s="267"/>
      <c r="O189" s="267"/>
      <c r="P189" s="267"/>
      <c r="Q189" s="267"/>
      <c r="R189" s="267"/>
      <c r="S189" s="267"/>
      <c r="T189" s="268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69" t="s">
        <v>256</v>
      </c>
      <c r="AU189" s="269" t="s">
        <v>92</v>
      </c>
      <c r="AV189" s="13" t="s">
        <v>92</v>
      </c>
      <c r="AW189" s="13" t="s">
        <v>32</v>
      </c>
      <c r="AX189" s="13" t="s">
        <v>76</v>
      </c>
      <c r="AY189" s="269" t="s">
        <v>210</v>
      </c>
    </row>
    <row r="190" s="12" customFormat="1" ht="22.8" customHeight="1">
      <c r="A190" s="12"/>
      <c r="B190" s="223"/>
      <c r="C190" s="224"/>
      <c r="D190" s="225" t="s">
        <v>75</v>
      </c>
      <c r="E190" s="237" t="s">
        <v>277</v>
      </c>
      <c r="F190" s="237" t="s">
        <v>941</v>
      </c>
      <c r="G190" s="224"/>
      <c r="H190" s="224"/>
      <c r="I190" s="227"/>
      <c r="J190" s="238">
        <f>BK190</f>
        <v>0</v>
      </c>
      <c r="K190" s="224"/>
      <c r="L190" s="229"/>
      <c r="M190" s="230"/>
      <c r="N190" s="231"/>
      <c r="O190" s="231"/>
      <c r="P190" s="232">
        <f>SUM(P191:P196)</f>
        <v>0</v>
      </c>
      <c r="Q190" s="231"/>
      <c r="R190" s="232">
        <f>SUM(R191:R196)</f>
        <v>0.2216852</v>
      </c>
      <c r="S190" s="231"/>
      <c r="T190" s="233">
        <f>SUM(T191:T196)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34" t="s">
        <v>84</v>
      </c>
      <c r="AT190" s="235" t="s">
        <v>75</v>
      </c>
      <c r="AU190" s="235" t="s">
        <v>84</v>
      </c>
      <c r="AY190" s="234" t="s">
        <v>210</v>
      </c>
      <c r="BK190" s="236">
        <f>SUM(BK191:BK196)</f>
        <v>0</v>
      </c>
    </row>
    <row r="191" s="2" customFormat="1" ht="23.4566" customHeight="1">
      <c r="A191" s="39"/>
      <c r="B191" s="40"/>
      <c r="C191" s="239" t="s">
        <v>378</v>
      </c>
      <c r="D191" s="239" t="s">
        <v>213</v>
      </c>
      <c r="E191" s="240" t="s">
        <v>942</v>
      </c>
      <c r="F191" s="241" t="s">
        <v>943</v>
      </c>
      <c r="G191" s="242" t="s">
        <v>254</v>
      </c>
      <c r="H191" s="243">
        <v>8.3599999999999994</v>
      </c>
      <c r="I191" s="244"/>
      <c r="J191" s="245">
        <f>ROUND(I191*H191,2)</f>
        <v>0</v>
      </c>
      <c r="K191" s="246"/>
      <c r="L191" s="45"/>
      <c r="M191" s="247" t="s">
        <v>1</v>
      </c>
      <c r="N191" s="248" t="s">
        <v>42</v>
      </c>
      <c r="O191" s="98"/>
      <c r="P191" s="249">
        <f>O191*H191</f>
        <v>0</v>
      </c>
      <c r="Q191" s="249">
        <v>0.00081999999999999998</v>
      </c>
      <c r="R191" s="249">
        <f>Q191*H191</f>
        <v>0.0068551999999999997</v>
      </c>
      <c r="S191" s="249">
        <v>0</v>
      </c>
      <c r="T191" s="250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51" t="s">
        <v>227</v>
      </c>
      <c r="AT191" s="251" t="s">
        <v>213</v>
      </c>
      <c r="AU191" s="251" t="s">
        <v>92</v>
      </c>
      <c r="AY191" s="18" t="s">
        <v>210</v>
      </c>
      <c r="BE191" s="252">
        <f>IF(N191="základná",J191,0)</f>
        <v>0</v>
      </c>
      <c r="BF191" s="252">
        <f>IF(N191="znížená",J191,0)</f>
        <v>0</v>
      </c>
      <c r="BG191" s="252">
        <f>IF(N191="zákl. prenesená",J191,0)</f>
        <v>0</v>
      </c>
      <c r="BH191" s="252">
        <f>IF(N191="zníž. prenesená",J191,0)</f>
        <v>0</v>
      </c>
      <c r="BI191" s="252">
        <f>IF(N191="nulová",J191,0)</f>
        <v>0</v>
      </c>
      <c r="BJ191" s="18" t="s">
        <v>92</v>
      </c>
      <c r="BK191" s="252">
        <f>ROUND(I191*H191,2)</f>
        <v>0</v>
      </c>
      <c r="BL191" s="18" t="s">
        <v>227</v>
      </c>
      <c r="BM191" s="251" t="s">
        <v>1820</v>
      </c>
    </row>
    <row r="192" s="13" customFormat="1">
      <c r="A192" s="13"/>
      <c r="B192" s="258"/>
      <c r="C192" s="259"/>
      <c r="D192" s="260" t="s">
        <v>256</v>
      </c>
      <c r="E192" s="261" t="s">
        <v>1</v>
      </c>
      <c r="F192" s="262" t="s">
        <v>1821</v>
      </c>
      <c r="G192" s="259"/>
      <c r="H192" s="263">
        <v>8.3599999999999994</v>
      </c>
      <c r="I192" s="264"/>
      <c r="J192" s="259"/>
      <c r="K192" s="259"/>
      <c r="L192" s="265"/>
      <c r="M192" s="266"/>
      <c r="N192" s="267"/>
      <c r="O192" s="267"/>
      <c r="P192" s="267"/>
      <c r="Q192" s="267"/>
      <c r="R192" s="267"/>
      <c r="S192" s="267"/>
      <c r="T192" s="268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69" t="s">
        <v>256</v>
      </c>
      <c r="AU192" s="269" t="s">
        <v>92</v>
      </c>
      <c r="AV192" s="13" t="s">
        <v>92</v>
      </c>
      <c r="AW192" s="13" t="s">
        <v>32</v>
      </c>
      <c r="AX192" s="13" t="s">
        <v>84</v>
      </c>
      <c r="AY192" s="269" t="s">
        <v>210</v>
      </c>
    </row>
    <row r="193" s="2" customFormat="1" ht="31.92453" customHeight="1">
      <c r="A193" s="39"/>
      <c r="B193" s="40"/>
      <c r="C193" s="239" t="s">
        <v>383</v>
      </c>
      <c r="D193" s="239" t="s">
        <v>213</v>
      </c>
      <c r="E193" s="240" t="s">
        <v>1118</v>
      </c>
      <c r="F193" s="241" t="s">
        <v>1119</v>
      </c>
      <c r="G193" s="242" t="s">
        <v>254</v>
      </c>
      <c r="H193" s="243">
        <v>11</v>
      </c>
      <c r="I193" s="244"/>
      <c r="J193" s="245">
        <f>ROUND(I193*H193,2)</f>
        <v>0</v>
      </c>
      <c r="K193" s="246"/>
      <c r="L193" s="45"/>
      <c r="M193" s="247" t="s">
        <v>1</v>
      </c>
      <c r="N193" s="248" t="s">
        <v>42</v>
      </c>
      <c r="O193" s="98"/>
      <c r="P193" s="249">
        <f>O193*H193</f>
        <v>0</v>
      </c>
      <c r="Q193" s="249">
        <v>0.019529999999999999</v>
      </c>
      <c r="R193" s="249">
        <f>Q193*H193</f>
        <v>0.21482999999999999</v>
      </c>
      <c r="S193" s="249">
        <v>0</v>
      </c>
      <c r="T193" s="250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51" t="s">
        <v>227</v>
      </c>
      <c r="AT193" s="251" t="s">
        <v>213</v>
      </c>
      <c r="AU193" s="251" t="s">
        <v>92</v>
      </c>
      <c r="AY193" s="18" t="s">
        <v>210</v>
      </c>
      <c r="BE193" s="252">
        <f>IF(N193="základná",J193,0)</f>
        <v>0</v>
      </c>
      <c r="BF193" s="252">
        <f>IF(N193="znížená",J193,0)</f>
        <v>0</v>
      </c>
      <c r="BG193" s="252">
        <f>IF(N193="zákl. prenesená",J193,0)</f>
        <v>0</v>
      </c>
      <c r="BH193" s="252">
        <f>IF(N193="zníž. prenesená",J193,0)</f>
        <v>0</v>
      </c>
      <c r="BI193" s="252">
        <f>IF(N193="nulová",J193,0)</f>
        <v>0</v>
      </c>
      <c r="BJ193" s="18" t="s">
        <v>92</v>
      </c>
      <c r="BK193" s="252">
        <f>ROUND(I193*H193,2)</f>
        <v>0</v>
      </c>
      <c r="BL193" s="18" t="s">
        <v>227</v>
      </c>
      <c r="BM193" s="251" t="s">
        <v>1120</v>
      </c>
    </row>
    <row r="194" s="13" customFormat="1">
      <c r="A194" s="13"/>
      <c r="B194" s="258"/>
      <c r="C194" s="259"/>
      <c r="D194" s="260" t="s">
        <v>256</v>
      </c>
      <c r="E194" s="261" t="s">
        <v>1</v>
      </c>
      <c r="F194" s="262" t="s">
        <v>1822</v>
      </c>
      <c r="G194" s="259"/>
      <c r="H194" s="263">
        <v>2.7999999999999998</v>
      </c>
      <c r="I194" s="264"/>
      <c r="J194" s="259"/>
      <c r="K194" s="259"/>
      <c r="L194" s="265"/>
      <c r="M194" s="266"/>
      <c r="N194" s="267"/>
      <c r="O194" s="267"/>
      <c r="P194" s="267"/>
      <c r="Q194" s="267"/>
      <c r="R194" s="267"/>
      <c r="S194" s="267"/>
      <c r="T194" s="268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69" t="s">
        <v>256</v>
      </c>
      <c r="AU194" s="269" t="s">
        <v>92</v>
      </c>
      <c r="AV194" s="13" t="s">
        <v>92</v>
      </c>
      <c r="AW194" s="13" t="s">
        <v>32</v>
      </c>
      <c r="AX194" s="13" t="s">
        <v>76</v>
      </c>
      <c r="AY194" s="269" t="s">
        <v>210</v>
      </c>
    </row>
    <row r="195" s="13" customFormat="1">
      <c r="A195" s="13"/>
      <c r="B195" s="258"/>
      <c r="C195" s="259"/>
      <c r="D195" s="260" t="s">
        <v>256</v>
      </c>
      <c r="E195" s="261" t="s">
        <v>1</v>
      </c>
      <c r="F195" s="262" t="s">
        <v>1823</v>
      </c>
      <c r="G195" s="259"/>
      <c r="H195" s="263">
        <v>8.1999999999999993</v>
      </c>
      <c r="I195" s="264"/>
      <c r="J195" s="259"/>
      <c r="K195" s="259"/>
      <c r="L195" s="265"/>
      <c r="M195" s="266"/>
      <c r="N195" s="267"/>
      <c r="O195" s="267"/>
      <c r="P195" s="267"/>
      <c r="Q195" s="267"/>
      <c r="R195" s="267"/>
      <c r="S195" s="267"/>
      <c r="T195" s="268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69" t="s">
        <v>256</v>
      </c>
      <c r="AU195" s="269" t="s">
        <v>92</v>
      </c>
      <c r="AV195" s="13" t="s">
        <v>92</v>
      </c>
      <c r="AW195" s="13" t="s">
        <v>32</v>
      </c>
      <c r="AX195" s="13" t="s">
        <v>76</v>
      </c>
      <c r="AY195" s="269" t="s">
        <v>210</v>
      </c>
    </row>
    <row r="196" s="14" customFormat="1">
      <c r="A196" s="14"/>
      <c r="B196" s="270"/>
      <c r="C196" s="271"/>
      <c r="D196" s="260" t="s">
        <v>256</v>
      </c>
      <c r="E196" s="272" t="s">
        <v>1</v>
      </c>
      <c r="F196" s="273" t="s">
        <v>268</v>
      </c>
      <c r="G196" s="271"/>
      <c r="H196" s="274">
        <v>11</v>
      </c>
      <c r="I196" s="275"/>
      <c r="J196" s="271"/>
      <c r="K196" s="271"/>
      <c r="L196" s="276"/>
      <c r="M196" s="277"/>
      <c r="N196" s="278"/>
      <c r="O196" s="278"/>
      <c r="P196" s="278"/>
      <c r="Q196" s="278"/>
      <c r="R196" s="278"/>
      <c r="S196" s="278"/>
      <c r="T196" s="279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80" t="s">
        <v>256</v>
      </c>
      <c r="AU196" s="280" t="s">
        <v>92</v>
      </c>
      <c r="AV196" s="14" t="s">
        <v>227</v>
      </c>
      <c r="AW196" s="14" t="s">
        <v>32</v>
      </c>
      <c r="AX196" s="14" t="s">
        <v>84</v>
      </c>
      <c r="AY196" s="280" t="s">
        <v>210</v>
      </c>
    </row>
    <row r="197" s="12" customFormat="1" ht="22.8" customHeight="1">
      <c r="A197" s="12"/>
      <c r="B197" s="223"/>
      <c r="C197" s="224"/>
      <c r="D197" s="225" t="s">
        <v>75</v>
      </c>
      <c r="E197" s="237" t="s">
        <v>293</v>
      </c>
      <c r="F197" s="237" t="s">
        <v>594</v>
      </c>
      <c r="G197" s="224"/>
      <c r="H197" s="224"/>
      <c r="I197" s="227"/>
      <c r="J197" s="238">
        <f>BK197</f>
        <v>0</v>
      </c>
      <c r="K197" s="224"/>
      <c r="L197" s="229"/>
      <c r="M197" s="230"/>
      <c r="N197" s="231"/>
      <c r="O197" s="231"/>
      <c r="P197" s="232">
        <f>SUM(P198:P227)</f>
        <v>0</v>
      </c>
      <c r="Q197" s="231"/>
      <c r="R197" s="232">
        <f>SUM(R198:R227)</f>
        <v>0.086931750000000002</v>
      </c>
      <c r="S197" s="231"/>
      <c r="T197" s="233">
        <f>SUM(T198:T227)</f>
        <v>12.220168000000001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234" t="s">
        <v>84</v>
      </c>
      <c r="AT197" s="235" t="s">
        <v>75</v>
      </c>
      <c r="AU197" s="235" t="s">
        <v>84</v>
      </c>
      <c r="AY197" s="234" t="s">
        <v>210</v>
      </c>
      <c r="BK197" s="236">
        <f>SUM(BK198:BK227)</f>
        <v>0</v>
      </c>
    </row>
    <row r="198" s="2" customFormat="1" ht="16.30189" customHeight="1">
      <c r="A198" s="39"/>
      <c r="B198" s="40"/>
      <c r="C198" s="239" t="s">
        <v>388</v>
      </c>
      <c r="D198" s="239" t="s">
        <v>213</v>
      </c>
      <c r="E198" s="240" t="s">
        <v>1134</v>
      </c>
      <c r="F198" s="241" t="s">
        <v>1135</v>
      </c>
      <c r="G198" s="242" t="s">
        <v>563</v>
      </c>
      <c r="H198" s="243">
        <v>1</v>
      </c>
      <c r="I198" s="244"/>
      <c r="J198" s="245">
        <f>ROUND(I198*H198,2)</f>
        <v>0</v>
      </c>
      <c r="K198" s="246"/>
      <c r="L198" s="45"/>
      <c r="M198" s="247" t="s">
        <v>1</v>
      </c>
      <c r="N198" s="248" t="s">
        <v>42</v>
      </c>
      <c r="O198" s="98"/>
      <c r="P198" s="249">
        <f>O198*H198</f>
        <v>0</v>
      </c>
      <c r="Q198" s="249">
        <v>0.077670000000000003</v>
      </c>
      <c r="R198" s="249">
        <f>Q198*H198</f>
        <v>0.077670000000000003</v>
      </c>
      <c r="S198" s="249">
        <v>0</v>
      </c>
      <c r="T198" s="250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51" t="s">
        <v>227</v>
      </c>
      <c r="AT198" s="251" t="s">
        <v>213</v>
      </c>
      <c r="AU198" s="251" t="s">
        <v>92</v>
      </c>
      <c r="AY198" s="18" t="s">
        <v>210</v>
      </c>
      <c r="BE198" s="252">
        <f>IF(N198="základná",J198,0)</f>
        <v>0</v>
      </c>
      <c r="BF198" s="252">
        <f>IF(N198="znížená",J198,0)</f>
        <v>0</v>
      </c>
      <c r="BG198" s="252">
        <f>IF(N198="zákl. prenesená",J198,0)</f>
        <v>0</v>
      </c>
      <c r="BH198" s="252">
        <f>IF(N198="zníž. prenesená",J198,0)</f>
        <v>0</v>
      </c>
      <c r="BI198" s="252">
        <f>IF(N198="nulová",J198,0)</f>
        <v>0</v>
      </c>
      <c r="BJ198" s="18" t="s">
        <v>92</v>
      </c>
      <c r="BK198" s="252">
        <f>ROUND(I198*H198,2)</f>
        <v>0</v>
      </c>
      <c r="BL198" s="18" t="s">
        <v>227</v>
      </c>
      <c r="BM198" s="251" t="s">
        <v>1136</v>
      </c>
    </row>
    <row r="199" s="2" customFormat="1" ht="21.0566" customHeight="1">
      <c r="A199" s="39"/>
      <c r="B199" s="40"/>
      <c r="C199" s="239" t="s">
        <v>393</v>
      </c>
      <c r="D199" s="239" t="s">
        <v>213</v>
      </c>
      <c r="E199" s="240" t="s">
        <v>1144</v>
      </c>
      <c r="F199" s="241" t="s">
        <v>1145</v>
      </c>
      <c r="G199" s="242" t="s">
        <v>254</v>
      </c>
      <c r="H199" s="243">
        <v>8.3599999999999994</v>
      </c>
      <c r="I199" s="244"/>
      <c r="J199" s="245">
        <f>ROUND(I199*H199,2)</f>
        <v>0</v>
      </c>
      <c r="K199" s="246"/>
      <c r="L199" s="45"/>
      <c r="M199" s="247" t="s">
        <v>1</v>
      </c>
      <c r="N199" s="248" t="s">
        <v>42</v>
      </c>
      <c r="O199" s="98"/>
      <c r="P199" s="249">
        <f>O199*H199</f>
        <v>0</v>
      </c>
      <c r="Q199" s="249">
        <v>0</v>
      </c>
      <c r="R199" s="249">
        <f>Q199*H199</f>
        <v>0</v>
      </c>
      <c r="S199" s="249">
        <v>0</v>
      </c>
      <c r="T199" s="250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51" t="s">
        <v>227</v>
      </c>
      <c r="AT199" s="251" t="s">
        <v>213</v>
      </c>
      <c r="AU199" s="251" t="s">
        <v>92</v>
      </c>
      <c r="AY199" s="18" t="s">
        <v>210</v>
      </c>
      <c r="BE199" s="252">
        <f>IF(N199="základná",J199,0)</f>
        <v>0</v>
      </c>
      <c r="BF199" s="252">
        <f>IF(N199="znížená",J199,0)</f>
        <v>0</v>
      </c>
      <c r="BG199" s="252">
        <f>IF(N199="zákl. prenesená",J199,0)</f>
        <v>0</v>
      </c>
      <c r="BH199" s="252">
        <f>IF(N199="zníž. prenesená",J199,0)</f>
        <v>0</v>
      </c>
      <c r="BI199" s="252">
        <f>IF(N199="nulová",J199,0)</f>
        <v>0</v>
      </c>
      <c r="BJ199" s="18" t="s">
        <v>92</v>
      </c>
      <c r="BK199" s="252">
        <f>ROUND(I199*H199,2)</f>
        <v>0</v>
      </c>
      <c r="BL199" s="18" t="s">
        <v>227</v>
      </c>
      <c r="BM199" s="251" t="s">
        <v>1824</v>
      </c>
    </row>
    <row r="200" s="13" customFormat="1">
      <c r="A200" s="13"/>
      <c r="B200" s="258"/>
      <c r="C200" s="259"/>
      <c r="D200" s="260" t="s">
        <v>256</v>
      </c>
      <c r="E200" s="261" t="s">
        <v>1</v>
      </c>
      <c r="F200" s="262" t="s">
        <v>1825</v>
      </c>
      <c r="G200" s="259"/>
      <c r="H200" s="263">
        <v>8.3599999999999994</v>
      </c>
      <c r="I200" s="264"/>
      <c r="J200" s="259"/>
      <c r="K200" s="259"/>
      <c r="L200" s="265"/>
      <c r="M200" s="266"/>
      <c r="N200" s="267"/>
      <c r="O200" s="267"/>
      <c r="P200" s="267"/>
      <c r="Q200" s="267"/>
      <c r="R200" s="267"/>
      <c r="S200" s="267"/>
      <c r="T200" s="268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69" t="s">
        <v>256</v>
      </c>
      <c r="AU200" s="269" t="s">
        <v>92</v>
      </c>
      <c r="AV200" s="13" t="s">
        <v>92</v>
      </c>
      <c r="AW200" s="13" t="s">
        <v>32</v>
      </c>
      <c r="AX200" s="13" t="s">
        <v>84</v>
      </c>
      <c r="AY200" s="269" t="s">
        <v>210</v>
      </c>
    </row>
    <row r="201" s="2" customFormat="1" ht="31.92453" customHeight="1">
      <c r="A201" s="39"/>
      <c r="B201" s="40"/>
      <c r="C201" s="239" t="s">
        <v>398</v>
      </c>
      <c r="D201" s="239" t="s">
        <v>213</v>
      </c>
      <c r="E201" s="240" t="s">
        <v>1148</v>
      </c>
      <c r="F201" s="241" t="s">
        <v>1149</v>
      </c>
      <c r="G201" s="242" t="s">
        <v>310</v>
      </c>
      <c r="H201" s="243">
        <v>10</v>
      </c>
      <c r="I201" s="244"/>
      <c r="J201" s="245">
        <f>ROUND(I201*H201,2)</f>
        <v>0</v>
      </c>
      <c r="K201" s="246"/>
      <c r="L201" s="45"/>
      <c r="M201" s="247" t="s">
        <v>1</v>
      </c>
      <c r="N201" s="248" t="s">
        <v>42</v>
      </c>
      <c r="O201" s="98"/>
      <c r="P201" s="249">
        <f>O201*H201</f>
        <v>0</v>
      </c>
      <c r="Q201" s="249">
        <v>0</v>
      </c>
      <c r="R201" s="249">
        <f>Q201*H201</f>
        <v>0</v>
      </c>
      <c r="S201" s="249">
        <v>0.1946</v>
      </c>
      <c r="T201" s="250">
        <f>S201*H201</f>
        <v>1.946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51" t="s">
        <v>227</v>
      </c>
      <c r="AT201" s="251" t="s">
        <v>213</v>
      </c>
      <c r="AU201" s="251" t="s">
        <v>92</v>
      </c>
      <c r="AY201" s="18" t="s">
        <v>210</v>
      </c>
      <c r="BE201" s="252">
        <f>IF(N201="základná",J201,0)</f>
        <v>0</v>
      </c>
      <c r="BF201" s="252">
        <f>IF(N201="znížená",J201,0)</f>
        <v>0</v>
      </c>
      <c r="BG201" s="252">
        <f>IF(N201="zákl. prenesená",J201,0)</f>
        <v>0</v>
      </c>
      <c r="BH201" s="252">
        <f>IF(N201="zníž. prenesená",J201,0)</f>
        <v>0</v>
      </c>
      <c r="BI201" s="252">
        <f>IF(N201="nulová",J201,0)</f>
        <v>0</v>
      </c>
      <c r="BJ201" s="18" t="s">
        <v>92</v>
      </c>
      <c r="BK201" s="252">
        <f>ROUND(I201*H201,2)</f>
        <v>0</v>
      </c>
      <c r="BL201" s="18" t="s">
        <v>227</v>
      </c>
      <c r="BM201" s="251" t="s">
        <v>1150</v>
      </c>
    </row>
    <row r="202" s="13" customFormat="1">
      <c r="A202" s="13"/>
      <c r="B202" s="258"/>
      <c r="C202" s="259"/>
      <c r="D202" s="260" t="s">
        <v>256</v>
      </c>
      <c r="E202" s="261" t="s">
        <v>1</v>
      </c>
      <c r="F202" s="262" t="s">
        <v>1151</v>
      </c>
      <c r="G202" s="259"/>
      <c r="H202" s="263">
        <v>10</v>
      </c>
      <c r="I202" s="264"/>
      <c r="J202" s="259"/>
      <c r="K202" s="259"/>
      <c r="L202" s="265"/>
      <c r="M202" s="266"/>
      <c r="N202" s="267"/>
      <c r="O202" s="267"/>
      <c r="P202" s="267"/>
      <c r="Q202" s="267"/>
      <c r="R202" s="267"/>
      <c r="S202" s="267"/>
      <c r="T202" s="268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69" t="s">
        <v>256</v>
      </c>
      <c r="AU202" s="269" t="s">
        <v>92</v>
      </c>
      <c r="AV202" s="13" t="s">
        <v>92</v>
      </c>
      <c r="AW202" s="13" t="s">
        <v>32</v>
      </c>
      <c r="AX202" s="13" t="s">
        <v>84</v>
      </c>
      <c r="AY202" s="269" t="s">
        <v>210</v>
      </c>
    </row>
    <row r="203" s="2" customFormat="1" ht="31.92453" customHeight="1">
      <c r="A203" s="39"/>
      <c r="B203" s="40"/>
      <c r="C203" s="239" t="s">
        <v>403</v>
      </c>
      <c r="D203" s="239" t="s">
        <v>213</v>
      </c>
      <c r="E203" s="240" t="s">
        <v>1826</v>
      </c>
      <c r="F203" s="241" t="s">
        <v>1827</v>
      </c>
      <c r="G203" s="242" t="s">
        <v>310</v>
      </c>
      <c r="H203" s="243">
        <v>20</v>
      </c>
      <c r="I203" s="244"/>
      <c r="J203" s="245">
        <f>ROUND(I203*H203,2)</f>
        <v>0</v>
      </c>
      <c r="K203" s="246"/>
      <c r="L203" s="45"/>
      <c r="M203" s="247" t="s">
        <v>1</v>
      </c>
      <c r="N203" s="248" t="s">
        <v>42</v>
      </c>
      <c r="O203" s="98"/>
      <c r="P203" s="249">
        <f>O203*H203</f>
        <v>0</v>
      </c>
      <c r="Q203" s="249">
        <v>0</v>
      </c>
      <c r="R203" s="249">
        <f>Q203*H203</f>
        <v>0</v>
      </c>
      <c r="S203" s="249">
        <v>0.32500000000000001</v>
      </c>
      <c r="T203" s="250">
        <f>S203*H203</f>
        <v>6.5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51" t="s">
        <v>227</v>
      </c>
      <c r="AT203" s="251" t="s">
        <v>213</v>
      </c>
      <c r="AU203" s="251" t="s">
        <v>92</v>
      </c>
      <c r="AY203" s="18" t="s">
        <v>210</v>
      </c>
      <c r="BE203" s="252">
        <f>IF(N203="základná",J203,0)</f>
        <v>0</v>
      </c>
      <c r="BF203" s="252">
        <f>IF(N203="znížená",J203,0)</f>
        <v>0</v>
      </c>
      <c r="BG203" s="252">
        <f>IF(N203="zákl. prenesená",J203,0)</f>
        <v>0</v>
      </c>
      <c r="BH203" s="252">
        <f>IF(N203="zníž. prenesená",J203,0)</f>
        <v>0</v>
      </c>
      <c r="BI203" s="252">
        <f>IF(N203="nulová",J203,0)</f>
        <v>0</v>
      </c>
      <c r="BJ203" s="18" t="s">
        <v>92</v>
      </c>
      <c r="BK203" s="252">
        <f>ROUND(I203*H203,2)</f>
        <v>0</v>
      </c>
      <c r="BL203" s="18" t="s">
        <v>227</v>
      </c>
      <c r="BM203" s="251" t="s">
        <v>1828</v>
      </c>
    </row>
    <row r="204" s="13" customFormat="1">
      <c r="A204" s="13"/>
      <c r="B204" s="258"/>
      <c r="C204" s="259"/>
      <c r="D204" s="260" t="s">
        <v>256</v>
      </c>
      <c r="E204" s="261" t="s">
        <v>1</v>
      </c>
      <c r="F204" s="262" t="s">
        <v>1829</v>
      </c>
      <c r="G204" s="259"/>
      <c r="H204" s="263">
        <v>20</v>
      </c>
      <c r="I204" s="264"/>
      <c r="J204" s="259"/>
      <c r="K204" s="259"/>
      <c r="L204" s="265"/>
      <c r="M204" s="266"/>
      <c r="N204" s="267"/>
      <c r="O204" s="267"/>
      <c r="P204" s="267"/>
      <c r="Q204" s="267"/>
      <c r="R204" s="267"/>
      <c r="S204" s="267"/>
      <c r="T204" s="268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69" t="s">
        <v>256</v>
      </c>
      <c r="AU204" s="269" t="s">
        <v>92</v>
      </c>
      <c r="AV204" s="13" t="s">
        <v>92</v>
      </c>
      <c r="AW204" s="13" t="s">
        <v>32</v>
      </c>
      <c r="AX204" s="13" t="s">
        <v>84</v>
      </c>
      <c r="AY204" s="269" t="s">
        <v>210</v>
      </c>
    </row>
    <row r="205" s="2" customFormat="1" ht="23.4566" customHeight="1">
      <c r="A205" s="39"/>
      <c r="B205" s="40"/>
      <c r="C205" s="239" t="s">
        <v>408</v>
      </c>
      <c r="D205" s="239" t="s">
        <v>213</v>
      </c>
      <c r="E205" s="240" t="s">
        <v>1830</v>
      </c>
      <c r="F205" s="241" t="s">
        <v>1831</v>
      </c>
      <c r="G205" s="242" t="s">
        <v>310</v>
      </c>
      <c r="H205" s="243">
        <v>8.1999999999999993</v>
      </c>
      <c r="I205" s="244"/>
      <c r="J205" s="245">
        <f>ROUND(I205*H205,2)</f>
        <v>0</v>
      </c>
      <c r="K205" s="246"/>
      <c r="L205" s="45"/>
      <c r="M205" s="247" t="s">
        <v>1</v>
      </c>
      <c r="N205" s="248" t="s">
        <v>42</v>
      </c>
      <c r="O205" s="98"/>
      <c r="P205" s="249">
        <f>O205*H205</f>
        <v>0</v>
      </c>
      <c r="Q205" s="249">
        <v>0</v>
      </c>
      <c r="R205" s="249">
        <f>Q205*H205</f>
        <v>0</v>
      </c>
      <c r="S205" s="249">
        <v>0.32124000000000003</v>
      </c>
      <c r="T205" s="250">
        <f>S205*H205</f>
        <v>2.6341679999999998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51" t="s">
        <v>227</v>
      </c>
      <c r="AT205" s="251" t="s">
        <v>213</v>
      </c>
      <c r="AU205" s="251" t="s">
        <v>92</v>
      </c>
      <c r="AY205" s="18" t="s">
        <v>210</v>
      </c>
      <c r="BE205" s="252">
        <f>IF(N205="základná",J205,0)</f>
        <v>0</v>
      </c>
      <c r="BF205" s="252">
        <f>IF(N205="znížená",J205,0)</f>
        <v>0</v>
      </c>
      <c r="BG205" s="252">
        <f>IF(N205="zákl. prenesená",J205,0)</f>
        <v>0</v>
      </c>
      <c r="BH205" s="252">
        <f>IF(N205="zníž. prenesená",J205,0)</f>
        <v>0</v>
      </c>
      <c r="BI205" s="252">
        <f>IF(N205="nulová",J205,0)</f>
        <v>0</v>
      </c>
      <c r="BJ205" s="18" t="s">
        <v>92</v>
      </c>
      <c r="BK205" s="252">
        <f>ROUND(I205*H205,2)</f>
        <v>0</v>
      </c>
      <c r="BL205" s="18" t="s">
        <v>227</v>
      </c>
      <c r="BM205" s="251" t="s">
        <v>1275</v>
      </c>
    </row>
    <row r="206" s="2" customFormat="1" ht="36.72453" customHeight="1">
      <c r="A206" s="39"/>
      <c r="B206" s="40"/>
      <c r="C206" s="239" t="s">
        <v>413</v>
      </c>
      <c r="D206" s="239" t="s">
        <v>213</v>
      </c>
      <c r="E206" s="240" t="s">
        <v>1152</v>
      </c>
      <c r="F206" s="241" t="s">
        <v>1153</v>
      </c>
      <c r="G206" s="242" t="s">
        <v>563</v>
      </c>
      <c r="H206" s="243">
        <v>24</v>
      </c>
      <c r="I206" s="244"/>
      <c r="J206" s="245">
        <f>ROUND(I206*H206,2)</f>
        <v>0</v>
      </c>
      <c r="K206" s="246"/>
      <c r="L206" s="45"/>
      <c r="M206" s="247" t="s">
        <v>1</v>
      </c>
      <c r="N206" s="248" t="s">
        <v>42</v>
      </c>
      <c r="O206" s="98"/>
      <c r="P206" s="249">
        <f>O206*H206</f>
        <v>0</v>
      </c>
      <c r="Q206" s="249">
        <v>0.00016000000000000001</v>
      </c>
      <c r="R206" s="249">
        <f>Q206*H206</f>
        <v>0.0038400000000000005</v>
      </c>
      <c r="S206" s="249">
        <v>0</v>
      </c>
      <c r="T206" s="250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51" t="s">
        <v>227</v>
      </c>
      <c r="AT206" s="251" t="s">
        <v>213</v>
      </c>
      <c r="AU206" s="251" t="s">
        <v>92</v>
      </c>
      <c r="AY206" s="18" t="s">
        <v>210</v>
      </c>
      <c r="BE206" s="252">
        <f>IF(N206="základná",J206,0)</f>
        <v>0</v>
      </c>
      <c r="BF206" s="252">
        <f>IF(N206="znížená",J206,0)</f>
        <v>0</v>
      </c>
      <c r="BG206" s="252">
        <f>IF(N206="zákl. prenesená",J206,0)</f>
        <v>0</v>
      </c>
      <c r="BH206" s="252">
        <f>IF(N206="zníž. prenesená",J206,0)</f>
        <v>0</v>
      </c>
      <c r="BI206" s="252">
        <f>IF(N206="nulová",J206,0)</f>
        <v>0</v>
      </c>
      <c r="BJ206" s="18" t="s">
        <v>92</v>
      </c>
      <c r="BK206" s="252">
        <f>ROUND(I206*H206,2)</f>
        <v>0</v>
      </c>
      <c r="BL206" s="18" t="s">
        <v>227</v>
      </c>
      <c r="BM206" s="251" t="s">
        <v>1832</v>
      </c>
    </row>
    <row r="207" s="13" customFormat="1">
      <c r="A207" s="13"/>
      <c r="B207" s="258"/>
      <c r="C207" s="259"/>
      <c r="D207" s="260" t="s">
        <v>256</v>
      </c>
      <c r="E207" s="261" t="s">
        <v>1</v>
      </c>
      <c r="F207" s="262" t="s">
        <v>1483</v>
      </c>
      <c r="G207" s="259"/>
      <c r="H207" s="263">
        <v>24</v>
      </c>
      <c r="I207" s="264"/>
      <c r="J207" s="259"/>
      <c r="K207" s="259"/>
      <c r="L207" s="265"/>
      <c r="M207" s="266"/>
      <c r="N207" s="267"/>
      <c r="O207" s="267"/>
      <c r="P207" s="267"/>
      <c r="Q207" s="267"/>
      <c r="R207" s="267"/>
      <c r="S207" s="267"/>
      <c r="T207" s="268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69" t="s">
        <v>256</v>
      </c>
      <c r="AU207" s="269" t="s">
        <v>92</v>
      </c>
      <c r="AV207" s="13" t="s">
        <v>92</v>
      </c>
      <c r="AW207" s="13" t="s">
        <v>32</v>
      </c>
      <c r="AX207" s="13" t="s">
        <v>76</v>
      </c>
      <c r="AY207" s="269" t="s">
        <v>210</v>
      </c>
    </row>
    <row r="208" s="14" customFormat="1">
      <c r="A208" s="14"/>
      <c r="B208" s="270"/>
      <c r="C208" s="271"/>
      <c r="D208" s="260" t="s">
        <v>256</v>
      </c>
      <c r="E208" s="272" t="s">
        <v>1</v>
      </c>
      <c r="F208" s="273" t="s">
        <v>268</v>
      </c>
      <c r="G208" s="271"/>
      <c r="H208" s="274">
        <v>24</v>
      </c>
      <c r="I208" s="275"/>
      <c r="J208" s="271"/>
      <c r="K208" s="271"/>
      <c r="L208" s="276"/>
      <c r="M208" s="277"/>
      <c r="N208" s="278"/>
      <c r="O208" s="278"/>
      <c r="P208" s="278"/>
      <c r="Q208" s="278"/>
      <c r="R208" s="278"/>
      <c r="S208" s="278"/>
      <c r="T208" s="279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80" t="s">
        <v>256</v>
      </c>
      <c r="AU208" s="280" t="s">
        <v>92</v>
      </c>
      <c r="AV208" s="14" t="s">
        <v>227</v>
      </c>
      <c r="AW208" s="14" t="s">
        <v>32</v>
      </c>
      <c r="AX208" s="14" t="s">
        <v>84</v>
      </c>
      <c r="AY208" s="280" t="s">
        <v>210</v>
      </c>
    </row>
    <row r="209" s="2" customFormat="1" ht="36.72453" customHeight="1">
      <c r="A209" s="39"/>
      <c r="B209" s="40"/>
      <c r="C209" s="239" t="s">
        <v>418</v>
      </c>
      <c r="D209" s="239" t="s">
        <v>213</v>
      </c>
      <c r="E209" s="240" t="s">
        <v>1156</v>
      </c>
      <c r="F209" s="241" t="s">
        <v>1157</v>
      </c>
      <c r="G209" s="242" t="s">
        <v>563</v>
      </c>
      <c r="H209" s="243">
        <v>4</v>
      </c>
      <c r="I209" s="244"/>
      <c r="J209" s="245">
        <f>ROUND(I209*H209,2)</f>
        <v>0</v>
      </c>
      <c r="K209" s="246"/>
      <c r="L209" s="45"/>
      <c r="M209" s="247" t="s">
        <v>1</v>
      </c>
      <c r="N209" s="248" t="s">
        <v>42</v>
      </c>
      <c r="O209" s="98"/>
      <c r="P209" s="249">
        <f>O209*H209</f>
        <v>0</v>
      </c>
      <c r="Q209" s="249">
        <v>0.00115</v>
      </c>
      <c r="R209" s="249">
        <f>Q209*H209</f>
        <v>0.0045999999999999999</v>
      </c>
      <c r="S209" s="249">
        <v>0</v>
      </c>
      <c r="T209" s="250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51" t="s">
        <v>227</v>
      </c>
      <c r="AT209" s="251" t="s">
        <v>213</v>
      </c>
      <c r="AU209" s="251" t="s">
        <v>92</v>
      </c>
      <c r="AY209" s="18" t="s">
        <v>210</v>
      </c>
      <c r="BE209" s="252">
        <f>IF(N209="základná",J209,0)</f>
        <v>0</v>
      </c>
      <c r="BF209" s="252">
        <f>IF(N209="znížená",J209,0)</f>
        <v>0</v>
      </c>
      <c r="BG209" s="252">
        <f>IF(N209="zákl. prenesená",J209,0)</f>
        <v>0</v>
      </c>
      <c r="BH209" s="252">
        <f>IF(N209="zníž. prenesená",J209,0)</f>
        <v>0</v>
      </c>
      <c r="BI209" s="252">
        <f>IF(N209="nulová",J209,0)</f>
        <v>0</v>
      </c>
      <c r="BJ209" s="18" t="s">
        <v>92</v>
      </c>
      <c r="BK209" s="252">
        <f>ROUND(I209*H209,2)</f>
        <v>0</v>
      </c>
      <c r="BL209" s="18" t="s">
        <v>227</v>
      </c>
      <c r="BM209" s="251" t="s">
        <v>1158</v>
      </c>
    </row>
    <row r="210" s="13" customFormat="1">
      <c r="A210" s="13"/>
      <c r="B210" s="258"/>
      <c r="C210" s="259"/>
      <c r="D210" s="260" t="s">
        <v>256</v>
      </c>
      <c r="E210" s="261" t="s">
        <v>1</v>
      </c>
      <c r="F210" s="262" t="s">
        <v>1833</v>
      </c>
      <c r="G210" s="259"/>
      <c r="H210" s="263">
        <v>4</v>
      </c>
      <c r="I210" s="264"/>
      <c r="J210" s="259"/>
      <c r="K210" s="259"/>
      <c r="L210" s="265"/>
      <c r="M210" s="266"/>
      <c r="N210" s="267"/>
      <c r="O210" s="267"/>
      <c r="P210" s="267"/>
      <c r="Q210" s="267"/>
      <c r="R210" s="267"/>
      <c r="S210" s="267"/>
      <c r="T210" s="268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69" t="s">
        <v>256</v>
      </c>
      <c r="AU210" s="269" t="s">
        <v>92</v>
      </c>
      <c r="AV210" s="13" t="s">
        <v>92</v>
      </c>
      <c r="AW210" s="13" t="s">
        <v>32</v>
      </c>
      <c r="AX210" s="13" t="s">
        <v>84</v>
      </c>
      <c r="AY210" s="269" t="s">
        <v>210</v>
      </c>
    </row>
    <row r="211" s="2" customFormat="1" ht="31.92453" customHeight="1">
      <c r="A211" s="39"/>
      <c r="B211" s="40"/>
      <c r="C211" s="239" t="s">
        <v>425</v>
      </c>
      <c r="D211" s="239" t="s">
        <v>213</v>
      </c>
      <c r="E211" s="240" t="s">
        <v>1160</v>
      </c>
      <c r="F211" s="241" t="s">
        <v>1161</v>
      </c>
      <c r="G211" s="242" t="s">
        <v>264</v>
      </c>
      <c r="H211" s="243">
        <v>0.47499999999999998</v>
      </c>
      <c r="I211" s="244"/>
      <c r="J211" s="245">
        <f>ROUND(I211*H211,2)</f>
        <v>0</v>
      </c>
      <c r="K211" s="246"/>
      <c r="L211" s="45"/>
      <c r="M211" s="247" t="s">
        <v>1</v>
      </c>
      <c r="N211" s="248" t="s">
        <v>42</v>
      </c>
      <c r="O211" s="98"/>
      <c r="P211" s="249">
        <f>O211*H211</f>
        <v>0</v>
      </c>
      <c r="Q211" s="249">
        <v>0.00173</v>
      </c>
      <c r="R211" s="249">
        <f>Q211*H211</f>
        <v>0.00082175</v>
      </c>
      <c r="S211" s="249">
        <v>2.3999999999999999</v>
      </c>
      <c r="T211" s="250">
        <f>S211*H211</f>
        <v>1.1399999999999999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51" t="s">
        <v>227</v>
      </c>
      <c r="AT211" s="251" t="s">
        <v>213</v>
      </c>
      <c r="AU211" s="251" t="s">
        <v>92</v>
      </c>
      <c r="AY211" s="18" t="s">
        <v>210</v>
      </c>
      <c r="BE211" s="252">
        <f>IF(N211="základná",J211,0)</f>
        <v>0</v>
      </c>
      <c r="BF211" s="252">
        <f>IF(N211="znížená",J211,0)</f>
        <v>0</v>
      </c>
      <c r="BG211" s="252">
        <f>IF(N211="zákl. prenesená",J211,0)</f>
        <v>0</v>
      </c>
      <c r="BH211" s="252">
        <f>IF(N211="zníž. prenesená",J211,0)</f>
        <v>0</v>
      </c>
      <c r="BI211" s="252">
        <f>IF(N211="nulová",J211,0)</f>
        <v>0</v>
      </c>
      <c r="BJ211" s="18" t="s">
        <v>92</v>
      </c>
      <c r="BK211" s="252">
        <f>ROUND(I211*H211,2)</f>
        <v>0</v>
      </c>
      <c r="BL211" s="18" t="s">
        <v>227</v>
      </c>
      <c r="BM211" s="251" t="s">
        <v>1162</v>
      </c>
    </row>
    <row r="212" s="13" customFormat="1">
      <c r="A212" s="13"/>
      <c r="B212" s="258"/>
      <c r="C212" s="259"/>
      <c r="D212" s="260" t="s">
        <v>256</v>
      </c>
      <c r="E212" s="261" t="s">
        <v>1</v>
      </c>
      <c r="F212" s="262" t="s">
        <v>1834</v>
      </c>
      <c r="G212" s="259"/>
      <c r="H212" s="263">
        <v>0.47499999999999998</v>
      </c>
      <c r="I212" s="264"/>
      <c r="J212" s="259"/>
      <c r="K212" s="259"/>
      <c r="L212" s="265"/>
      <c r="M212" s="266"/>
      <c r="N212" s="267"/>
      <c r="O212" s="267"/>
      <c r="P212" s="267"/>
      <c r="Q212" s="267"/>
      <c r="R212" s="267"/>
      <c r="S212" s="267"/>
      <c r="T212" s="268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69" t="s">
        <v>256</v>
      </c>
      <c r="AU212" s="269" t="s">
        <v>92</v>
      </c>
      <c r="AV212" s="13" t="s">
        <v>92</v>
      </c>
      <c r="AW212" s="13" t="s">
        <v>32</v>
      </c>
      <c r="AX212" s="13" t="s">
        <v>76</v>
      </c>
      <c r="AY212" s="269" t="s">
        <v>210</v>
      </c>
    </row>
    <row r="213" s="14" customFormat="1">
      <c r="A213" s="14"/>
      <c r="B213" s="270"/>
      <c r="C213" s="271"/>
      <c r="D213" s="260" t="s">
        <v>256</v>
      </c>
      <c r="E213" s="272" t="s">
        <v>1</v>
      </c>
      <c r="F213" s="273" t="s">
        <v>268</v>
      </c>
      <c r="G213" s="271"/>
      <c r="H213" s="274">
        <v>0.47499999999999998</v>
      </c>
      <c r="I213" s="275"/>
      <c r="J213" s="271"/>
      <c r="K213" s="271"/>
      <c r="L213" s="276"/>
      <c r="M213" s="277"/>
      <c r="N213" s="278"/>
      <c r="O213" s="278"/>
      <c r="P213" s="278"/>
      <c r="Q213" s="278"/>
      <c r="R213" s="278"/>
      <c r="S213" s="278"/>
      <c r="T213" s="279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80" t="s">
        <v>256</v>
      </c>
      <c r="AU213" s="280" t="s">
        <v>92</v>
      </c>
      <c r="AV213" s="14" t="s">
        <v>227</v>
      </c>
      <c r="AW213" s="14" t="s">
        <v>32</v>
      </c>
      <c r="AX213" s="14" t="s">
        <v>84</v>
      </c>
      <c r="AY213" s="280" t="s">
        <v>210</v>
      </c>
    </row>
    <row r="214" s="2" customFormat="1" ht="23.4566" customHeight="1">
      <c r="A214" s="39"/>
      <c r="B214" s="40"/>
      <c r="C214" s="239" t="s">
        <v>433</v>
      </c>
      <c r="D214" s="239" t="s">
        <v>213</v>
      </c>
      <c r="E214" s="240" t="s">
        <v>1173</v>
      </c>
      <c r="F214" s="241" t="s">
        <v>1174</v>
      </c>
      <c r="G214" s="242" t="s">
        <v>333</v>
      </c>
      <c r="H214" s="243">
        <v>1.1399999999999999</v>
      </c>
      <c r="I214" s="244"/>
      <c r="J214" s="245">
        <f>ROUND(I214*H214,2)</f>
        <v>0</v>
      </c>
      <c r="K214" s="246"/>
      <c r="L214" s="45"/>
      <c r="M214" s="247" t="s">
        <v>1</v>
      </c>
      <c r="N214" s="248" t="s">
        <v>42</v>
      </c>
      <c r="O214" s="98"/>
      <c r="P214" s="249">
        <f>O214*H214</f>
        <v>0</v>
      </c>
      <c r="Q214" s="249">
        <v>0</v>
      </c>
      <c r="R214" s="249">
        <f>Q214*H214</f>
        <v>0</v>
      </c>
      <c r="S214" s="249">
        <v>0</v>
      </c>
      <c r="T214" s="250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51" t="s">
        <v>227</v>
      </c>
      <c r="AT214" s="251" t="s">
        <v>213</v>
      </c>
      <c r="AU214" s="251" t="s">
        <v>92</v>
      </c>
      <c r="AY214" s="18" t="s">
        <v>210</v>
      </c>
      <c r="BE214" s="252">
        <f>IF(N214="základná",J214,0)</f>
        <v>0</v>
      </c>
      <c r="BF214" s="252">
        <f>IF(N214="znížená",J214,0)</f>
        <v>0</v>
      </c>
      <c r="BG214" s="252">
        <f>IF(N214="zákl. prenesená",J214,0)</f>
        <v>0</v>
      </c>
      <c r="BH214" s="252">
        <f>IF(N214="zníž. prenesená",J214,0)</f>
        <v>0</v>
      </c>
      <c r="BI214" s="252">
        <f>IF(N214="nulová",J214,0)</f>
        <v>0</v>
      </c>
      <c r="BJ214" s="18" t="s">
        <v>92</v>
      </c>
      <c r="BK214" s="252">
        <f>ROUND(I214*H214,2)</f>
        <v>0</v>
      </c>
      <c r="BL214" s="18" t="s">
        <v>227</v>
      </c>
      <c r="BM214" s="251" t="s">
        <v>1175</v>
      </c>
    </row>
    <row r="215" s="13" customFormat="1">
      <c r="A215" s="13"/>
      <c r="B215" s="258"/>
      <c r="C215" s="259"/>
      <c r="D215" s="260" t="s">
        <v>256</v>
      </c>
      <c r="E215" s="261" t="s">
        <v>1</v>
      </c>
      <c r="F215" s="262" t="s">
        <v>1835</v>
      </c>
      <c r="G215" s="259"/>
      <c r="H215" s="263">
        <v>1.1399999999999999</v>
      </c>
      <c r="I215" s="264"/>
      <c r="J215" s="259"/>
      <c r="K215" s="259"/>
      <c r="L215" s="265"/>
      <c r="M215" s="266"/>
      <c r="N215" s="267"/>
      <c r="O215" s="267"/>
      <c r="P215" s="267"/>
      <c r="Q215" s="267"/>
      <c r="R215" s="267"/>
      <c r="S215" s="267"/>
      <c r="T215" s="268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69" t="s">
        <v>256</v>
      </c>
      <c r="AU215" s="269" t="s">
        <v>92</v>
      </c>
      <c r="AV215" s="13" t="s">
        <v>92</v>
      </c>
      <c r="AW215" s="13" t="s">
        <v>32</v>
      </c>
      <c r="AX215" s="13" t="s">
        <v>76</v>
      </c>
      <c r="AY215" s="269" t="s">
        <v>210</v>
      </c>
    </row>
    <row r="216" s="2" customFormat="1" ht="31.92453" customHeight="1">
      <c r="A216" s="39"/>
      <c r="B216" s="40"/>
      <c r="C216" s="239" t="s">
        <v>441</v>
      </c>
      <c r="D216" s="239" t="s">
        <v>213</v>
      </c>
      <c r="E216" s="240" t="s">
        <v>1177</v>
      </c>
      <c r="F216" s="241" t="s">
        <v>1178</v>
      </c>
      <c r="G216" s="242" t="s">
        <v>333</v>
      </c>
      <c r="H216" s="243">
        <v>21.66</v>
      </c>
      <c r="I216" s="244"/>
      <c r="J216" s="245">
        <f>ROUND(I216*H216,2)</f>
        <v>0</v>
      </c>
      <c r="K216" s="246"/>
      <c r="L216" s="45"/>
      <c r="M216" s="247" t="s">
        <v>1</v>
      </c>
      <c r="N216" s="248" t="s">
        <v>42</v>
      </c>
      <c r="O216" s="98"/>
      <c r="P216" s="249">
        <f>O216*H216</f>
        <v>0</v>
      </c>
      <c r="Q216" s="249">
        <v>0</v>
      </c>
      <c r="R216" s="249">
        <f>Q216*H216</f>
        <v>0</v>
      </c>
      <c r="S216" s="249">
        <v>0</v>
      </c>
      <c r="T216" s="250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51" t="s">
        <v>227</v>
      </c>
      <c r="AT216" s="251" t="s">
        <v>213</v>
      </c>
      <c r="AU216" s="251" t="s">
        <v>92</v>
      </c>
      <c r="AY216" s="18" t="s">
        <v>210</v>
      </c>
      <c r="BE216" s="252">
        <f>IF(N216="základná",J216,0)</f>
        <v>0</v>
      </c>
      <c r="BF216" s="252">
        <f>IF(N216="znížená",J216,0)</f>
        <v>0</v>
      </c>
      <c r="BG216" s="252">
        <f>IF(N216="zákl. prenesená",J216,0)</f>
        <v>0</v>
      </c>
      <c r="BH216" s="252">
        <f>IF(N216="zníž. prenesená",J216,0)</f>
        <v>0</v>
      </c>
      <c r="BI216" s="252">
        <f>IF(N216="nulová",J216,0)</f>
        <v>0</v>
      </c>
      <c r="BJ216" s="18" t="s">
        <v>92</v>
      </c>
      <c r="BK216" s="252">
        <f>ROUND(I216*H216,2)</f>
        <v>0</v>
      </c>
      <c r="BL216" s="18" t="s">
        <v>227</v>
      </c>
      <c r="BM216" s="251" t="s">
        <v>1179</v>
      </c>
    </row>
    <row r="217" s="13" customFormat="1">
      <c r="A217" s="13"/>
      <c r="B217" s="258"/>
      <c r="C217" s="259"/>
      <c r="D217" s="260" t="s">
        <v>256</v>
      </c>
      <c r="E217" s="261" t="s">
        <v>1</v>
      </c>
      <c r="F217" s="262" t="s">
        <v>1836</v>
      </c>
      <c r="G217" s="259"/>
      <c r="H217" s="263">
        <v>21.66</v>
      </c>
      <c r="I217" s="264"/>
      <c r="J217" s="259"/>
      <c r="K217" s="259"/>
      <c r="L217" s="265"/>
      <c r="M217" s="266"/>
      <c r="N217" s="267"/>
      <c r="O217" s="267"/>
      <c r="P217" s="267"/>
      <c r="Q217" s="267"/>
      <c r="R217" s="267"/>
      <c r="S217" s="267"/>
      <c r="T217" s="268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69" t="s">
        <v>256</v>
      </c>
      <c r="AU217" s="269" t="s">
        <v>92</v>
      </c>
      <c r="AV217" s="13" t="s">
        <v>92</v>
      </c>
      <c r="AW217" s="13" t="s">
        <v>32</v>
      </c>
      <c r="AX217" s="13" t="s">
        <v>76</v>
      </c>
      <c r="AY217" s="269" t="s">
        <v>210</v>
      </c>
    </row>
    <row r="218" s="2" customFormat="1" ht="23.4566" customHeight="1">
      <c r="A218" s="39"/>
      <c r="B218" s="40"/>
      <c r="C218" s="239" t="s">
        <v>445</v>
      </c>
      <c r="D218" s="239" t="s">
        <v>213</v>
      </c>
      <c r="E218" s="240" t="s">
        <v>796</v>
      </c>
      <c r="F218" s="241" t="s">
        <v>797</v>
      </c>
      <c r="G218" s="242" t="s">
        <v>333</v>
      </c>
      <c r="H218" s="243">
        <v>11.082000000000001</v>
      </c>
      <c r="I218" s="244"/>
      <c r="J218" s="245">
        <f>ROUND(I218*H218,2)</f>
        <v>0</v>
      </c>
      <c r="K218" s="246"/>
      <c r="L218" s="45"/>
      <c r="M218" s="247" t="s">
        <v>1</v>
      </c>
      <c r="N218" s="248" t="s">
        <v>42</v>
      </c>
      <c r="O218" s="98"/>
      <c r="P218" s="249">
        <f>O218*H218</f>
        <v>0</v>
      </c>
      <c r="Q218" s="249">
        <v>0</v>
      </c>
      <c r="R218" s="249">
        <f>Q218*H218</f>
        <v>0</v>
      </c>
      <c r="S218" s="249">
        <v>0</v>
      </c>
      <c r="T218" s="250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51" t="s">
        <v>227</v>
      </c>
      <c r="AT218" s="251" t="s">
        <v>213</v>
      </c>
      <c r="AU218" s="251" t="s">
        <v>92</v>
      </c>
      <c r="AY218" s="18" t="s">
        <v>210</v>
      </c>
      <c r="BE218" s="252">
        <f>IF(N218="základná",J218,0)</f>
        <v>0</v>
      </c>
      <c r="BF218" s="252">
        <f>IF(N218="znížená",J218,0)</f>
        <v>0</v>
      </c>
      <c r="BG218" s="252">
        <f>IF(N218="zákl. prenesená",J218,0)</f>
        <v>0</v>
      </c>
      <c r="BH218" s="252">
        <f>IF(N218="zníž. prenesená",J218,0)</f>
        <v>0</v>
      </c>
      <c r="BI218" s="252">
        <f>IF(N218="nulová",J218,0)</f>
        <v>0</v>
      </c>
      <c r="BJ218" s="18" t="s">
        <v>92</v>
      </c>
      <c r="BK218" s="252">
        <f>ROUND(I218*H218,2)</f>
        <v>0</v>
      </c>
      <c r="BL218" s="18" t="s">
        <v>227</v>
      </c>
      <c r="BM218" s="251" t="s">
        <v>1181</v>
      </c>
    </row>
    <row r="219" s="13" customFormat="1">
      <c r="A219" s="13"/>
      <c r="B219" s="258"/>
      <c r="C219" s="259"/>
      <c r="D219" s="260" t="s">
        <v>256</v>
      </c>
      <c r="E219" s="261" t="s">
        <v>1</v>
      </c>
      <c r="F219" s="262" t="s">
        <v>1803</v>
      </c>
      <c r="G219" s="259"/>
      <c r="H219" s="263">
        <v>8.4499999999999993</v>
      </c>
      <c r="I219" s="264"/>
      <c r="J219" s="259"/>
      <c r="K219" s="259"/>
      <c r="L219" s="265"/>
      <c r="M219" s="266"/>
      <c r="N219" s="267"/>
      <c r="O219" s="267"/>
      <c r="P219" s="267"/>
      <c r="Q219" s="267"/>
      <c r="R219" s="267"/>
      <c r="S219" s="267"/>
      <c r="T219" s="268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69" t="s">
        <v>256</v>
      </c>
      <c r="AU219" s="269" t="s">
        <v>92</v>
      </c>
      <c r="AV219" s="13" t="s">
        <v>92</v>
      </c>
      <c r="AW219" s="13" t="s">
        <v>32</v>
      </c>
      <c r="AX219" s="13" t="s">
        <v>76</v>
      </c>
      <c r="AY219" s="269" t="s">
        <v>210</v>
      </c>
    </row>
    <row r="220" s="13" customFormat="1">
      <c r="A220" s="13"/>
      <c r="B220" s="258"/>
      <c r="C220" s="259"/>
      <c r="D220" s="260" t="s">
        <v>256</v>
      </c>
      <c r="E220" s="261" t="s">
        <v>1</v>
      </c>
      <c r="F220" s="262" t="s">
        <v>1804</v>
      </c>
      <c r="G220" s="259"/>
      <c r="H220" s="263">
        <v>2.6320000000000001</v>
      </c>
      <c r="I220" s="264"/>
      <c r="J220" s="259"/>
      <c r="K220" s="259"/>
      <c r="L220" s="265"/>
      <c r="M220" s="266"/>
      <c r="N220" s="267"/>
      <c r="O220" s="267"/>
      <c r="P220" s="267"/>
      <c r="Q220" s="267"/>
      <c r="R220" s="267"/>
      <c r="S220" s="267"/>
      <c r="T220" s="268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69" t="s">
        <v>256</v>
      </c>
      <c r="AU220" s="269" t="s">
        <v>92</v>
      </c>
      <c r="AV220" s="13" t="s">
        <v>92</v>
      </c>
      <c r="AW220" s="13" t="s">
        <v>32</v>
      </c>
      <c r="AX220" s="13" t="s">
        <v>76</v>
      </c>
      <c r="AY220" s="269" t="s">
        <v>210</v>
      </c>
    </row>
    <row r="221" s="14" customFormat="1">
      <c r="A221" s="14"/>
      <c r="B221" s="270"/>
      <c r="C221" s="271"/>
      <c r="D221" s="260" t="s">
        <v>256</v>
      </c>
      <c r="E221" s="272" t="s">
        <v>1</v>
      </c>
      <c r="F221" s="273" t="s">
        <v>268</v>
      </c>
      <c r="G221" s="271"/>
      <c r="H221" s="274">
        <v>11.082000000000001</v>
      </c>
      <c r="I221" s="275"/>
      <c r="J221" s="271"/>
      <c r="K221" s="271"/>
      <c r="L221" s="276"/>
      <c r="M221" s="277"/>
      <c r="N221" s="278"/>
      <c r="O221" s="278"/>
      <c r="P221" s="278"/>
      <c r="Q221" s="278"/>
      <c r="R221" s="278"/>
      <c r="S221" s="278"/>
      <c r="T221" s="279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80" t="s">
        <v>256</v>
      </c>
      <c r="AU221" s="280" t="s">
        <v>92</v>
      </c>
      <c r="AV221" s="14" t="s">
        <v>227</v>
      </c>
      <c r="AW221" s="14" t="s">
        <v>32</v>
      </c>
      <c r="AX221" s="14" t="s">
        <v>84</v>
      </c>
      <c r="AY221" s="280" t="s">
        <v>210</v>
      </c>
    </row>
    <row r="222" s="2" customFormat="1" ht="23.4566" customHeight="1">
      <c r="A222" s="39"/>
      <c r="B222" s="40"/>
      <c r="C222" s="239" t="s">
        <v>449</v>
      </c>
      <c r="D222" s="239" t="s">
        <v>213</v>
      </c>
      <c r="E222" s="240" t="s">
        <v>803</v>
      </c>
      <c r="F222" s="241" t="s">
        <v>804</v>
      </c>
      <c r="G222" s="242" t="s">
        <v>333</v>
      </c>
      <c r="H222" s="243">
        <v>99.739999999999995</v>
      </c>
      <c r="I222" s="244"/>
      <c r="J222" s="245">
        <f>ROUND(I222*H222,2)</f>
        <v>0</v>
      </c>
      <c r="K222" s="246"/>
      <c r="L222" s="45"/>
      <c r="M222" s="247" t="s">
        <v>1</v>
      </c>
      <c r="N222" s="248" t="s">
        <v>42</v>
      </c>
      <c r="O222" s="98"/>
      <c r="P222" s="249">
        <f>O222*H222</f>
        <v>0</v>
      </c>
      <c r="Q222" s="249">
        <v>0</v>
      </c>
      <c r="R222" s="249">
        <f>Q222*H222</f>
        <v>0</v>
      </c>
      <c r="S222" s="249">
        <v>0</v>
      </c>
      <c r="T222" s="250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51" t="s">
        <v>227</v>
      </c>
      <c r="AT222" s="251" t="s">
        <v>213</v>
      </c>
      <c r="AU222" s="251" t="s">
        <v>92</v>
      </c>
      <c r="AY222" s="18" t="s">
        <v>210</v>
      </c>
      <c r="BE222" s="252">
        <f>IF(N222="základná",J222,0)</f>
        <v>0</v>
      </c>
      <c r="BF222" s="252">
        <f>IF(N222="znížená",J222,0)</f>
        <v>0</v>
      </c>
      <c r="BG222" s="252">
        <f>IF(N222="zákl. prenesená",J222,0)</f>
        <v>0</v>
      </c>
      <c r="BH222" s="252">
        <f>IF(N222="zníž. prenesená",J222,0)</f>
        <v>0</v>
      </c>
      <c r="BI222" s="252">
        <f>IF(N222="nulová",J222,0)</f>
        <v>0</v>
      </c>
      <c r="BJ222" s="18" t="s">
        <v>92</v>
      </c>
      <c r="BK222" s="252">
        <f>ROUND(I222*H222,2)</f>
        <v>0</v>
      </c>
      <c r="BL222" s="18" t="s">
        <v>227</v>
      </c>
      <c r="BM222" s="251" t="s">
        <v>1183</v>
      </c>
    </row>
    <row r="223" s="13" customFormat="1">
      <c r="A223" s="13"/>
      <c r="B223" s="258"/>
      <c r="C223" s="259"/>
      <c r="D223" s="260" t="s">
        <v>256</v>
      </c>
      <c r="E223" s="261" t="s">
        <v>1</v>
      </c>
      <c r="F223" s="262" t="s">
        <v>1837</v>
      </c>
      <c r="G223" s="259"/>
      <c r="H223" s="263">
        <v>76.049999999999997</v>
      </c>
      <c r="I223" s="264"/>
      <c r="J223" s="259"/>
      <c r="K223" s="259"/>
      <c r="L223" s="265"/>
      <c r="M223" s="266"/>
      <c r="N223" s="267"/>
      <c r="O223" s="267"/>
      <c r="P223" s="267"/>
      <c r="Q223" s="267"/>
      <c r="R223" s="267"/>
      <c r="S223" s="267"/>
      <c r="T223" s="268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69" t="s">
        <v>256</v>
      </c>
      <c r="AU223" s="269" t="s">
        <v>92</v>
      </c>
      <c r="AV223" s="13" t="s">
        <v>92</v>
      </c>
      <c r="AW223" s="13" t="s">
        <v>32</v>
      </c>
      <c r="AX223" s="13" t="s">
        <v>76</v>
      </c>
      <c r="AY223" s="269" t="s">
        <v>210</v>
      </c>
    </row>
    <row r="224" s="13" customFormat="1">
      <c r="A224" s="13"/>
      <c r="B224" s="258"/>
      <c r="C224" s="259"/>
      <c r="D224" s="260" t="s">
        <v>256</v>
      </c>
      <c r="E224" s="261" t="s">
        <v>1</v>
      </c>
      <c r="F224" s="262" t="s">
        <v>1838</v>
      </c>
      <c r="G224" s="259"/>
      <c r="H224" s="263">
        <v>23.690000000000001</v>
      </c>
      <c r="I224" s="264"/>
      <c r="J224" s="259"/>
      <c r="K224" s="259"/>
      <c r="L224" s="265"/>
      <c r="M224" s="266"/>
      <c r="N224" s="267"/>
      <c r="O224" s="267"/>
      <c r="P224" s="267"/>
      <c r="Q224" s="267"/>
      <c r="R224" s="267"/>
      <c r="S224" s="267"/>
      <c r="T224" s="268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69" t="s">
        <v>256</v>
      </c>
      <c r="AU224" s="269" t="s">
        <v>92</v>
      </c>
      <c r="AV224" s="13" t="s">
        <v>92</v>
      </c>
      <c r="AW224" s="13" t="s">
        <v>32</v>
      </c>
      <c r="AX224" s="13" t="s">
        <v>76</v>
      </c>
      <c r="AY224" s="269" t="s">
        <v>210</v>
      </c>
    </row>
    <row r="225" s="14" customFormat="1">
      <c r="A225" s="14"/>
      <c r="B225" s="270"/>
      <c r="C225" s="271"/>
      <c r="D225" s="260" t="s">
        <v>256</v>
      </c>
      <c r="E225" s="272" t="s">
        <v>1</v>
      </c>
      <c r="F225" s="273" t="s">
        <v>268</v>
      </c>
      <c r="G225" s="271"/>
      <c r="H225" s="274">
        <v>99.739999999999995</v>
      </c>
      <c r="I225" s="275"/>
      <c r="J225" s="271"/>
      <c r="K225" s="271"/>
      <c r="L225" s="276"/>
      <c r="M225" s="277"/>
      <c r="N225" s="278"/>
      <c r="O225" s="278"/>
      <c r="P225" s="278"/>
      <c r="Q225" s="278"/>
      <c r="R225" s="278"/>
      <c r="S225" s="278"/>
      <c r="T225" s="279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80" t="s">
        <v>256</v>
      </c>
      <c r="AU225" s="280" t="s">
        <v>92</v>
      </c>
      <c r="AV225" s="14" t="s">
        <v>227</v>
      </c>
      <c r="AW225" s="14" t="s">
        <v>32</v>
      </c>
      <c r="AX225" s="14" t="s">
        <v>84</v>
      </c>
      <c r="AY225" s="280" t="s">
        <v>210</v>
      </c>
    </row>
    <row r="226" s="2" customFormat="1" ht="23.4566" customHeight="1">
      <c r="A226" s="39"/>
      <c r="B226" s="40"/>
      <c r="C226" s="239" t="s">
        <v>455</v>
      </c>
      <c r="D226" s="239" t="s">
        <v>213</v>
      </c>
      <c r="E226" s="240" t="s">
        <v>1187</v>
      </c>
      <c r="F226" s="241" t="s">
        <v>1188</v>
      </c>
      <c r="G226" s="242" t="s">
        <v>333</v>
      </c>
      <c r="H226" s="243">
        <v>1.1399999999999999</v>
      </c>
      <c r="I226" s="244"/>
      <c r="J226" s="245">
        <f>ROUND(I226*H226,2)</f>
        <v>0</v>
      </c>
      <c r="K226" s="246"/>
      <c r="L226" s="45"/>
      <c r="M226" s="247" t="s">
        <v>1</v>
      </c>
      <c r="N226" s="248" t="s">
        <v>42</v>
      </c>
      <c r="O226" s="98"/>
      <c r="P226" s="249">
        <f>O226*H226</f>
        <v>0</v>
      </c>
      <c r="Q226" s="249">
        <v>0</v>
      </c>
      <c r="R226" s="249">
        <f>Q226*H226</f>
        <v>0</v>
      </c>
      <c r="S226" s="249">
        <v>0</v>
      </c>
      <c r="T226" s="250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51" t="s">
        <v>227</v>
      </c>
      <c r="AT226" s="251" t="s">
        <v>213</v>
      </c>
      <c r="AU226" s="251" t="s">
        <v>92</v>
      </c>
      <c r="AY226" s="18" t="s">
        <v>210</v>
      </c>
      <c r="BE226" s="252">
        <f>IF(N226="základná",J226,0)</f>
        <v>0</v>
      </c>
      <c r="BF226" s="252">
        <f>IF(N226="znížená",J226,0)</f>
        <v>0</v>
      </c>
      <c r="BG226" s="252">
        <f>IF(N226="zákl. prenesená",J226,0)</f>
        <v>0</v>
      </c>
      <c r="BH226" s="252">
        <f>IF(N226="zníž. prenesená",J226,0)</f>
        <v>0</v>
      </c>
      <c r="BI226" s="252">
        <f>IF(N226="nulová",J226,0)</f>
        <v>0</v>
      </c>
      <c r="BJ226" s="18" t="s">
        <v>92</v>
      </c>
      <c r="BK226" s="252">
        <f>ROUND(I226*H226,2)</f>
        <v>0</v>
      </c>
      <c r="BL226" s="18" t="s">
        <v>227</v>
      </c>
      <c r="BM226" s="251" t="s">
        <v>1284</v>
      </c>
    </row>
    <row r="227" s="13" customFormat="1">
      <c r="A227" s="13"/>
      <c r="B227" s="258"/>
      <c r="C227" s="259"/>
      <c r="D227" s="260" t="s">
        <v>256</v>
      </c>
      <c r="E227" s="261" t="s">
        <v>1</v>
      </c>
      <c r="F227" s="262" t="s">
        <v>1839</v>
      </c>
      <c r="G227" s="259"/>
      <c r="H227" s="263">
        <v>1.1399999999999999</v>
      </c>
      <c r="I227" s="264"/>
      <c r="J227" s="259"/>
      <c r="K227" s="259"/>
      <c r="L227" s="265"/>
      <c r="M227" s="266"/>
      <c r="N227" s="267"/>
      <c r="O227" s="267"/>
      <c r="P227" s="267"/>
      <c r="Q227" s="267"/>
      <c r="R227" s="267"/>
      <c r="S227" s="267"/>
      <c r="T227" s="268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69" t="s">
        <v>256</v>
      </c>
      <c r="AU227" s="269" t="s">
        <v>92</v>
      </c>
      <c r="AV227" s="13" t="s">
        <v>92</v>
      </c>
      <c r="AW227" s="13" t="s">
        <v>32</v>
      </c>
      <c r="AX227" s="13" t="s">
        <v>84</v>
      </c>
      <c r="AY227" s="269" t="s">
        <v>210</v>
      </c>
    </row>
    <row r="228" s="12" customFormat="1" ht="22.8" customHeight="1">
      <c r="A228" s="12"/>
      <c r="B228" s="223"/>
      <c r="C228" s="224"/>
      <c r="D228" s="225" t="s">
        <v>75</v>
      </c>
      <c r="E228" s="237" t="s">
        <v>741</v>
      </c>
      <c r="F228" s="237" t="s">
        <v>807</v>
      </c>
      <c r="G228" s="224"/>
      <c r="H228" s="224"/>
      <c r="I228" s="227"/>
      <c r="J228" s="238">
        <f>BK228</f>
        <v>0</v>
      </c>
      <c r="K228" s="224"/>
      <c r="L228" s="229"/>
      <c r="M228" s="230"/>
      <c r="N228" s="231"/>
      <c r="O228" s="231"/>
      <c r="P228" s="232">
        <f>P229</f>
        <v>0</v>
      </c>
      <c r="Q228" s="231"/>
      <c r="R228" s="232">
        <f>R229</f>
        <v>0</v>
      </c>
      <c r="S228" s="231"/>
      <c r="T228" s="233">
        <f>T229</f>
        <v>0</v>
      </c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R228" s="234" t="s">
        <v>84</v>
      </c>
      <c r="AT228" s="235" t="s">
        <v>75</v>
      </c>
      <c r="AU228" s="235" t="s">
        <v>84</v>
      </c>
      <c r="AY228" s="234" t="s">
        <v>210</v>
      </c>
      <c r="BK228" s="236">
        <f>BK229</f>
        <v>0</v>
      </c>
    </row>
    <row r="229" s="2" customFormat="1" ht="23.4566" customHeight="1">
      <c r="A229" s="39"/>
      <c r="B229" s="40"/>
      <c r="C229" s="239" t="s">
        <v>460</v>
      </c>
      <c r="D229" s="239" t="s">
        <v>213</v>
      </c>
      <c r="E229" s="240" t="s">
        <v>809</v>
      </c>
      <c r="F229" s="241" t="s">
        <v>810</v>
      </c>
      <c r="G229" s="242" t="s">
        <v>333</v>
      </c>
      <c r="H229" s="243">
        <v>29.585000000000001</v>
      </c>
      <c r="I229" s="244"/>
      <c r="J229" s="245">
        <f>ROUND(I229*H229,2)</f>
        <v>0</v>
      </c>
      <c r="K229" s="246"/>
      <c r="L229" s="45"/>
      <c r="M229" s="253" t="s">
        <v>1</v>
      </c>
      <c r="N229" s="254" t="s">
        <v>42</v>
      </c>
      <c r="O229" s="255"/>
      <c r="P229" s="256">
        <f>O229*H229</f>
        <v>0</v>
      </c>
      <c r="Q229" s="256">
        <v>0</v>
      </c>
      <c r="R229" s="256">
        <f>Q229*H229</f>
        <v>0</v>
      </c>
      <c r="S229" s="256">
        <v>0</v>
      </c>
      <c r="T229" s="257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51" t="s">
        <v>227</v>
      </c>
      <c r="AT229" s="251" t="s">
        <v>213</v>
      </c>
      <c r="AU229" s="251" t="s">
        <v>92</v>
      </c>
      <c r="AY229" s="18" t="s">
        <v>210</v>
      </c>
      <c r="BE229" s="252">
        <f>IF(N229="základná",J229,0)</f>
        <v>0</v>
      </c>
      <c r="BF229" s="252">
        <f>IF(N229="znížená",J229,0)</f>
        <v>0</v>
      </c>
      <c r="BG229" s="252">
        <f>IF(N229="zákl. prenesená",J229,0)</f>
        <v>0</v>
      </c>
      <c r="BH229" s="252">
        <f>IF(N229="zníž. prenesená",J229,0)</f>
        <v>0</v>
      </c>
      <c r="BI229" s="252">
        <f>IF(N229="nulová",J229,0)</f>
        <v>0</v>
      </c>
      <c r="BJ229" s="18" t="s">
        <v>92</v>
      </c>
      <c r="BK229" s="252">
        <f>ROUND(I229*H229,2)</f>
        <v>0</v>
      </c>
      <c r="BL229" s="18" t="s">
        <v>227</v>
      </c>
      <c r="BM229" s="251" t="s">
        <v>1195</v>
      </c>
    </row>
    <row r="230" s="2" customFormat="1" ht="6.96" customHeight="1">
      <c r="A230" s="39"/>
      <c r="B230" s="73"/>
      <c r="C230" s="74"/>
      <c r="D230" s="74"/>
      <c r="E230" s="74"/>
      <c r="F230" s="74"/>
      <c r="G230" s="74"/>
      <c r="H230" s="74"/>
      <c r="I230" s="74"/>
      <c r="J230" s="74"/>
      <c r="K230" s="74"/>
      <c r="L230" s="45"/>
      <c r="M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</row>
  </sheetData>
  <sheetProtection sheet="1" autoFilter="0" formatColumns="0" formatRows="0" objects="1" scenarios="1" spinCount="100000" saltValue="OhcgIpkpxENGHwwUL88W8pk49SGkx4c4L3gfexdN1Qazy9zVrpqgueD/8+HuLQTQiArJh2xyr2pDXdseDlAi4Q==" hashValue="Xh0m7HaAXkZlLfDVBsGbHdGmUXc+o2Cnv6n4mpFlebcFDrFFIiylBwYQjVBT4mB73sr9p8BCZ7BZy14I5EAxJQ==" algorithmName="SHA-512" password="CC35"/>
  <autoFilter ref="C130:K229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7:H117"/>
    <mergeCell ref="E121:H121"/>
    <mergeCell ref="E119:H119"/>
    <mergeCell ref="E123:H12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9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7.863281" style="1" customWidth="1"/>
    <col min="2" max="2" width="1.007813" style="1" customWidth="1"/>
    <col min="3" max="3" width="4.011719" style="1" customWidth="1"/>
    <col min="4" max="4" width="4.152344" style="1" customWidth="1"/>
    <col min="5" max="5" width="16.15234" style="1" customWidth="1"/>
    <col min="6" max="6" width="48.15234" style="1" customWidth="1"/>
    <col min="7" max="7" width="7.011719" style="1" customWidth="1"/>
    <col min="8" max="8" width="13.29297" style="1" customWidth="1"/>
    <col min="9" max="9" width="15.01172" style="1" customWidth="1"/>
    <col min="10" max="10" width="21.15234" style="1" customWidth="1"/>
    <col min="11" max="11" width="21.15234" style="1" hidden="1" customWidth="1"/>
    <col min="12" max="12" width="8.863281" style="1" customWidth="1"/>
    <col min="13" max="13" width="10.29297" style="1" hidden="1" customWidth="1"/>
    <col min="14" max="14" width="9.140625" style="1" hidden="1"/>
    <col min="15" max="15" width="13.43359" style="1" hidden="1" customWidth="1"/>
    <col min="16" max="16" width="13.43359" style="1" hidden="1" customWidth="1"/>
    <col min="17" max="17" width="13.43359" style="1" hidden="1" customWidth="1"/>
    <col min="18" max="18" width="13.43359" style="1" hidden="1" customWidth="1"/>
    <col min="19" max="19" width="13.43359" style="1" hidden="1" customWidth="1"/>
    <col min="20" max="20" width="13.43359" style="1" hidden="1" customWidth="1"/>
    <col min="21" max="21" width="15.43359" style="1" hidden="1" customWidth="1"/>
    <col min="22" max="22" width="11.72266" style="1" customWidth="1"/>
    <col min="23" max="23" width="15.43359" style="1" customWidth="1"/>
    <col min="24" max="24" width="11.72266" style="1" customWidth="1"/>
    <col min="25" max="25" width="14.15234" style="1" customWidth="1"/>
    <col min="26" max="26" width="10.43359" style="1" customWidth="1"/>
    <col min="27" max="27" width="14.15234" style="1" customWidth="1"/>
    <col min="28" max="28" width="15.43359" style="1" customWidth="1"/>
    <col min="29" max="29" width="10.43359" style="1" customWidth="1"/>
    <col min="30" max="30" width="14.15234" style="1" customWidth="1"/>
    <col min="31" max="31" width="15.43359" style="1" customWidth="1"/>
    <col min="44" max="44" width="9.140625" style="1" hidden="1"/>
    <col min="45" max="45" width="9.140625" style="1" hidden="1"/>
    <col min="46" max="46" width="9.140625" style="1" hidden="1"/>
    <col min="47" max="47" width="9.140625" style="1" hidden="1"/>
    <col min="48" max="48" width="9.140625" style="1" hidden="1"/>
    <col min="49" max="49" width="9.140625" style="1" hidden="1"/>
    <col min="50" max="50" width="9.140625" style="1" hidden="1"/>
    <col min="51" max="51" width="9.140625" style="1" hidden="1"/>
    <col min="52" max="52" width="9.140625" style="1" hidden="1"/>
    <col min="53" max="53" width="9.140625" style="1" hidden="1"/>
    <col min="54" max="54" width="9.140625" style="1" hidden="1"/>
    <col min="55" max="55" width="9.140625" style="1" hidden="1"/>
    <col min="56" max="56" width="9.140625" style="1" hidden="1"/>
    <col min="57" max="57" width="9.140625" style="1" hidden="1"/>
    <col min="58" max="58" width="9.140625" style="1" hidden="1"/>
    <col min="59" max="59" width="9.140625" style="1" hidden="1"/>
    <col min="60" max="60" width="9.140625" style="1" hidden="1"/>
    <col min="61" max="61" width="9.140625" style="1" hidden="1"/>
    <col min="62" max="62" width="9.140625" style="1" hidden="1"/>
    <col min="63" max="63" width="9.140625" style="1" hidden="1"/>
    <col min="64" max="64" width="9.140625" style="1" hidden="1"/>
    <col min="65" max="65" width="9.140625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153</v>
      </c>
    </row>
    <row r="3" s="1" customFormat="1" ht="6.96" customHeight="1">
      <c r="B3" s="154"/>
      <c r="C3" s="155"/>
      <c r="D3" s="155"/>
      <c r="E3" s="155"/>
      <c r="F3" s="155"/>
      <c r="G3" s="155"/>
      <c r="H3" s="155"/>
      <c r="I3" s="155"/>
      <c r="J3" s="155"/>
      <c r="K3" s="155"/>
      <c r="L3" s="21"/>
      <c r="AT3" s="18" t="s">
        <v>76</v>
      </c>
    </row>
    <row r="4" s="1" customFormat="1" ht="24.96" customHeight="1">
      <c r="B4" s="21"/>
      <c r="D4" s="156" t="s">
        <v>184</v>
      </c>
      <c r="L4" s="21"/>
      <c r="M4" s="157" t="s">
        <v>9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58" t="s">
        <v>15</v>
      </c>
      <c r="L6" s="21"/>
    </row>
    <row r="7" s="1" customFormat="1" ht="27.84906" customHeight="1">
      <c r="B7" s="21"/>
      <c r="E7" s="159" t="str">
        <f>'Rekapitulácia stavby'!K6</f>
        <v>Rekonštrukcia cesty a mostov II/512 hr. Trenčianskeho kraja - Veľké Pole - križ. II/428 Žarnovica , I. etapa</v>
      </c>
      <c r="F7" s="158"/>
      <c r="G7" s="158"/>
      <c r="H7" s="158"/>
      <c r="L7" s="21"/>
    </row>
    <row r="8">
      <c r="B8" s="21"/>
      <c r="D8" s="158" t="s">
        <v>185</v>
      </c>
      <c r="L8" s="21"/>
    </row>
    <row r="9" s="1" customFormat="1" ht="16.30189" customHeight="1">
      <c r="B9" s="21"/>
      <c r="E9" s="159" t="s">
        <v>1747</v>
      </c>
      <c r="F9" s="1"/>
      <c r="G9" s="1"/>
      <c r="H9" s="1"/>
      <c r="L9" s="21"/>
    </row>
    <row r="10" s="1" customFormat="1" ht="12" customHeight="1">
      <c r="B10" s="21"/>
      <c r="D10" s="158" t="s">
        <v>235</v>
      </c>
      <c r="L10" s="21"/>
    </row>
    <row r="11" s="2" customFormat="1" ht="16.30189" customHeight="1">
      <c r="A11" s="39"/>
      <c r="B11" s="45"/>
      <c r="C11" s="39"/>
      <c r="D11" s="39"/>
      <c r="E11" s="170" t="s">
        <v>1793</v>
      </c>
      <c r="F11" s="39"/>
      <c r="G11" s="39"/>
      <c r="H11" s="39"/>
      <c r="I11" s="39"/>
      <c r="J11" s="39"/>
      <c r="K11" s="39"/>
      <c r="L11" s="70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58" t="s">
        <v>996</v>
      </c>
      <c r="E12" s="39"/>
      <c r="F12" s="39"/>
      <c r="G12" s="39"/>
      <c r="H12" s="39"/>
      <c r="I12" s="39"/>
      <c r="J12" s="39"/>
      <c r="K12" s="39"/>
      <c r="L12" s="70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6.30189" customHeight="1">
      <c r="A13" s="39"/>
      <c r="B13" s="45"/>
      <c r="C13" s="39"/>
      <c r="D13" s="39"/>
      <c r="E13" s="160" t="s">
        <v>1840</v>
      </c>
      <c r="F13" s="39"/>
      <c r="G13" s="39"/>
      <c r="H13" s="39"/>
      <c r="I13" s="39"/>
      <c r="J13" s="39"/>
      <c r="K13" s="39"/>
      <c r="L13" s="70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>
      <c r="A14" s="39"/>
      <c r="B14" s="45"/>
      <c r="C14" s="39"/>
      <c r="D14" s="39"/>
      <c r="E14" s="39"/>
      <c r="F14" s="39"/>
      <c r="G14" s="39"/>
      <c r="H14" s="39"/>
      <c r="I14" s="39"/>
      <c r="J14" s="39"/>
      <c r="K14" s="39"/>
      <c r="L14" s="70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2" customHeight="1">
      <c r="A15" s="39"/>
      <c r="B15" s="45"/>
      <c r="C15" s="39"/>
      <c r="D15" s="158" t="s">
        <v>17</v>
      </c>
      <c r="E15" s="39"/>
      <c r="F15" s="148" t="s">
        <v>1</v>
      </c>
      <c r="G15" s="39"/>
      <c r="H15" s="39"/>
      <c r="I15" s="158" t="s">
        <v>18</v>
      </c>
      <c r="J15" s="148" t="s">
        <v>1</v>
      </c>
      <c r="K15" s="39"/>
      <c r="L15" s="70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12" customHeight="1">
      <c r="A16" s="39"/>
      <c r="B16" s="45"/>
      <c r="C16" s="39"/>
      <c r="D16" s="158" t="s">
        <v>19</v>
      </c>
      <c r="E16" s="39"/>
      <c r="F16" s="148" t="s">
        <v>20</v>
      </c>
      <c r="G16" s="39"/>
      <c r="H16" s="39"/>
      <c r="I16" s="158" t="s">
        <v>21</v>
      </c>
      <c r="J16" s="161" t="str">
        <f>'Rekapitulácia stavby'!AN8</f>
        <v>14. 12. 2020</v>
      </c>
      <c r="K16" s="39"/>
      <c r="L16" s="70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0.8" customHeight="1">
      <c r="A17" s="39"/>
      <c r="B17" s="45"/>
      <c r="C17" s="39"/>
      <c r="D17" s="39"/>
      <c r="E17" s="39"/>
      <c r="F17" s="39"/>
      <c r="G17" s="39"/>
      <c r="H17" s="39"/>
      <c r="I17" s="39"/>
      <c r="J17" s="39"/>
      <c r="K17" s="39"/>
      <c r="L17" s="70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2" customHeight="1">
      <c r="A18" s="39"/>
      <c r="B18" s="45"/>
      <c r="C18" s="39"/>
      <c r="D18" s="158" t="s">
        <v>23</v>
      </c>
      <c r="E18" s="39"/>
      <c r="F18" s="39"/>
      <c r="G18" s="39"/>
      <c r="H18" s="39"/>
      <c r="I18" s="158" t="s">
        <v>24</v>
      </c>
      <c r="J18" s="148" t="s">
        <v>1</v>
      </c>
      <c r="K18" s="39"/>
      <c r="L18" s="70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18" customHeight="1">
      <c r="A19" s="39"/>
      <c r="B19" s="45"/>
      <c r="C19" s="39"/>
      <c r="D19" s="39"/>
      <c r="E19" s="148" t="s">
        <v>25</v>
      </c>
      <c r="F19" s="39"/>
      <c r="G19" s="39"/>
      <c r="H19" s="39"/>
      <c r="I19" s="158" t="s">
        <v>26</v>
      </c>
      <c r="J19" s="148" t="s">
        <v>1</v>
      </c>
      <c r="K19" s="39"/>
      <c r="L19" s="70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6.96" customHeight="1">
      <c r="A20" s="39"/>
      <c r="B20" s="45"/>
      <c r="C20" s="39"/>
      <c r="D20" s="39"/>
      <c r="E20" s="39"/>
      <c r="F20" s="39"/>
      <c r="G20" s="39"/>
      <c r="H20" s="39"/>
      <c r="I20" s="39"/>
      <c r="J20" s="39"/>
      <c r="K20" s="39"/>
      <c r="L20" s="70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2" customHeight="1">
      <c r="A21" s="39"/>
      <c r="B21" s="45"/>
      <c r="C21" s="39"/>
      <c r="D21" s="158" t="s">
        <v>27</v>
      </c>
      <c r="E21" s="39"/>
      <c r="F21" s="39"/>
      <c r="G21" s="39"/>
      <c r="H21" s="39"/>
      <c r="I21" s="158" t="s">
        <v>24</v>
      </c>
      <c r="J21" s="34" t="str">
        <f>'Rekapitulácia stavby'!AN13</f>
        <v>Vyplň údaj</v>
      </c>
      <c r="K21" s="39"/>
      <c r="L21" s="70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18" customHeight="1">
      <c r="A22" s="39"/>
      <c r="B22" s="45"/>
      <c r="C22" s="39"/>
      <c r="D22" s="39"/>
      <c r="E22" s="34" t="str">
        <f>'Rekapitulácia stavby'!E14</f>
        <v>Vyplň údaj</v>
      </c>
      <c r="F22" s="148"/>
      <c r="G22" s="148"/>
      <c r="H22" s="148"/>
      <c r="I22" s="158" t="s">
        <v>26</v>
      </c>
      <c r="J22" s="34" t="str">
        <f>'Rekapitulácia stavby'!AN14</f>
        <v>Vyplň údaj</v>
      </c>
      <c r="K22" s="39"/>
      <c r="L22" s="70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6.96" customHeight="1">
      <c r="A23" s="39"/>
      <c r="B23" s="45"/>
      <c r="C23" s="39"/>
      <c r="D23" s="39"/>
      <c r="E23" s="39"/>
      <c r="F23" s="39"/>
      <c r="G23" s="39"/>
      <c r="H23" s="39"/>
      <c r="I23" s="39"/>
      <c r="J23" s="39"/>
      <c r="K23" s="39"/>
      <c r="L23" s="70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2" customHeight="1">
      <c r="A24" s="39"/>
      <c r="B24" s="45"/>
      <c r="C24" s="39"/>
      <c r="D24" s="158" t="s">
        <v>29</v>
      </c>
      <c r="E24" s="39"/>
      <c r="F24" s="39"/>
      <c r="G24" s="39"/>
      <c r="H24" s="39"/>
      <c r="I24" s="158" t="s">
        <v>24</v>
      </c>
      <c r="J24" s="148" t="s">
        <v>30</v>
      </c>
      <c r="K24" s="39"/>
      <c r="L24" s="70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18" customHeight="1">
      <c r="A25" s="39"/>
      <c r="B25" s="45"/>
      <c r="C25" s="39"/>
      <c r="D25" s="39"/>
      <c r="E25" s="148" t="s">
        <v>31</v>
      </c>
      <c r="F25" s="39"/>
      <c r="G25" s="39"/>
      <c r="H25" s="39"/>
      <c r="I25" s="158" t="s">
        <v>26</v>
      </c>
      <c r="J25" s="148" t="s">
        <v>1</v>
      </c>
      <c r="K25" s="39"/>
      <c r="L25" s="70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6.96" customHeight="1">
      <c r="A26" s="39"/>
      <c r="B26" s="45"/>
      <c r="C26" s="39"/>
      <c r="D26" s="39"/>
      <c r="E26" s="39"/>
      <c r="F26" s="39"/>
      <c r="G26" s="39"/>
      <c r="H26" s="39"/>
      <c r="I26" s="39"/>
      <c r="J26" s="39"/>
      <c r="K26" s="39"/>
      <c r="L26" s="70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2" customFormat="1" ht="12" customHeight="1">
      <c r="A27" s="39"/>
      <c r="B27" s="45"/>
      <c r="C27" s="39"/>
      <c r="D27" s="158" t="s">
        <v>33</v>
      </c>
      <c r="E27" s="39"/>
      <c r="F27" s="39"/>
      <c r="G27" s="39"/>
      <c r="H27" s="39"/>
      <c r="I27" s="158" t="s">
        <v>24</v>
      </c>
      <c r="J27" s="148" t="s">
        <v>1</v>
      </c>
      <c r="K27" s="39"/>
      <c r="L27" s="70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="2" customFormat="1" ht="18" customHeight="1">
      <c r="A28" s="39"/>
      <c r="B28" s="45"/>
      <c r="C28" s="39"/>
      <c r="D28" s="39"/>
      <c r="E28" s="148" t="s">
        <v>237</v>
      </c>
      <c r="F28" s="39"/>
      <c r="G28" s="39"/>
      <c r="H28" s="39"/>
      <c r="I28" s="158" t="s">
        <v>26</v>
      </c>
      <c r="J28" s="148" t="s">
        <v>1</v>
      </c>
      <c r="K28" s="39"/>
      <c r="L28" s="70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39"/>
      <c r="E29" s="39"/>
      <c r="F29" s="39"/>
      <c r="G29" s="39"/>
      <c r="H29" s="39"/>
      <c r="I29" s="39"/>
      <c r="J29" s="39"/>
      <c r="K29" s="39"/>
      <c r="L29" s="70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12" customHeight="1">
      <c r="A30" s="39"/>
      <c r="B30" s="45"/>
      <c r="C30" s="39"/>
      <c r="D30" s="158" t="s">
        <v>35</v>
      </c>
      <c r="E30" s="39"/>
      <c r="F30" s="39"/>
      <c r="G30" s="39"/>
      <c r="H30" s="39"/>
      <c r="I30" s="39"/>
      <c r="J30" s="39"/>
      <c r="K30" s="39"/>
      <c r="L30" s="70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8" customFormat="1" ht="16.30189" customHeight="1">
      <c r="A31" s="162"/>
      <c r="B31" s="163"/>
      <c r="C31" s="162"/>
      <c r="D31" s="162"/>
      <c r="E31" s="164" t="s">
        <v>1</v>
      </c>
      <c r="F31" s="164"/>
      <c r="G31" s="164"/>
      <c r="H31" s="164"/>
      <c r="I31" s="162"/>
      <c r="J31" s="162"/>
      <c r="K31" s="162"/>
      <c r="L31" s="165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</row>
    <row r="32" s="2" customFormat="1" ht="6.96" customHeight="1">
      <c r="A32" s="39"/>
      <c r="B32" s="45"/>
      <c r="C32" s="39"/>
      <c r="D32" s="39"/>
      <c r="E32" s="39"/>
      <c r="F32" s="39"/>
      <c r="G32" s="39"/>
      <c r="H32" s="39"/>
      <c r="I32" s="39"/>
      <c r="J32" s="39"/>
      <c r="K32" s="39"/>
      <c r="L32" s="70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6.96" customHeight="1">
      <c r="A33" s="39"/>
      <c r="B33" s="45"/>
      <c r="C33" s="39"/>
      <c r="D33" s="166"/>
      <c r="E33" s="166"/>
      <c r="F33" s="166"/>
      <c r="G33" s="166"/>
      <c r="H33" s="166"/>
      <c r="I33" s="166"/>
      <c r="J33" s="166"/>
      <c r="K33" s="166"/>
      <c r="L33" s="70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25.44" customHeight="1">
      <c r="A34" s="39"/>
      <c r="B34" s="45"/>
      <c r="C34" s="39"/>
      <c r="D34" s="167" t="s">
        <v>36</v>
      </c>
      <c r="E34" s="39"/>
      <c r="F34" s="39"/>
      <c r="G34" s="39"/>
      <c r="H34" s="39"/>
      <c r="I34" s="39"/>
      <c r="J34" s="168">
        <f>ROUND(J131, 2)</f>
        <v>0</v>
      </c>
      <c r="K34" s="39"/>
      <c r="L34" s="70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="2" customFormat="1" ht="6.96" customHeight="1">
      <c r="A35" s="39"/>
      <c r="B35" s="45"/>
      <c r="C35" s="39"/>
      <c r="D35" s="166"/>
      <c r="E35" s="166"/>
      <c r="F35" s="166"/>
      <c r="G35" s="166"/>
      <c r="H35" s="166"/>
      <c r="I35" s="166"/>
      <c r="J35" s="166"/>
      <c r="K35" s="166"/>
      <c r="L35" s="70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="2" customFormat="1" ht="14.4" customHeight="1">
      <c r="A36" s="39"/>
      <c r="B36" s="45"/>
      <c r="C36" s="39"/>
      <c r="D36" s="39"/>
      <c r="E36" s="39"/>
      <c r="F36" s="169" t="s">
        <v>38</v>
      </c>
      <c r="G36" s="39"/>
      <c r="H36" s="39"/>
      <c r="I36" s="169" t="s">
        <v>37</v>
      </c>
      <c r="J36" s="169" t="s">
        <v>39</v>
      </c>
      <c r="K36" s="39"/>
      <c r="L36" s="70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="2" customFormat="1" ht="14.4" customHeight="1">
      <c r="A37" s="39"/>
      <c r="B37" s="45"/>
      <c r="C37" s="39"/>
      <c r="D37" s="170" t="s">
        <v>40</v>
      </c>
      <c r="E37" s="171" t="s">
        <v>41</v>
      </c>
      <c r="F37" s="172">
        <f>ROUND((SUM(BE131:BE224)),  2)</f>
        <v>0</v>
      </c>
      <c r="G37" s="173"/>
      <c r="H37" s="173"/>
      <c r="I37" s="174">
        <v>0.20000000000000001</v>
      </c>
      <c r="J37" s="172">
        <f>ROUND(((SUM(BE131:BE224))*I37),  2)</f>
        <v>0</v>
      </c>
      <c r="K37" s="39"/>
      <c r="L37" s="70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14.4" customHeight="1">
      <c r="A38" s="39"/>
      <c r="B38" s="45"/>
      <c r="C38" s="39"/>
      <c r="D38" s="39"/>
      <c r="E38" s="171" t="s">
        <v>42</v>
      </c>
      <c r="F38" s="172">
        <f>ROUND((SUM(BF131:BF224)),  2)</f>
        <v>0</v>
      </c>
      <c r="G38" s="173"/>
      <c r="H38" s="173"/>
      <c r="I38" s="174">
        <v>0.20000000000000001</v>
      </c>
      <c r="J38" s="172">
        <f>ROUND(((SUM(BF131:BF224))*I38),  2)</f>
        <v>0</v>
      </c>
      <c r="K38" s="39"/>
      <c r="L38" s="70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hidden="1" s="2" customFormat="1" ht="14.4" customHeight="1">
      <c r="A39" s="39"/>
      <c r="B39" s="45"/>
      <c r="C39" s="39"/>
      <c r="D39" s="39"/>
      <c r="E39" s="158" t="s">
        <v>43</v>
      </c>
      <c r="F39" s="175">
        <f>ROUND((SUM(BG131:BG224)),  2)</f>
        <v>0</v>
      </c>
      <c r="G39" s="39"/>
      <c r="H39" s="39"/>
      <c r="I39" s="176">
        <v>0.20000000000000001</v>
      </c>
      <c r="J39" s="175">
        <f>0</f>
        <v>0</v>
      </c>
      <c r="K39" s="39"/>
      <c r="L39" s="70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hidden="1" s="2" customFormat="1" ht="14.4" customHeight="1">
      <c r="A40" s="39"/>
      <c r="B40" s="45"/>
      <c r="C40" s="39"/>
      <c r="D40" s="39"/>
      <c r="E40" s="158" t="s">
        <v>44</v>
      </c>
      <c r="F40" s="175">
        <f>ROUND((SUM(BH131:BH224)),  2)</f>
        <v>0</v>
      </c>
      <c r="G40" s="39"/>
      <c r="H40" s="39"/>
      <c r="I40" s="176">
        <v>0.20000000000000001</v>
      </c>
      <c r="J40" s="175">
        <f>0</f>
        <v>0</v>
      </c>
      <c r="K40" s="39"/>
      <c r="L40" s="70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hidden="1" s="2" customFormat="1" ht="14.4" customHeight="1">
      <c r="A41" s="39"/>
      <c r="B41" s="45"/>
      <c r="C41" s="39"/>
      <c r="D41" s="39"/>
      <c r="E41" s="171" t="s">
        <v>45</v>
      </c>
      <c r="F41" s="172">
        <f>ROUND((SUM(BI131:BI224)),  2)</f>
        <v>0</v>
      </c>
      <c r="G41" s="173"/>
      <c r="H41" s="173"/>
      <c r="I41" s="174">
        <v>0</v>
      </c>
      <c r="J41" s="172">
        <f>0</f>
        <v>0</v>
      </c>
      <c r="K41" s="39"/>
      <c r="L41" s="70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="2" customFormat="1" ht="6.96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70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="2" customFormat="1" ht="25.44" customHeight="1">
      <c r="A43" s="39"/>
      <c r="B43" s="45"/>
      <c r="C43" s="177"/>
      <c r="D43" s="178" t="s">
        <v>46</v>
      </c>
      <c r="E43" s="179"/>
      <c r="F43" s="179"/>
      <c r="G43" s="180" t="s">
        <v>47</v>
      </c>
      <c r="H43" s="181" t="s">
        <v>48</v>
      </c>
      <c r="I43" s="179"/>
      <c r="J43" s="182">
        <f>SUM(J34:J41)</f>
        <v>0</v>
      </c>
      <c r="K43" s="183"/>
      <c r="L43" s="70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</row>
    <row r="44" s="2" customFormat="1" ht="14.4" customHeight="1">
      <c r="A44" s="39"/>
      <c r="B44" s="45"/>
      <c r="C44" s="39"/>
      <c r="D44" s="39"/>
      <c r="E44" s="39"/>
      <c r="F44" s="39"/>
      <c r="G44" s="39"/>
      <c r="H44" s="39"/>
      <c r="I44" s="39"/>
      <c r="J44" s="39"/>
      <c r="K44" s="39"/>
      <c r="L44" s="70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70"/>
      <c r="D50" s="184" t="s">
        <v>49</v>
      </c>
      <c r="E50" s="185"/>
      <c r="F50" s="185"/>
      <c r="G50" s="184" t="s">
        <v>50</v>
      </c>
      <c r="H50" s="185"/>
      <c r="I50" s="185"/>
      <c r="J50" s="185"/>
      <c r="K50" s="185"/>
      <c r="L50" s="70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86" t="s">
        <v>51</v>
      </c>
      <c r="E61" s="187"/>
      <c r="F61" s="188" t="s">
        <v>52</v>
      </c>
      <c r="G61" s="186" t="s">
        <v>51</v>
      </c>
      <c r="H61" s="187"/>
      <c r="I61" s="187"/>
      <c r="J61" s="189" t="s">
        <v>52</v>
      </c>
      <c r="K61" s="187"/>
      <c r="L61" s="70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84" t="s">
        <v>53</v>
      </c>
      <c r="E65" s="190"/>
      <c r="F65" s="190"/>
      <c r="G65" s="184" t="s">
        <v>54</v>
      </c>
      <c r="H65" s="190"/>
      <c r="I65" s="190"/>
      <c r="J65" s="190"/>
      <c r="K65" s="190"/>
      <c r="L65" s="70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86" t="s">
        <v>51</v>
      </c>
      <c r="E76" s="187"/>
      <c r="F76" s="188" t="s">
        <v>52</v>
      </c>
      <c r="G76" s="186" t="s">
        <v>51</v>
      </c>
      <c r="H76" s="187"/>
      <c r="I76" s="187"/>
      <c r="J76" s="189" t="s">
        <v>52</v>
      </c>
      <c r="K76" s="187"/>
      <c r="L76" s="70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91"/>
      <c r="C77" s="192"/>
      <c r="D77" s="192"/>
      <c r="E77" s="192"/>
      <c r="F77" s="192"/>
      <c r="G77" s="192"/>
      <c r="H77" s="192"/>
      <c r="I77" s="192"/>
      <c r="J77" s="192"/>
      <c r="K77" s="192"/>
      <c r="L77" s="70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hidden="1" s="2" customFormat="1" ht="6.96" customHeight="1">
      <c r="A81" s="39"/>
      <c r="B81" s="193"/>
      <c r="C81" s="194"/>
      <c r="D81" s="194"/>
      <c r="E81" s="194"/>
      <c r="F81" s="194"/>
      <c r="G81" s="194"/>
      <c r="H81" s="194"/>
      <c r="I81" s="194"/>
      <c r="J81" s="194"/>
      <c r="K81" s="194"/>
      <c r="L81" s="70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hidden="1" s="2" customFormat="1" ht="24.96" customHeight="1">
      <c r="A82" s="39"/>
      <c r="B82" s="40"/>
      <c r="C82" s="24" t="s">
        <v>187</v>
      </c>
      <c r="D82" s="41"/>
      <c r="E82" s="41"/>
      <c r="F82" s="41"/>
      <c r="G82" s="41"/>
      <c r="H82" s="41"/>
      <c r="I82" s="41"/>
      <c r="J82" s="41"/>
      <c r="K82" s="41"/>
      <c r="L82" s="70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hidden="1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70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hidden="1" s="2" customFormat="1" ht="12" customHeight="1">
      <c r="A84" s="39"/>
      <c r="B84" s="40"/>
      <c r="C84" s="33" t="s">
        <v>15</v>
      </c>
      <c r="D84" s="41"/>
      <c r="E84" s="41"/>
      <c r="F84" s="41"/>
      <c r="G84" s="41"/>
      <c r="H84" s="41"/>
      <c r="I84" s="41"/>
      <c r="J84" s="41"/>
      <c r="K84" s="41"/>
      <c r="L84" s="70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hidden="1" s="2" customFormat="1" ht="27.84906" customHeight="1">
      <c r="A85" s="39"/>
      <c r="B85" s="40"/>
      <c r="C85" s="41"/>
      <c r="D85" s="41"/>
      <c r="E85" s="195" t="str">
        <f>E7</f>
        <v>Rekonštrukcia cesty a mostov II/512 hr. Trenčianskeho kraja - Veľké Pole - križ. II/428 Žarnovica , I. etapa</v>
      </c>
      <c r="F85" s="33"/>
      <c r="G85" s="33"/>
      <c r="H85" s="33"/>
      <c r="I85" s="41"/>
      <c r="J85" s="41"/>
      <c r="K85" s="41"/>
      <c r="L85" s="70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hidden="1" s="1" customFormat="1" ht="12" customHeight="1">
      <c r="B86" s="22"/>
      <c r="C86" s="33" t="s">
        <v>185</v>
      </c>
      <c r="D86" s="23"/>
      <c r="E86" s="23"/>
      <c r="F86" s="23"/>
      <c r="G86" s="23"/>
      <c r="H86" s="23"/>
      <c r="I86" s="23"/>
      <c r="J86" s="23"/>
      <c r="K86" s="23"/>
      <c r="L86" s="21"/>
    </row>
    <row r="87" hidden="1" s="1" customFormat="1" ht="16.30189" customHeight="1">
      <c r="B87" s="22"/>
      <c r="C87" s="23"/>
      <c r="D87" s="23"/>
      <c r="E87" s="195" t="s">
        <v>1747</v>
      </c>
      <c r="F87" s="23"/>
      <c r="G87" s="23"/>
      <c r="H87" s="23"/>
      <c r="I87" s="23"/>
      <c r="J87" s="23"/>
      <c r="K87" s="23"/>
      <c r="L87" s="21"/>
    </row>
    <row r="88" hidden="1" s="1" customFormat="1" ht="12" customHeight="1">
      <c r="B88" s="22"/>
      <c r="C88" s="33" t="s">
        <v>235</v>
      </c>
      <c r="D88" s="23"/>
      <c r="E88" s="23"/>
      <c r="F88" s="23"/>
      <c r="G88" s="23"/>
      <c r="H88" s="23"/>
      <c r="I88" s="23"/>
      <c r="J88" s="23"/>
      <c r="K88" s="23"/>
      <c r="L88" s="21"/>
    </row>
    <row r="89" hidden="1" s="2" customFormat="1" ht="16.30189" customHeight="1">
      <c r="A89" s="39"/>
      <c r="B89" s="40"/>
      <c r="C89" s="41"/>
      <c r="D89" s="41"/>
      <c r="E89" s="306" t="s">
        <v>1793</v>
      </c>
      <c r="F89" s="41"/>
      <c r="G89" s="41"/>
      <c r="H89" s="41"/>
      <c r="I89" s="41"/>
      <c r="J89" s="41"/>
      <c r="K89" s="41"/>
      <c r="L89" s="70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hidden="1" s="2" customFormat="1" ht="12" customHeight="1">
      <c r="A90" s="39"/>
      <c r="B90" s="40"/>
      <c r="C90" s="33" t="s">
        <v>996</v>
      </c>
      <c r="D90" s="41"/>
      <c r="E90" s="41"/>
      <c r="F90" s="41"/>
      <c r="G90" s="41"/>
      <c r="H90" s="41"/>
      <c r="I90" s="41"/>
      <c r="J90" s="41"/>
      <c r="K90" s="41"/>
      <c r="L90" s="70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hidden="1" s="2" customFormat="1" ht="16.30189" customHeight="1">
      <c r="A91" s="39"/>
      <c r="B91" s="40"/>
      <c r="C91" s="41"/>
      <c r="D91" s="41"/>
      <c r="E91" s="83" t="str">
        <f>E13</f>
        <v>01032 - Priepust v km 20,136 - P22552</v>
      </c>
      <c r="F91" s="41"/>
      <c r="G91" s="41"/>
      <c r="H91" s="41"/>
      <c r="I91" s="41"/>
      <c r="J91" s="41"/>
      <c r="K91" s="41"/>
      <c r="L91" s="70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hidden="1" s="2" customFormat="1" ht="6.96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70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hidden="1" s="2" customFormat="1" ht="12" customHeight="1">
      <c r="A93" s="39"/>
      <c r="B93" s="40"/>
      <c r="C93" s="33" t="s">
        <v>19</v>
      </c>
      <c r="D93" s="41"/>
      <c r="E93" s="41"/>
      <c r="F93" s="28" t="str">
        <f>F16</f>
        <v>Okres Žarnovica , k. ú. Veľké Pole</v>
      </c>
      <c r="G93" s="41"/>
      <c r="H93" s="41"/>
      <c r="I93" s="33" t="s">
        <v>21</v>
      </c>
      <c r="J93" s="86" t="str">
        <f>IF(J16="","",J16)</f>
        <v>14. 12. 2020</v>
      </c>
      <c r="K93" s="41"/>
      <c r="L93" s="70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hidden="1" s="2" customFormat="1" ht="6.96" customHeight="1">
      <c r="A94" s="39"/>
      <c r="B94" s="40"/>
      <c r="C94" s="41"/>
      <c r="D94" s="41"/>
      <c r="E94" s="41"/>
      <c r="F94" s="41"/>
      <c r="G94" s="41"/>
      <c r="H94" s="41"/>
      <c r="I94" s="41"/>
      <c r="J94" s="41"/>
      <c r="K94" s="41"/>
      <c r="L94" s="70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hidden="1" s="2" customFormat="1" ht="24.81509" customHeight="1">
      <c r="A95" s="39"/>
      <c r="B95" s="40"/>
      <c r="C95" s="33" t="s">
        <v>23</v>
      </c>
      <c r="D95" s="41"/>
      <c r="E95" s="41"/>
      <c r="F95" s="28" t="str">
        <f>E19</f>
        <v xml:space="preserve">BANSKOBYSTRICKÝ SAMOSPRÁVNY KRAJ </v>
      </c>
      <c r="G95" s="41"/>
      <c r="H95" s="41"/>
      <c r="I95" s="33" t="s">
        <v>29</v>
      </c>
      <c r="J95" s="37" t="str">
        <f>E25</f>
        <v>ISPO spol.s r.o. , Prešov</v>
      </c>
      <c r="K95" s="41"/>
      <c r="L95" s="70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hidden="1" s="2" customFormat="1" ht="15.30566" customHeight="1">
      <c r="A96" s="39"/>
      <c r="B96" s="40"/>
      <c r="C96" s="33" t="s">
        <v>27</v>
      </c>
      <c r="D96" s="41"/>
      <c r="E96" s="41"/>
      <c r="F96" s="28" t="str">
        <f>IF(E22="","",E22)</f>
        <v>Vyplň údaj</v>
      </c>
      <c r="G96" s="41"/>
      <c r="H96" s="41"/>
      <c r="I96" s="33" t="s">
        <v>33</v>
      </c>
      <c r="J96" s="37" t="str">
        <f>E28</f>
        <v>Macura M.</v>
      </c>
      <c r="K96" s="41"/>
      <c r="L96" s="70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hidden="1" s="2" customFormat="1" ht="10.32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70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hidden="1" s="2" customFormat="1" ht="29.28" customHeight="1">
      <c r="A98" s="39"/>
      <c r="B98" s="40"/>
      <c r="C98" s="196" t="s">
        <v>188</v>
      </c>
      <c r="D98" s="197"/>
      <c r="E98" s="197"/>
      <c r="F98" s="197"/>
      <c r="G98" s="197"/>
      <c r="H98" s="197"/>
      <c r="I98" s="197"/>
      <c r="J98" s="198" t="s">
        <v>189</v>
      </c>
      <c r="K98" s="197"/>
      <c r="L98" s="70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hidden="1" s="2" customFormat="1" ht="10.32" customHeight="1">
      <c r="A99" s="39"/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70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hidden="1" s="2" customFormat="1" ht="22.8" customHeight="1">
      <c r="A100" s="39"/>
      <c r="B100" s="40"/>
      <c r="C100" s="199" t="s">
        <v>190</v>
      </c>
      <c r="D100" s="41"/>
      <c r="E100" s="41"/>
      <c r="F100" s="41"/>
      <c r="G100" s="41"/>
      <c r="H100" s="41"/>
      <c r="I100" s="41"/>
      <c r="J100" s="117">
        <f>J131</f>
        <v>0</v>
      </c>
      <c r="K100" s="41"/>
      <c r="L100" s="70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U100" s="18" t="s">
        <v>191</v>
      </c>
    </row>
    <row r="101" hidden="1" s="9" customFormat="1" ht="24.96" customHeight="1">
      <c r="A101" s="9"/>
      <c r="B101" s="200"/>
      <c r="C101" s="201"/>
      <c r="D101" s="202" t="s">
        <v>238</v>
      </c>
      <c r="E101" s="203"/>
      <c r="F101" s="203"/>
      <c r="G101" s="203"/>
      <c r="H101" s="203"/>
      <c r="I101" s="203"/>
      <c r="J101" s="204">
        <f>J132</f>
        <v>0</v>
      </c>
      <c r="K101" s="201"/>
      <c r="L101" s="205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hidden="1" s="10" customFormat="1" ht="19.92" customHeight="1">
      <c r="A102" s="10"/>
      <c r="B102" s="206"/>
      <c r="C102" s="140"/>
      <c r="D102" s="207" t="s">
        <v>239</v>
      </c>
      <c r="E102" s="208"/>
      <c r="F102" s="208"/>
      <c r="G102" s="208"/>
      <c r="H102" s="208"/>
      <c r="I102" s="208"/>
      <c r="J102" s="209">
        <f>J133</f>
        <v>0</v>
      </c>
      <c r="K102" s="140"/>
      <c r="L102" s="2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hidden="1" s="10" customFormat="1" ht="19.92" customHeight="1">
      <c r="A103" s="10"/>
      <c r="B103" s="206"/>
      <c r="C103" s="140"/>
      <c r="D103" s="207" t="s">
        <v>1426</v>
      </c>
      <c r="E103" s="208"/>
      <c r="F103" s="208"/>
      <c r="G103" s="208"/>
      <c r="H103" s="208"/>
      <c r="I103" s="208"/>
      <c r="J103" s="209">
        <f>J154</f>
        <v>0</v>
      </c>
      <c r="K103" s="140"/>
      <c r="L103" s="2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hidden="1" s="10" customFormat="1" ht="19.92" customHeight="1">
      <c r="A104" s="10"/>
      <c r="B104" s="206"/>
      <c r="C104" s="140"/>
      <c r="D104" s="207" t="s">
        <v>242</v>
      </c>
      <c r="E104" s="208"/>
      <c r="F104" s="208"/>
      <c r="G104" s="208"/>
      <c r="H104" s="208"/>
      <c r="I104" s="208"/>
      <c r="J104" s="209">
        <f>J174</f>
        <v>0</v>
      </c>
      <c r="K104" s="140"/>
      <c r="L104" s="2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hidden="1" s="10" customFormat="1" ht="19.92" customHeight="1">
      <c r="A105" s="10"/>
      <c r="B105" s="206"/>
      <c r="C105" s="140"/>
      <c r="D105" s="207" t="s">
        <v>841</v>
      </c>
      <c r="E105" s="208"/>
      <c r="F105" s="208"/>
      <c r="G105" s="208"/>
      <c r="H105" s="208"/>
      <c r="I105" s="208"/>
      <c r="J105" s="209">
        <f>J186</f>
        <v>0</v>
      </c>
      <c r="K105" s="140"/>
      <c r="L105" s="2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hidden="1" s="10" customFormat="1" ht="19.92" customHeight="1">
      <c r="A106" s="10"/>
      <c r="B106" s="206"/>
      <c r="C106" s="140"/>
      <c r="D106" s="207" t="s">
        <v>245</v>
      </c>
      <c r="E106" s="208"/>
      <c r="F106" s="208"/>
      <c r="G106" s="208"/>
      <c r="H106" s="208"/>
      <c r="I106" s="208"/>
      <c r="J106" s="209">
        <f>J198</f>
        <v>0</v>
      </c>
      <c r="K106" s="140"/>
      <c r="L106" s="2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hidden="1" s="10" customFormat="1" ht="19.92" customHeight="1">
      <c r="A107" s="10"/>
      <c r="B107" s="206"/>
      <c r="C107" s="140"/>
      <c r="D107" s="207" t="s">
        <v>246</v>
      </c>
      <c r="E107" s="208"/>
      <c r="F107" s="208"/>
      <c r="G107" s="208"/>
      <c r="H107" s="208"/>
      <c r="I107" s="208"/>
      <c r="J107" s="209">
        <f>J223</f>
        <v>0</v>
      </c>
      <c r="K107" s="140"/>
      <c r="L107" s="2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hidden="1" s="2" customFormat="1" ht="21.84" customHeight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70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hidden="1" s="2" customFormat="1" ht="6.96" customHeight="1">
      <c r="A109" s="39"/>
      <c r="B109" s="73"/>
      <c r="C109" s="74"/>
      <c r="D109" s="74"/>
      <c r="E109" s="74"/>
      <c r="F109" s="74"/>
      <c r="G109" s="74"/>
      <c r="H109" s="74"/>
      <c r="I109" s="74"/>
      <c r="J109" s="74"/>
      <c r="K109" s="74"/>
      <c r="L109" s="70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hidden="1"/>
    <row r="111" hidden="1"/>
    <row r="112" hidden="1"/>
    <row r="113" s="2" customFormat="1" ht="6.96" customHeight="1">
      <c r="A113" s="39"/>
      <c r="B113" s="75"/>
      <c r="C113" s="76"/>
      <c r="D113" s="76"/>
      <c r="E113" s="76"/>
      <c r="F113" s="76"/>
      <c r="G113" s="76"/>
      <c r="H113" s="76"/>
      <c r="I113" s="76"/>
      <c r="J113" s="76"/>
      <c r="K113" s="76"/>
      <c r="L113" s="70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="2" customFormat="1" ht="24.96" customHeight="1">
      <c r="A114" s="39"/>
      <c r="B114" s="40"/>
      <c r="C114" s="24" t="s">
        <v>195</v>
      </c>
      <c r="D114" s="41"/>
      <c r="E114" s="41"/>
      <c r="F114" s="41"/>
      <c r="G114" s="41"/>
      <c r="H114" s="41"/>
      <c r="I114" s="41"/>
      <c r="J114" s="41"/>
      <c r="K114" s="41"/>
      <c r="L114" s="70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="2" customFormat="1" ht="6.96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70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="2" customFormat="1" ht="12" customHeight="1">
      <c r="A116" s="39"/>
      <c r="B116" s="40"/>
      <c r="C116" s="33" t="s">
        <v>15</v>
      </c>
      <c r="D116" s="41"/>
      <c r="E116" s="41"/>
      <c r="F116" s="41"/>
      <c r="G116" s="41"/>
      <c r="H116" s="41"/>
      <c r="I116" s="41"/>
      <c r="J116" s="41"/>
      <c r="K116" s="41"/>
      <c r="L116" s="70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2" customFormat="1" ht="27.84906" customHeight="1">
      <c r="A117" s="39"/>
      <c r="B117" s="40"/>
      <c r="C117" s="41"/>
      <c r="D117" s="41"/>
      <c r="E117" s="195" t="str">
        <f>E7</f>
        <v>Rekonštrukcia cesty a mostov II/512 hr. Trenčianskeho kraja - Veľké Pole - križ. II/428 Žarnovica , I. etapa</v>
      </c>
      <c r="F117" s="33"/>
      <c r="G117" s="33"/>
      <c r="H117" s="33"/>
      <c r="I117" s="41"/>
      <c r="J117" s="41"/>
      <c r="K117" s="41"/>
      <c r="L117" s="70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1" customFormat="1" ht="12" customHeight="1">
      <c r="B118" s="22"/>
      <c r="C118" s="33" t="s">
        <v>185</v>
      </c>
      <c r="D118" s="23"/>
      <c r="E118" s="23"/>
      <c r="F118" s="23"/>
      <c r="G118" s="23"/>
      <c r="H118" s="23"/>
      <c r="I118" s="23"/>
      <c r="J118" s="23"/>
      <c r="K118" s="23"/>
      <c r="L118" s="21"/>
    </row>
    <row r="119" s="1" customFormat="1" ht="16.30189" customHeight="1">
      <c r="B119" s="22"/>
      <c r="C119" s="23"/>
      <c r="D119" s="23"/>
      <c r="E119" s="195" t="s">
        <v>1747</v>
      </c>
      <c r="F119" s="23"/>
      <c r="G119" s="23"/>
      <c r="H119" s="23"/>
      <c r="I119" s="23"/>
      <c r="J119" s="23"/>
      <c r="K119" s="23"/>
      <c r="L119" s="21"/>
    </row>
    <row r="120" s="1" customFormat="1" ht="12" customHeight="1">
      <c r="B120" s="22"/>
      <c r="C120" s="33" t="s">
        <v>235</v>
      </c>
      <c r="D120" s="23"/>
      <c r="E120" s="23"/>
      <c r="F120" s="23"/>
      <c r="G120" s="23"/>
      <c r="H120" s="23"/>
      <c r="I120" s="23"/>
      <c r="J120" s="23"/>
      <c r="K120" s="23"/>
      <c r="L120" s="21"/>
    </row>
    <row r="121" s="2" customFormat="1" ht="16.30189" customHeight="1">
      <c r="A121" s="39"/>
      <c r="B121" s="40"/>
      <c r="C121" s="41"/>
      <c r="D121" s="41"/>
      <c r="E121" s="306" t="s">
        <v>1793</v>
      </c>
      <c r="F121" s="41"/>
      <c r="G121" s="41"/>
      <c r="H121" s="41"/>
      <c r="I121" s="41"/>
      <c r="J121" s="41"/>
      <c r="K121" s="41"/>
      <c r="L121" s="70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="2" customFormat="1" ht="12" customHeight="1">
      <c r="A122" s="39"/>
      <c r="B122" s="40"/>
      <c r="C122" s="33" t="s">
        <v>996</v>
      </c>
      <c r="D122" s="41"/>
      <c r="E122" s="41"/>
      <c r="F122" s="41"/>
      <c r="G122" s="41"/>
      <c r="H122" s="41"/>
      <c r="I122" s="41"/>
      <c r="J122" s="41"/>
      <c r="K122" s="41"/>
      <c r="L122" s="70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="2" customFormat="1" ht="16.30189" customHeight="1">
      <c r="A123" s="39"/>
      <c r="B123" s="40"/>
      <c r="C123" s="41"/>
      <c r="D123" s="41"/>
      <c r="E123" s="83" t="str">
        <f>E13</f>
        <v>01032 - Priepust v km 20,136 - P22552</v>
      </c>
      <c r="F123" s="41"/>
      <c r="G123" s="41"/>
      <c r="H123" s="41"/>
      <c r="I123" s="41"/>
      <c r="J123" s="41"/>
      <c r="K123" s="41"/>
      <c r="L123" s="70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="2" customFormat="1" ht="6.96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70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="2" customFormat="1" ht="12" customHeight="1">
      <c r="A125" s="39"/>
      <c r="B125" s="40"/>
      <c r="C125" s="33" t="s">
        <v>19</v>
      </c>
      <c r="D125" s="41"/>
      <c r="E125" s="41"/>
      <c r="F125" s="28" t="str">
        <f>F16</f>
        <v>Okres Žarnovica , k. ú. Veľké Pole</v>
      </c>
      <c r="G125" s="41"/>
      <c r="H125" s="41"/>
      <c r="I125" s="33" t="s">
        <v>21</v>
      </c>
      <c r="J125" s="86" t="str">
        <f>IF(J16="","",J16)</f>
        <v>14. 12. 2020</v>
      </c>
      <c r="K125" s="41"/>
      <c r="L125" s="70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="2" customFormat="1" ht="6.96" customHeight="1">
      <c r="A126" s="39"/>
      <c r="B126" s="40"/>
      <c r="C126" s="41"/>
      <c r="D126" s="41"/>
      <c r="E126" s="41"/>
      <c r="F126" s="41"/>
      <c r="G126" s="41"/>
      <c r="H126" s="41"/>
      <c r="I126" s="41"/>
      <c r="J126" s="41"/>
      <c r="K126" s="41"/>
      <c r="L126" s="70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="2" customFormat="1" ht="24.81509" customHeight="1">
      <c r="A127" s="39"/>
      <c r="B127" s="40"/>
      <c r="C127" s="33" t="s">
        <v>23</v>
      </c>
      <c r="D127" s="41"/>
      <c r="E127" s="41"/>
      <c r="F127" s="28" t="str">
        <f>E19</f>
        <v xml:space="preserve">BANSKOBYSTRICKÝ SAMOSPRÁVNY KRAJ </v>
      </c>
      <c r="G127" s="41"/>
      <c r="H127" s="41"/>
      <c r="I127" s="33" t="s">
        <v>29</v>
      </c>
      <c r="J127" s="37" t="str">
        <f>E25</f>
        <v>ISPO spol.s r.o. , Prešov</v>
      </c>
      <c r="K127" s="41"/>
      <c r="L127" s="70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="2" customFormat="1" ht="15.30566" customHeight="1">
      <c r="A128" s="39"/>
      <c r="B128" s="40"/>
      <c r="C128" s="33" t="s">
        <v>27</v>
      </c>
      <c r="D128" s="41"/>
      <c r="E128" s="41"/>
      <c r="F128" s="28" t="str">
        <f>IF(E22="","",E22)</f>
        <v>Vyplň údaj</v>
      </c>
      <c r="G128" s="41"/>
      <c r="H128" s="41"/>
      <c r="I128" s="33" t="s">
        <v>33</v>
      </c>
      <c r="J128" s="37" t="str">
        <f>E28</f>
        <v>Macura M.</v>
      </c>
      <c r="K128" s="41"/>
      <c r="L128" s="70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="2" customFormat="1" ht="10.32" customHeight="1">
      <c r="A129" s="39"/>
      <c r="B129" s="40"/>
      <c r="C129" s="41"/>
      <c r="D129" s="41"/>
      <c r="E129" s="41"/>
      <c r="F129" s="41"/>
      <c r="G129" s="41"/>
      <c r="H129" s="41"/>
      <c r="I129" s="41"/>
      <c r="J129" s="41"/>
      <c r="K129" s="41"/>
      <c r="L129" s="70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="11" customFormat="1" ht="29.28" customHeight="1">
      <c r="A130" s="211"/>
      <c r="B130" s="212"/>
      <c r="C130" s="213" t="s">
        <v>196</v>
      </c>
      <c r="D130" s="214" t="s">
        <v>61</v>
      </c>
      <c r="E130" s="214" t="s">
        <v>57</v>
      </c>
      <c r="F130" s="214" t="s">
        <v>58</v>
      </c>
      <c r="G130" s="214" t="s">
        <v>197</v>
      </c>
      <c r="H130" s="214" t="s">
        <v>198</v>
      </c>
      <c r="I130" s="214" t="s">
        <v>199</v>
      </c>
      <c r="J130" s="215" t="s">
        <v>189</v>
      </c>
      <c r="K130" s="216" t="s">
        <v>200</v>
      </c>
      <c r="L130" s="217"/>
      <c r="M130" s="107" t="s">
        <v>1</v>
      </c>
      <c r="N130" s="108" t="s">
        <v>40</v>
      </c>
      <c r="O130" s="108" t="s">
        <v>201</v>
      </c>
      <c r="P130" s="108" t="s">
        <v>202</v>
      </c>
      <c r="Q130" s="108" t="s">
        <v>203</v>
      </c>
      <c r="R130" s="108" t="s">
        <v>204</v>
      </c>
      <c r="S130" s="108" t="s">
        <v>205</v>
      </c>
      <c r="T130" s="109" t="s">
        <v>206</v>
      </c>
      <c r="U130" s="211"/>
      <c r="V130" s="211"/>
      <c r="W130" s="211"/>
      <c r="X130" s="211"/>
      <c r="Y130" s="211"/>
      <c r="Z130" s="211"/>
      <c r="AA130" s="211"/>
      <c r="AB130" s="211"/>
      <c r="AC130" s="211"/>
      <c r="AD130" s="211"/>
      <c r="AE130" s="211"/>
    </row>
    <row r="131" s="2" customFormat="1" ht="22.8" customHeight="1">
      <c r="A131" s="39"/>
      <c r="B131" s="40"/>
      <c r="C131" s="114" t="s">
        <v>190</v>
      </c>
      <c r="D131" s="41"/>
      <c r="E131" s="41"/>
      <c r="F131" s="41"/>
      <c r="G131" s="41"/>
      <c r="H131" s="41"/>
      <c r="I131" s="41"/>
      <c r="J131" s="218">
        <f>BK131</f>
        <v>0</v>
      </c>
      <c r="K131" s="41"/>
      <c r="L131" s="45"/>
      <c r="M131" s="110"/>
      <c r="N131" s="219"/>
      <c r="O131" s="111"/>
      <c r="P131" s="220">
        <f>P132</f>
        <v>0</v>
      </c>
      <c r="Q131" s="111"/>
      <c r="R131" s="220">
        <f>R132</f>
        <v>29.282762899999994</v>
      </c>
      <c r="S131" s="111"/>
      <c r="T131" s="221">
        <f>T132</f>
        <v>3.8507959999999999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75</v>
      </c>
      <c r="AU131" s="18" t="s">
        <v>191</v>
      </c>
      <c r="BK131" s="222">
        <f>BK132</f>
        <v>0</v>
      </c>
    </row>
    <row r="132" s="12" customFormat="1" ht="25.92" customHeight="1">
      <c r="A132" s="12"/>
      <c r="B132" s="223"/>
      <c r="C132" s="224"/>
      <c r="D132" s="225" t="s">
        <v>75</v>
      </c>
      <c r="E132" s="226" t="s">
        <v>249</v>
      </c>
      <c r="F132" s="226" t="s">
        <v>250</v>
      </c>
      <c r="G132" s="224"/>
      <c r="H132" s="224"/>
      <c r="I132" s="227"/>
      <c r="J132" s="228">
        <f>BK132</f>
        <v>0</v>
      </c>
      <c r="K132" s="224"/>
      <c r="L132" s="229"/>
      <c r="M132" s="230"/>
      <c r="N132" s="231"/>
      <c r="O132" s="231"/>
      <c r="P132" s="232">
        <f>P133+P154+P174+P186+P198+P223</f>
        <v>0</v>
      </c>
      <c r="Q132" s="231"/>
      <c r="R132" s="232">
        <f>R133+R154+R174+R186+R198+R223</f>
        <v>29.282762899999994</v>
      </c>
      <c r="S132" s="231"/>
      <c r="T132" s="233">
        <f>T133+T154+T174+T186+T198+T223</f>
        <v>3.8507959999999999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34" t="s">
        <v>84</v>
      </c>
      <c r="AT132" s="235" t="s">
        <v>75</v>
      </c>
      <c r="AU132" s="235" t="s">
        <v>76</v>
      </c>
      <c r="AY132" s="234" t="s">
        <v>210</v>
      </c>
      <c r="BK132" s="236">
        <f>BK133+BK154+BK174+BK186+BK198+BK223</f>
        <v>0</v>
      </c>
    </row>
    <row r="133" s="12" customFormat="1" ht="22.8" customHeight="1">
      <c r="A133" s="12"/>
      <c r="B133" s="223"/>
      <c r="C133" s="224"/>
      <c r="D133" s="225" t="s">
        <v>75</v>
      </c>
      <c r="E133" s="237" t="s">
        <v>84</v>
      </c>
      <c r="F133" s="237" t="s">
        <v>251</v>
      </c>
      <c r="G133" s="224"/>
      <c r="H133" s="224"/>
      <c r="I133" s="227"/>
      <c r="J133" s="238">
        <f>BK133</f>
        <v>0</v>
      </c>
      <c r="K133" s="224"/>
      <c r="L133" s="229"/>
      <c r="M133" s="230"/>
      <c r="N133" s="231"/>
      <c r="O133" s="231"/>
      <c r="P133" s="232">
        <f>SUM(P134:P153)</f>
        <v>0</v>
      </c>
      <c r="Q133" s="231"/>
      <c r="R133" s="232">
        <f>SUM(R134:R153)</f>
        <v>0</v>
      </c>
      <c r="S133" s="231"/>
      <c r="T133" s="233">
        <f>SUM(T134:T153)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34" t="s">
        <v>84</v>
      </c>
      <c r="AT133" s="235" t="s">
        <v>75</v>
      </c>
      <c r="AU133" s="235" t="s">
        <v>84</v>
      </c>
      <c r="AY133" s="234" t="s">
        <v>210</v>
      </c>
      <c r="BK133" s="236">
        <f>SUM(BK134:BK153)</f>
        <v>0</v>
      </c>
    </row>
    <row r="134" s="2" customFormat="1" ht="21.0566" customHeight="1">
      <c r="A134" s="39"/>
      <c r="B134" s="40"/>
      <c r="C134" s="239" t="s">
        <v>84</v>
      </c>
      <c r="D134" s="239" t="s">
        <v>213</v>
      </c>
      <c r="E134" s="240" t="s">
        <v>283</v>
      </c>
      <c r="F134" s="241" t="s">
        <v>284</v>
      </c>
      <c r="G134" s="242" t="s">
        <v>264</v>
      </c>
      <c r="H134" s="243">
        <v>1.4910000000000001</v>
      </c>
      <c r="I134" s="244"/>
      <c r="J134" s="245">
        <f>ROUND(I134*H134,2)</f>
        <v>0</v>
      </c>
      <c r="K134" s="246"/>
      <c r="L134" s="45"/>
      <c r="M134" s="247" t="s">
        <v>1</v>
      </c>
      <c r="N134" s="248" t="s">
        <v>42</v>
      </c>
      <c r="O134" s="98"/>
      <c r="P134" s="249">
        <f>O134*H134</f>
        <v>0</v>
      </c>
      <c r="Q134" s="249">
        <v>0</v>
      </c>
      <c r="R134" s="249">
        <f>Q134*H134</f>
        <v>0</v>
      </c>
      <c r="S134" s="249">
        <v>0</v>
      </c>
      <c r="T134" s="250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51" t="s">
        <v>227</v>
      </c>
      <c r="AT134" s="251" t="s">
        <v>213</v>
      </c>
      <c r="AU134" s="251" t="s">
        <v>92</v>
      </c>
      <c r="AY134" s="18" t="s">
        <v>210</v>
      </c>
      <c r="BE134" s="252">
        <f>IF(N134="základná",J134,0)</f>
        <v>0</v>
      </c>
      <c r="BF134" s="252">
        <f>IF(N134="znížená",J134,0)</f>
        <v>0</v>
      </c>
      <c r="BG134" s="252">
        <f>IF(N134="zákl. prenesená",J134,0)</f>
        <v>0</v>
      </c>
      <c r="BH134" s="252">
        <f>IF(N134="zníž. prenesená",J134,0)</f>
        <v>0</v>
      </c>
      <c r="BI134" s="252">
        <f>IF(N134="nulová",J134,0)</f>
        <v>0</v>
      </c>
      <c r="BJ134" s="18" t="s">
        <v>92</v>
      </c>
      <c r="BK134" s="252">
        <f>ROUND(I134*H134,2)</f>
        <v>0</v>
      </c>
      <c r="BL134" s="18" t="s">
        <v>227</v>
      </c>
      <c r="BM134" s="251" t="s">
        <v>1228</v>
      </c>
    </row>
    <row r="135" s="13" customFormat="1">
      <c r="A135" s="13"/>
      <c r="B135" s="258"/>
      <c r="C135" s="259"/>
      <c r="D135" s="260" t="s">
        <v>256</v>
      </c>
      <c r="E135" s="261" t="s">
        <v>1</v>
      </c>
      <c r="F135" s="262" t="s">
        <v>1795</v>
      </c>
      <c r="G135" s="259"/>
      <c r="H135" s="263">
        <v>1.4910000000000001</v>
      </c>
      <c r="I135" s="264"/>
      <c r="J135" s="259"/>
      <c r="K135" s="259"/>
      <c r="L135" s="265"/>
      <c r="M135" s="266"/>
      <c r="N135" s="267"/>
      <c r="O135" s="267"/>
      <c r="P135" s="267"/>
      <c r="Q135" s="267"/>
      <c r="R135" s="267"/>
      <c r="S135" s="267"/>
      <c r="T135" s="268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69" t="s">
        <v>256</v>
      </c>
      <c r="AU135" s="269" t="s">
        <v>92</v>
      </c>
      <c r="AV135" s="13" t="s">
        <v>92</v>
      </c>
      <c r="AW135" s="13" t="s">
        <v>32</v>
      </c>
      <c r="AX135" s="13" t="s">
        <v>84</v>
      </c>
      <c r="AY135" s="269" t="s">
        <v>210</v>
      </c>
    </row>
    <row r="136" s="2" customFormat="1" ht="36.72453" customHeight="1">
      <c r="A136" s="39"/>
      <c r="B136" s="40"/>
      <c r="C136" s="239" t="s">
        <v>92</v>
      </c>
      <c r="D136" s="239" t="s">
        <v>213</v>
      </c>
      <c r="E136" s="240" t="s">
        <v>288</v>
      </c>
      <c r="F136" s="241" t="s">
        <v>289</v>
      </c>
      <c r="G136" s="242" t="s">
        <v>264</v>
      </c>
      <c r="H136" s="243">
        <v>0.44700000000000001</v>
      </c>
      <c r="I136" s="244"/>
      <c r="J136" s="245">
        <f>ROUND(I136*H136,2)</f>
        <v>0</v>
      </c>
      <c r="K136" s="246"/>
      <c r="L136" s="45"/>
      <c r="M136" s="247" t="s">
        <v>1</v>
      </c>
      <c r="N136" s="248" t="s">
        <v>42</v>
      </c>
      <c r="O136" s="98"/>
      <c r="P136" s="249">
        <f>O136*H136</f>
        <v>0</v>
      </c>
      <c r="Q136" s="249">
        <v>0</v>
      </c>
      <c r="R136" s="249">
        <f>Q136*H136</f>
        <v>0</v>
      </c>
      <c r="S136" s="249">
        <v>0</v>
      </c>
      <c r="T136" s="250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51" t="s">
        <v>227</v>
      </c>
      <c r="AT136" s="251" t="s">
        <v>213</v>
      </c>
      <c r="AU136" s="251" t="s">
        <v>92</v>
      </c>
      <c r="AY136" s="18" t="s">
        <v>210</v>
      </c>
      <c r="BE136" s="252">
        <f>IF(N136="základná",J136,0)</f>
        <v>0</v>
      </c>
      <c r="BF136" s="252">
        <f>IF(N136="znížená",J136,0)</f>
        <v>0</v>
      </c>
      <c r="BG136" s="252">
        <f>IF(N136="zákl. prenesená",J136,0)</f>
        <v>0</v>
      </c>
      <c r="BH136" s="252">
        <f>IF(N136="zníž. prenesená",J136,0)</f>
        <v>0</v>
      </c>
      <c r="BI136" s="252">
        <f>IF(N136="nulová",J136,0)</f>
        <v>0</v>
      </c>
      <c r="BJ136" s="18" t="s">
        <v>92</v>
      </c>
      <c r="BK136" s="252">
        <f>ROUND(I136*H136,2)</f>
        <v>0</v>
      </c>
      <c r="BL136" s="18" t="s">
        <v>227</v>
      </c>
      <c r="BM136" s="251" t="s">
        <v>1231</v>
      </c>
    </row>
    <row r="137" s="13" customFormat="1">
      <c r="A137" s="13"/>
      <c r="B137" s="258"/>
      <c r="C137" s="259"/>
      <c r="D137" s="260" t="s">
        <v>256</v>
      </c>
      <c r="E137" s="261" t="s">
        <v>1</v>
      </c>
      <c r="F137" s="262" t="s">
        <v>1796</v>
      </c>
      <c r="G137" s="259"/>
      <c r="H137" s="263">
        <v>0.44700000000000001</v>
      </c>
      <c r="I137" s="264"/>
      <c r="J137" s="259"/>
      <c r="K137" s="259"/>
      <c r="L137" s="265"/>
      <c r="M137" s="266"/>
      <c r="N137" s="267"/>
      <c r="O137" s="267"/>
      <c r="P137" s="267"/>
      <c r="Q137" s="267"/>
      <c r="R137" s="267"/>
      <c r="S137" s="267"/>
      <c r="T137" s="268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69" t="s">
        <v>256</v>
      </c>
      <c r="AU137" s="269" t="s">
        <v>92</v>
      </c>
      <c r="AV137" s="13" t="s">
        <v>92</v>
      </c>
      <c r="AW137" s="13" t="s">
        <v>32</v>
      </c>
      <c r="AX137" s="13" t="s">
        <v>84</v>
      </c>
      <c r="AY137" s="269" t="s">
        <v>210</v>
      </c>
    </row>
    <row r="138" s="2" customFormat="1" ht="16.30189" customHeight="1">
      <c r="A138" s="39"/>
      <c r="B138" s="40"/>
      <c r="C138" s="239" t="s">
        <v>102</v>
      </c>
      <c r="D138" s="239" t="s">
        <v>213</v>
      </c>
      <c r="E138" s="240" t="s">
        <v>1007</v>
      </c>
      <c r="F138" s="241" t="s">
        <v>1008</v>
      </c>
      <c r="G138" s="242" t="s">
        <v>264</v>
      </c>
      <c r="H138" s="243">
        <v>12.15</v>
      </c>
      <c r="I138" s="244"/>
      <c r="J138" s="245">
        <f>ROUND(I138*H138,2)</f>
        <v>0</v>
      </c>
      <c r="K138" s="246"/>
      <c r="L138" s="45"/>
      <c r="M138" s="247" t="s">
        <v>1</v>
      </c>
      <c r="N138" s="248" t="s">
        <v>42</v>
      </c>
      <c r="O138" s="98"/>
      <c r="P138" s="249">
        <f>O138*H138</f>
        <v>0</v>
      </c>
      <c r="Q138" s="249">
        <v>0</v>
      </c>
      <c r="R138" s="249">
        <f>Q138*H138</f>
        <v>0</v>
      </c>
      <c r="S138" s="249">
        <v>0</v>
      </c>
      <c r="T138" s="250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51" t="s">
        <v>227</v>
      </c>
      <c r="AT138" s="251" t="s">
        <v>213</v>
      </c>
      <c r="AU138" s="251" t="s">
        <v>92</v>
      </c>
      <c r="AY138" s="18" t="s">
        <v>210</v>
      </c>
      <c r="BE138" s="252">
        <f>IF(N138="základná",J138,0)</f>
        <v>0</v>
      </c>
      <c r="BF138" s="252">
        <f>IF(N138="znížená",J138,0)</f>
        <v>0</v>
      </c>
      <c r="BG138" s="252">
        <f>IF(N138="zákl. prenesená",J138,0)</f>
        <v>0</v>
      </c>
      <c r="BH138" s="252">
        <f>IF(N138="zníž. prenesená",J138,0)</f>
        <v>0</v>
      </c>
      <c r="BI138" s="252">
        <f>IF(N138="nulová",J138,0)</f>
        <v>0</v>
      </c>
      <c r="BJ138" s="18" t="s">
        <v>92</v>
      </c>
      <c r="BK138" s="252">
        <f>ROUND(I138*H138,2)</f>
        <v>0</v>
      </c>
      <c r="BL138" s="18" t="s">
        <v>227</v>
      </c>
      <c r="BM138" s="251" t="s">
        <v>1009</v>
      </c>
    </row>
    <row r="139" s="13" customFormat="1">
      <c r="A139" s="13"/>
      <c r="B139" s="258"/>
      <c r="C139" s="259"/>
      <c r="D139" s="260" t="s">
        <v>256</v>
      </c>
      <c r="E139" s="261" t="s">
        <v>1</v>
      </c>
      <c r="F139" s="262" t="s">
        <v>1797</v>
      </c>
      <c r="G139" s="259"/>
      <c r="H139" s="263">
        <v>12.15</v>
      </c>
      <c r="I139" s="264"/>
      <c r="J139" s="259"/>
      <c r="K139" s="259"/>
      <c r="L139" s="265"/>
      <c r="M139" s="266"/>
      <c r="N139" s="267"/>
      <c r="O139" s="267"/>
      <c r="P139" s="267"/>
      <c r="Q139" s="267"/>
      <c r="R139" s="267"/>
      <c r="S139" s="267"/>
      <c r="T139" s="268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69" t="s">
        <v>256</v>
      </c>
      <c r="AU139" s="269" t="s">
        <v>92</v>
      </c>
      <c r="AV139" s="13" t="s">
        <v>92</v>
      </c>
      <c r="AW139" s="13" t="s">
        <v>32</v>
      </c>
      <c r="AX139" s="13" t="s">
        <v>76</v>
      </c>
      <c r="AY139" s="269" t="s">
        <v>210</v>
      </c>
    </row>
    <row r="140" s="14" customFormat="1">
      <c r="A140" s="14"/>
      <c r="B140" s="270"/>
      <c r="C140" s="271"/>
      <c r="D140" s="260" t="s">
        <v>256</v>
      </c>
      <c r="E140" s="272" t="s">
        <v>1</v>
      </c>
      <c r="F140" s="273" t="s">
        <v>268</v>
      </c>
      <c r="G140" s="271"/>
      <c r="H140" s="274">
        <v>12.15</v>
      </c>
      <c r="I140" s="275"/>
      <c r="J140" s="271"/>
      <c r="K140" s="271"/>
      <c r="L140" s="276"/>
      <c r="M140" s="277"/>
      <c r="N140" s="278"/>
      <c r="O140" s="278"/>
      <c r="P140" s="278"/>
      <c r="Q140" s="278"/>
      <c r="R140" s="278"/>
      <c r="S140" s="278"/>
      <c r="T140" s="279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80" t="s">
        <v>256</v>
      </c>
      <c r="AU140" s="280" t="s">
        <v>92</v>
      </c>
      <c r="AV140" s="14" t="s">
        <v>227</v>
      </c>
      <c r="AW140" s="14" t="s">
        <v>32</v>
      </c>
      <c r="AX140" s="14" t="s">
        <v>84</v>
      </c>
      <c r="AY140" s="280" t="s">
        <v>210</v>
      </c>
    </row>
    <row r="141" s="2" customFormat="1" ht="36.72453" customHeight="1">
      <c r="A141" s="39"/>
      <c r="B141" s="40"/>
      <c r="C141" s="239" t="s">
        <v>227</v>
      </c>
      <c r="D141" s="239" t="s">
        <v>213</v>
      </c>
      <c r="E141" s="240" t="s">
        <v>302</v>
      </c>
      <c r="F141" s="241" t="s">
        <v>303</v>
      </c>
      <c r="G141" s="242" t="s">
        <v>264</v>
      </c>
      <c r="H141" s="243">
        <v>3.645</v>
      </c>
      <c r="I141" s="244"/>
      <c r="J141" s="245">
        <f>ROUND(I141*H141,2)</f>
        <v>0</v>
      </c>
      <c r="K141" s="246"/>
      <c r="L141" s="45"/>
      <c r="M141" s="247" t="s">
        <v>1</v>
      </c>
      <c r="N141" s="248" t="s">
        <v>42</v>
      </c>
      <c r="O141" s="98"/>
      <c r="P141" s="249">
        <f>O141*H141</f>
        <v>0</v>
      </c>
      <c r="Q141" s="249">
        <v>0</v>
      </c>
      <c r="R141" s="249">
        <f>Q141*H141</f>
        <v>0</v>
      </c>
      <c r="S141" s="249">
        <v>0</v>
      </c>
      <c r="T141" s="250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51" t="s">
        <v>227</v>
      </c>
      <c r="AT141" s="251" t="s">
        <v>213</v>
      </c>
      <c r="AU141" s="251" t="s">
        <v>92</v>
      </c>
      <c r="AY141" s="18" t="s">
        <v>210</v>
      </c>
      <c r="BE141" s="252">
        <f>IF(N141="základná",J141,0)</f>
        <v>0</v>
      </c>
      <c r="BF141" s="252">
        <f>IF(N141="znížená",J141,0)</f>
        <v>0</v>
      </c>
      <c r="BG141" s="252">
        <f>IF(N141="zákl. prenesená",J141,0)</f>
        <v>0</v>
      </c>
      <c r="BH141" s="252">
        <f>IF(N141="zníž. prenesená",J141,0)</f>
        <v>0</v>
      </c>
      <c r="BI141" s="252">
        <f>IF(N141="nulová",J141,0)</f>
        <v>0</v>
      </c>
      <c r="BJ141" s="18" t="s">
        <v>92</v>
      </c>
      <c r="BK141" s="252">
        <f>ROUND(I141*H141,2)</f>
        <v>0</v>
      </c>
      <c r="BL141" s="18" t="s">
        <v>227</v>
      </c>
      <c r="BM141" s="251" t="s">
        <v>1012</v>
      </c>
    </row>
    <row r="142" s="13" customFormat="1">
      <c r="A142" s="13"/>
      <c r="B142" s="258"/>
      <c r="C142" s="259"/>
      <c r="D142" s="260" t="s">
        <v>256</v>
      </c>
      <c r="E142" s="261" t="s">
        <v>1</v>
      </c>
      <c r="F142" s="262" t="s">
        <v>1798</v>
      </c>
      <c r="G142" s="259"/>
      <c r="H142" s="263">
        <v>12.15</v>
      </c>
      <c r="I142" s="264"/>
      <c r="J142" s="259"/>
      <c r="K142" s="259"/>
      <c r="L142" s="265"/>
      <c r="M142" s="266"/>
      <c r="N142" s="267"/>
      <c r="O142" s="267"/>
      <c r="P142" s="267"/>
      <c r="Q142" s="267"/>
      <c r="R142" s="267"/>
      <c r="S142" s="267"/>
      <c r="T142" s="268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69" t="s">
        <v>256</v>
      </c>
      <c r="AU142" s="269" t="s">
        <v>92</v>
      </c>
      <c r="AV142" s="13" t="s">
        <v>92</v>
      </c>
      <c r="AW142" s="13" t="s">
        <v>32</v>
      </c>
      <c r="AX142" s="13" t="s">
        <v>84</v>
      </c>
      <c r="AY142" s="269" t="s">
        <v>210</v>
      </c>
    </row>
    <row r="143" s="13" customFormat="1">
      <c r="A143" s="13"/>
      <c r="B143" s="258"/>
      <c r="C143" s="259"/>
      <c r="D143" s="260" t="s">
        <v>256</v>
      </c>
      <c r="E143" s="259"/>
      <c r="F143" s="262" t="s">
        <v>1799</v>
      </c>
      <c r="G143" s="259"/>
      <c r="H143" s="263">
        <v>3.645</v>
      </c>
      <c r="I143" s="264"/>
      <c r="J143" s="259"/>
      <c r="K143" s="259"/>
      <c r="L143" s="265"/>
      <c r="M143" s="266"/>
      <c r="N143" s="267"/>
      <c r="O143" s="267"/>
      <c r="P143" s="267"/>
      <c r="Q143" s="267"/>
      <c r="R143" s="267"/>
      <c r="S143" s="267"/>
      <c r="T143" s="268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69" t="s">
        <v>256</v>
      </c>
      <c r="AU143" s="269" t="s">
        <v>92</v>
      </c>
      <c r="AV143" s="13" t="s">
        <v>92</v>
      </c>
      <c r="AW143" s="13" t="s">
        <v>4</v>
      </c>
      <c r="AX143" s="13" t="s">
        <v>84</v>
      </c>
      <c r="AY143" s="269" t="s">
        <v>210</v>
      </c>
    </row>
    <row r="144" s="2" customFormat="1" ht="31.92453" customHeight="1">
      <c r="A144" s="39"/>
      <c r="B144" s="40"/>
      <c r="C144" s="239" t="s">
        <v>209</v>
      </c>
      <c r="D144" s="239" t="s">
        <v>213</v>
      </c>
      <c r="E144" s="240" t="s">
        <v>1015</v>
      </c>
      <c r="F144" s="241" t="s">
        <v>1016</v>
      </c>
      <c r="G144" s="242" t="s">
        <v>264</v>
      </c>
      <c r="H144" s="243">
        <v>13.641</v>
      </c>
      <c r="I144" s="244"/>
      <c r="J144" s="245">
        <f>ROUND(I144*H144,2)</f>
        <v>0</v>
      </c>
      <c r="K144" s="246"/>
      <c r="L144" s="45"/>
      <c r="M144" s="247" t="s">
        <v>1</v>
      </c>
      <c r="N144" s="248" t="s">
        <v>42</v>
      </c>
      <c r="O144" s="98"/>
      <c r="P144" s="249">
        <f>O144*H144</f>
        <v>0</v>
      </c>
      <c r="Q144" s="249">
        <v>0</v>
      </c>
      <c r="R144" s="249">
        <f>Q144*H144</f>
        <v>0</v>
      </c>
      <c r="S144" s="249">
        <v>0</v>
      </c>
      <c r="T144" s="250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51" t="s">
        <v>227</v>
      </c>
      <c r="AT144" s="251" t="s">
        <v>213</v>
      </c>
      <c r="AU144" s="251" t="s">
        <v>92</v>
      </c>
      <c r="AY144" s="18" t="s">
        <v>210</v>
      </c>
      <c r="BE144" s="252">
        <f>IF(N144="základná",J144,0)</f>
        <v>0</v>
      </c>
      <c r="BF144" s="252">
        <f>IF(N144="znížená",J144,0)</f>
        <v>0</v>
      </c>
      <c r="BG144" s="252">
        <f>IF(N144="zákl. prenesená",J144,0)</f>
        <v>0</v>
      </c>
      <c r="BH144" s="252">
        <f>IF(N144="zníž. prenesená",J144,0)</f>
        <v>0</v>
      </c>
      <c r="BI144" s="252">
        <f>IF(N144="nulová",J144,0)</f>
        <v>0</v>
      </c>
      <c r="BJ144" s="18" t="s">
        <v>92</v>
      </c>
      <c r="BK144" s="252">
        <f>ROUND(I144*H144,2)</f>
        <v>0</v>
      </c>
      <c r="BL144" s="18" t="s">
        <v>227</v>
      </c>
      <c r="BM144" s="251" t="s">
        <v>1017</v>
      </c>
    </row>
    <row r="145" s="13" customFormat="1">
      <c r="A145" s="13"/>
      <c r="B145" s="258"/>
      <c r="C145" s="259"/>
      <c r="D145" s="260" t="s">
        <v>256</v>
      </c>
      <c r="E145" s="261" t="s">
        <v>1</v>
      </c>
      <c r="F145" s="262" t="s">
        <v>1800</v>
      </c>
      <c r="G145" s="259"/>
      <c r="H145" s="263">
        <v>13.641</v>
      </c>
      <c r="I145" s="264"/>
      <c r="J145" s="259"/>
      <c r="K145" s="259"/>
      <c r="L145" s="265"/>
      <c r="M145" s="266"/>
      <c r="N145" s="267"/>
      <c r="O145" s="267"/>
      <c r="P145" s="267"/>
      <c r="Q145" s="267"/>
      <c r="R145" s="267"/>
      <c r="S145" s="267"/>
      <c r="T145" s="268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9" t="s">
        <v>256</v>
      </c>
      <c r="AU145" s="269" t="s">
        <v>92</v>
      </c>
      <c r="AV145" s="13" t="s">
        <v>92</v>
      </c>
      <c r="AW145" s="13" t="s">
        <v>32</v>
      </c>
      <c r="AX145" s="13" t="s">
        <v>84</v>
      </c>
      <c r="AY145" s="269" t="s">
        <v>210</v>
      </c>
    </row>
    <row r="146" s="2" customFormat="1" ht="36.72453" customHeight="1">
      <c r="A146" s="39"/>
      <c r="B146" s="40"/>
      <c r="C146" s="239" t="s">
        <v>277</v>
      </c>
      <c r="D146" s="239" t="s">
        <v>213</v>
      </c>
      <c r="E146" s="240" t="s">
        <v>1019</v>
      </c>
      <c r="F146" s="241" t="s">
        <v>1020</v>
      </c>
      <c r="G146" s="242" t="s">
        <v>264</v>
      </c>
      <c r="H146" s="243">
        <v>95.486999999999995</v>
      </c>
      <c r="I146" s="244"/>
      <c r="J146" s="245">
        <f>ROUND(I146*H146,2)</f>
        <v>0</v>
      </c>
      <c r="K146" s="246"/>
      <c r="L146" s="45"/>
      <c r="M146" s="247" t="s">
        <v>1</v>
      </c>
      <c r="N146" s="248" t="s">
        <v>42</v>
      </c>
      <c r="O146" s="98"/>
      <c r="P146" s="249">
        <f>O146*H146</f>
        <v>0</v>
      </c>
      <c r="Q146" s="249">
        <v>0</v>
      </c>
      <c r="R146" s="249">
        <f>Q146*H146</f>
        <v>0</v>
      </c>
      <c r="S146" s="249">
        <v>0</v>
      </c>
      <c r="T146" s="250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51" t="s">
        <v>227</v>
      </c>
      <c r="AT146" s="251" t="s">
        <v>213</v>
      </c>
      <c r="AU146" s="251" t="s">
        <v>92</v>
      </c>
      <c r="AY146" s="18" t="s">
        <v>210</v>
      </c>
      <c r="BE146" s="252">
        <f>IF(N146="základná",J146,0)</f>
        <v>0</v>
      </c>
      <c r="BF146" s="252">
        <f>IF(N146="znížená",J146,0)</f>
        <v>0</v>
      </c>
      <c r="BG146" s="252">
        <f>IF(N146="zákl. prenesená",J146,0)</f>
        <v>0</v>
      </c>
      <c r="BH146" s="252">
        <f>IF(N146="zníž. prenesená",J146,0)</f>
        <v>0</v>
      </c>
      <c r="BI146" s="252">
        <f>IF(N146="nulová",J146,0)</f>
        <v>0</v>
      </c>
      <c r="BJ146" s="18" t="s">
        <v>92</v>
      </c>
      <c r="BK146" s="252">
        <f>ROUND(I146*H146,2)</f>
        <v>0</v>
      </c>
      <c r="BL146" s="18" t="s">
        <v>227</v>
      </c>
      <c r="BM146" s="251" t="s">
        <v>1021</v>
      </c>
    </row>
    <row r="147" s="13" customFormat="1">
      <c r="A147" s="13"/>
      <c r="B147" s="258"/>
      <c r="C147" s="259"/>
      <c r="D147" s="260" t="s">
        <v>256</v>
      </c>
      <c r="E147" s="261" t="s">
        <v>1</v>
      </c>
      <c r="F147" s="262" t="s">
        <v>1801</v>
      </c>
      <c r="G147" s="259"/>
      <c r="H147" s="263">
        <v>95.486999999999995</v>
      </c>
      <c r="I147" s="264"/>
      <c r="J147" s="259"/>
      <c r="K147" s="259"/>
      <c r="L147" s="265"/>
      <c r="M147" s="266"/>
      <c r="N147" s="267"/>
      <c r="O147" s="267"/>
      <c r="P147" s="267"/>
      <c r="Q147" s="267"/>
      <c r="R147" s="267"/>
      <c r="S147" s="267"/>
      <c r="T147" s="268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69" t="s">
        <v>256</v>
      </c>
      <c r="AU147" s="269" t="s">
        <v>92</v>
      </c>
      <c r="AV147" s="13" t="s">
        <v>92</v>
      </c>
      <c r="AW147" s="13" t="s">
        <v>32</v>
      </c>
      <c r="AX147" s="13" t="s">
        <v>84</v>
      </c>
      <c r="AY147" s="269" t="s">
        <v>210</v>
      </c>
    </row>
    <row r="148" s="2" customFormat="1" ht="16.30189" customHeight="1">
      <c r="A148" s="39"/>
      <c r="B148" s="40"/>
      <c r="C148" s="239" t="s">
        <v>282</v>
      </c>
      <c r="D148" s="239" t="s">
        <v>213</v>
      </c>
      <c r="E148" s="240" t="s">
        <v>1023</v>
      </c>
      <c r="F148" s="241" t="s">
        <v>1024</v>
      </c>
      <c r="G148" s="242" t="s">
        <v>264</v>
      </c>
      <c r="H148" s="243">
        <v>13.641</v>
      </c>
      <c r="I148" s="244"/>
      <c r="J148" s="245">
        <f>ROUND(I148*H148,2)</f>
        <v>0</v>
      </c>
      <c r="K148" s="246"/>
      <c r="L148" s="45"/>
      <c r="M148" s="247" t="s">
        <v>1</v>
      </c>
      <c r="N148" s="248" t="s">
        <v>42</v>
      </c>
      <c r="O148" s="98"/>
      <c r="P148" s="249">
        <f>O148*H148</f>
        <v>0</v>
      </c>
      <c r="Q148" s="249">
        <v>0</v>
      </c>
      <c r="R148" s="249">
        <f>Q148*H148</f>
        <v>0</v>
      </c>
      <c r="S148" s="249">
        <v>0</v>
      </c>
      <c r="T148" s="250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51" t="s">
        <v>227</v>
      </c>
      <c r="AT148" s="251" t="s">
        <v>213</v>
      </c>
      <c r="AU148" s="251" t="s">
        <v>92</v>
      </c>
      <c r="AY148" s="18" t="s">
        <v>210</v>
      </c>
      <c r="BE148" s="252">
        <f>IF(N148="základná",J148,0)</f>
        <v>0</v>
      </c>
      <c r="BF148" s="252">
        <f>IF(N148="znížená",J148,0)</f>
        <v>0</v>
      </c>
      <c r="BG148" s="252">
        <f>IF(N148="zákl. prenesená",J148,0)</f>
        <v>0</v>
      </c>
      <c r="BH148" s="252">
        <f>IF(N148="zníž. prenesená",J148,0)</f>
        <v>0</v>
      </c>
      <c r="BI148" s="252">
        <f>IF(N148="nulová",J148,0)</f>
        <v>0</v>
      </c>
      <c r="BJ148" s="18" t="s">
        <v>92</v>
      </c>
      <c r="BK148" s="252">
        <f>ROUND(I148*H148,2)</f>
        <v>0</v>
      </c>
      <c r="BL148" s="18" t="s">
        <v>227</v>
      </c>
      <c r="BM148" s="251" t="s">
        <v>1025</v>
      </c>
    </row>
    <row r="149" s="2" customFormat="1" ht="23.4566" customHeight="1">
      <c r="A149" s="39"/>
      <c r="B149" s="40"/>
      <c r="C149" s="239" t="s">
        <v>287</v>
      </c>
      <c r="D149" s="239" t="s">
        <v>213</v>
      </c>
      <c r="E149" s="240" t="s">
        <v>1026</v>
      </c>
      <c r="F149" s="241" t="s">
        <v>342</v>
      </c>
      <c r="G149" s="242" t="s">
        <v>333</v>
      </c>
      <c r="H149" s="243">
        <v>24.145</v>
      </c>
      <c r="I149" s="244"/>
      <c r="J149" s="245">
        <f>ROUND(I149*H149,2)</f>
        <v>0</v>
      </c>
      <c r="K149" s="246"/>
      <c r="L149" s="45"/>
      <c r="M149" s="247" t="s">
        <v>1</v>
      </c>
      <c r="N149" s="248" t="s">
        <v>42</v>
      </c>
      <c r="O149" s="98"/>
      <c r="P149" s="249">
        <f>O149*H149</f>
        <v>0</v>
      </c>
      <c r="Q149" s="249">
        <v>0</v>
      </c>
      <c r="R149" s="249">
        <f>Q149*H149</f>
        <v>0</v>
      </c>
      <c r="S149" s="249">
        <v>0</v>
      </c>
      <c r="T149" s="250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51" t="s">
        <v>227</v>
      </c>
      <c r="AT149" s="251" t="s">
        <v>213</v>
      </c>
      <c r="AU149" s="251" t="s">
        <v>92</v>
      </c>
      <c r="AY149" s="18" t="s">
        <v>210</v>
      </c>
      <c r="BE149" s="252">
        <f>IF(N149="základná",J149,0)</f>
        <v>0</v>
      </c>
      <c r="BF149" s="252">
        <f>IF(N149="znížená",J149,0)</f>
        <v>0</v>
      </c>
      <c r="BG149" s="252">
        <f>IF(N149="zákl. prenesená",J149,0)</f>
        <v>0</v>
      </c>
      <c r="BH149" s="252">
        <f>IF(N149="zníž. prenesená",J149,0)</f>
        <v>0</v>
      </c>
      <c r="BI149" s="252">
        <f>IF(N149="nulová",J149,0)</f>
        <v>0</v>
      </c>
      <c r="BJ149" s="18" t="s">
        <v>92</v>
      </c>
      <c r="BK149" s="252">
        <f>ROUND(I149*H149,2)</f>
        <v>0</v>
      </c>
      <c r="BL149" s="18" t="s">
        <v>227</v>
      </c>
      <c r="BM149" s="251" t="s">
        <v>1027</v>
      </c>
    </row>
    <row r="150" s="13" customFormat="1">
      <c r="A150" s="13"/>
      <c r="B150" s="258"/>
      <c r="C150" s="259"/>
      <c r="D150" s="260" t="s">
        <v>256</v>
      </c>
      <c r="E150" s="261" t="s">
        <v>1</v>
      </c>
      <c r="F150" s="262" t="s">
        <v>1802</v>
      </c>
      <c r="G150" s="259"/>
      <c r="H150" s="263">
        <v>20.462</v>
      </c>
      <c r="I150" s="264"/>
      <c r="J150" s="259"/>
      <c r="K150" s="259"/>
      <c r="L150" s="265"/>
      <c r="M150" s="266"/>
      <c r="N150" s="267"/>
      <c r="O150" s="267"/>
      <c r="P150" s="267"/>
      <c r="Q150" s="267"/>
      <c r="R150" s="267"/>
      <c r="S150" s="267"/>
      <c r="T150" s="268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69" t="s">
        <v>256</v>
      </c>
      <c r="AU150" s="269" t="s">
        <v>92</v>
      </c>
      <c r="AV150" s="13" t="s">
        <v>92</v>
      </c>
      <c r="AW150" s="13" t="s">
        <v>32</v>
      </c>
      <c r="AX150" s="13" t="s">
        <v>76</v>
      </c>
      <c r="AY150" s="269" t="s">
        <v>210</v>
      </c>
    </row>
    <row r="151" s="13" customFormat="1">
      <c r="A151" s="13"/>
      <c r="B151" s="258"/>
      <c r="C151" s="259"/>
      <c r="D151" s="260" t="s">
        <v>256</v>
      </c>
      <c r="E151" s="261" t="s">
        <v>1</v>
      </c>
      <c r="F151" s="262" t="s">
        <v>1029</v>
      </c>
      <c r="G151" s="259"/>
      <c r="H151" s="263">
        <v>1.95</v>
      </c>
      <c r="I151" s="264"/>
      <c r="J151" s="259"/>
      <c r="K151" s="259"/>
      <c r="L151" s="265"/>
      <c r="M151" s="266"/>
      <c r="N151" s="267"/>
      <c r="O151" s="267"/>
      <c r="P151" s="267"/>
      <c r="Q151" s="267"/>
      <c r="R151" s="267"/>
      <c r="S151" s="267"/>
      <c r="T151" s="268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69" t="s">
        <v>256</v>
      </c>
      <c r="AU151" s="269" t="s">
        <v>92</v>
      </c>
      <c r="AV151" s="13" t="s">
        <v>92</v>
      </c>
      <c r="AW151" s="13" t="s">
        <v>32</v>
      </c>
      <c r="AX151" s="13" t="s">
        <v>76</v>
      </c>
      <c r="AY151" s="269" t="s">
        <v>210</v>
      </c>
    </row>
    <row r="152" s="13" customFormat="1">
      <c r="A152" s="13"/>
      <c r="B152" s="258"/>
      <c r="C152" s="259"/>
      <c r="D152" s="260" t="s">
        <v>256</v>
      </c>
      <c r="E152" s="261" t="s">
        <v>1</v>
      </c>
      <c r="F152" s="262" t="s">
        <v>1841</v>
      </c>
      <c r="G152" s="259"/>
      <c r="H152" s="263">
        <v>1.7330000000000001</v>
      </c>
      <c r="I152" s="264"/>
      <c r="J152" s="259"/>
      <c r="K152" s="259"/>
      <c r="L152" s="265"/>
      <c r="M152" s="266"/>
      <c r="N152" s="267"/>
      <c r="O152" s="267"/>
      <c r="P152" s="267"/>
      <c r="Q152" s="267"/>
      <c r="R152" s="267"/>
      <c r="S152" s="267"/>
      <c r="T152" s="268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69" t="s">
        <v>256</v>
      </c>
      <c r="AU152" s="269" t="s">
        <v>92</v>
      </c>
      <c r="AV152" s="13" t="s">
        <v>92</v>
      </c>
      <c r="AW152" s="13" t="s">
        <v>32</v>
      </c>
      <c r="AX152" s="13" t="s">
        <v>76</v>
      </c>
      <c r="AY152" s="269" t="s">
        <v>210</v>
      </c>
    </row>
    <row r="153" s="14" customFormat="1">
      <c r="A153" s="14"/>
      <c r="B153" s="270"/>
      <c r="C153" s="271"/>
      <c r="D153" s="260" t="s">
        <v>256</v>
      </c>
      <c r="E153" s="272" t="s">
        <v>1</v>
      </c>
      <c r="F153" s="273" t="s">
        <v>268</v>
      </c>
      <c r="G153" s="271"/>
      <c r="H153" s="274">
        <v>24.145</v>
      </c>
      <c r="I153" s="275"/>
      <c r="J153" s="271"/>
      <c r="K153" s="271"/>
      <c r="L153" s="276"/>
      <c r="M153" s="277"/>
      <c r="N153" s="278"/>
      <c r="O153" s="278"/>
      <c r="P153" s="278"/>
      <c r="Q153" s="278"/>
      <c r="R153" s="278"/>
      <c r="S153" s="278"/>
      <c r="T153" s="279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80" t="s">
        <v>256</v>
      </c>
      <c r="AU153" s="280" t="s">
        <v>92</v>
      </c>
      <c r="AV153" s="14" t="s">
        <v>227</v>
      </c>
      <c r="AW153" s="14" t="s">
        <v>32</v>
      </c>
      <c r="AX153" s="14" t="s">
        <v>84</v>
      </c>
      <c r="AY153" s="280" t="s">
        <v>210</v>
      </c>
    </row>
    <row r="154" s="12" customFormat="1" ht="22.8" customHeight="1">
      <c r="A154" s="12"/>
      <c r="B154" s="223"/>
      <c r="C154" s="224"/>
      <c r="D154" s="225" t="s">
        <v>75</v>
      </c>
      <c r="E154" s="237" t="s">
        <v>102</v>
      </c>
      <c r="F154" s="237" t="s">
        <v>1445</v>
      </c>
      <c r="G154" s="224"/>
      <c r="H154" s="224"/>
      <c r="I154" s="227"/>
      <c r="J154" s="238">
        <f>BK154</f>
        <v>0</v>
      </c>
      <c r="K154" s="224"/>
      <c r="L154" s="229"/>
      <c r="M154" s="230"/>
      <c r="N154" s="231"/>
      <c r="O154" s="231"/>
      <c r="P154" s="232">
        <f>SUM(P155:P173)</f>
        <v>0</v>
      </c>
      <c r="Q154" s="231"/>
      <c r="R154" s="232">
        <f>SUM(R155:R173)</f>
        <v>4.1194402799999992</v>
      </c>
      <c r="S154" s="231"/>
      <c r="T154" s="233">
        <f>SUM(T155:T173)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34" t="s">
        <v>84</v>
      </c>
      <c r="AT154" s="235" t="s">
        <v>75</v>
      </c>
      <c r="AU154" s="235" t="s">
        <v>84</v>
      </c>
      <c r="AY154" s="234" t="s">
        <v>210</v>
      </c>
      <c r="BK154" s="236">
        <f>SUM(BK155:BK173)</f>
        <v>0</v>
      </c>
    </row>
    <row r="155" s="2" customFormat="1" ht="21.0566" customHeight="1">
      <c r="A155" s="39"/>
      <c r="B155" s="40"/>
      <c r="C155" s="239" t="s">
        <v>293</v>
      </c>
      <c r="D155" s="239" t="s">
        <v>213</v>
      </c>
      <c r="E155" s="240" t="s">
        <v>1033</v>
      </c>
      <c r="F155" s="241" t="s">
        <v>1034</v>
      </c>
      <c r="G155" s="242" t="s">
        <v>264</v>
      </c>
      <c r="H155" s="243">
        <v>1.484</v>
      </c>
      <c r="I155" s="244"/>
      <c r="J155" s="245">
        <f>ROUND(I155*H155,2)</f>
        <v>0</v>
      </c>
      <c r="K155" s="246"/>
      <c r="L155" s="45"/>
      <c r="M155" s="247" t="s">
        <v>1</v>
      </c>
      <c r="N155" s="248" t="s">
        <v>42</v>
      </c>
      <c r="O155" s="98"/>
      <c r="P155" s="249">
        <f>O155*H155</f>
        <v>0</v>
      </c>
      <c r="Q155" s="249">
        <v>2.3855499999999998</v>
      </c>
      <c r="R155" s="249">
        <f>Q155*H155</f>
        <v>3.5401561999999998</v>
      </c>
      <c r="S155" s="249">
        <v>0</v>
      </c>
      <c r="T155" s="250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51" t="s">
        <v>227</v>
      </c>
      <c r="AT155" s="251" t="s">
        <v>213</v>
      </c>
      <c r="AU155" s="251" t="s">
        <v>92</v>
      </c>
      <c r="AY155" s="18" t="s">
        <v>210</v>
      </c>
      <c r="BE155" s="252">
        <f>IF(N155="základná",J155,0)</f>
        <v>0</v>
      </c>
      <c r="BF155" s="252">
        <f>IF(N155="znížená",J155,0)</f>
        <v>0</v>
      </c>
      <c r="BG155" s="252">
        <f>IF(N155="zákl. prenesená",J155,0)</f>
        <v>0</v>
      </c>
      <c r="BH155" s="252">
        <f>IF(N155="zníž. prenesená",J155,0)</f>
        <v>0</v>
      </c>
      <c r="BI155" s="252">
        <f>IF(N155="nulová",J155,0)</f>
        <v>0</v>
      </c>
      <c r="BJ155" s="18" t="s">
        <v>92</v>
      </c>
      <c r="BK155" s="252">
        <f>ROUND(I155*H155,2)</f>
        <v>0</v>
      </c>
      <c r="BL155" s="18" t="s">
        <v>227</v>
      </c>
      <c r="BM155" s="251" t="s">
        <v>1035</v>
      </c>
    </row>
    <row r="156" s="13" customFormat="1">
      <c r="A156" s="13"/>
      <c r="B156" s="258"/>
      <c r="C156" s="259"/>
      <c r="D156" s="260" t="s">
        <v>256</v>
      </c>
      <c r="E156" s="261" t="s">
        <v>1</v>
      </c>
      <c r="F156" s="262" t="s">
        <v>1842</v>
      </c>
      <c r="G156" s="259"/>
      <c r="H156" s="263">
        <v>1.484</v>
      </c>
      <c r="I156" s="264"/>
      <c r="J156" s="259"/>
      <c r="K156" s="259"/>
      <c r="L156" s="265"/>
      <c r="M156" s="266"/>
      <c r="N156" s="267"/>
      <c r="O156" s="267"/>
      <c r="P156" s="267"/>
      <c r="Q156" s="267"/>
      <c r="R156" s="267"/>
      <c r="S156" s="267"/>
      <c r="T156" s="268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69" t="s">
        <v>256</v>
      </c>
      <c r="AU156" s="269" t="s">
        <v>92</v>
      </c>
      <c r="AV156" s="13" t="s">
        <v>92</v>
      </c>
      <c r="AW156" s="13" t="s">
        <v>32</v>
      </c>
      <c r="AX156" s="13" t="s">
        <v>76</v>
      </c>
      <c r="AY156" s="269" t="s">
        <v>210</v>
      </c>
    </row>
    <row r="157" s="14" customFormat="1">
      <c r="A157" s="14"/>
      <c r="B157" s="270"/>
      <c r="C157" s="271"/>
      <c r="D157" s="260" t="s">
        <v>256</v>
      </c>
      <c r="E157" s="272" t="s">
        <v>1</v>
      </c>
      <c r="F157" s="273" t="s">
        <v>268</v>
      </c>
      <c r="G157" s="271"/>
      <c r="H157" s="274">
        <v>1.484</v>
      </c>
      <c r="I157" s="275"/>
      <c r="J157" s="271"/>
      <c r="K157" s="271"/>
      <c r="L157" s="276"/>
      <c r="M157" s="277"/>
      <c r="N157" s="278"/>
      <c r="O157" s="278"/>
      <c r="P157" s="278"/>
      <c r="Q157" s="278"/>
      <c r="R157" s="278"/>
      <c r="S157" s="278"/>
      <c r="T157" s="279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80" t="s">
        <v>256</v>
      </c>
      <c r="AU157" s="280" t="s">
        <v>92</v>
      </c>
      <c r="AV157" s="14" t="s">
        <v>227</v>
      </c>
      <c r="AW157" s="14" t="s">
        <v>32</v>
      </c>
      <c r="AX157" s="14" t="s">
        <v>84</v>
      </c>
      <c r="AY157" s="280" t="s">
        <v>210</v>
      </c>
    </row>
    <row r="158" s="2" customFormat="1" ht="21.0566" customHeight="1">
      <c r="A158" s="39"/>
      <c r="B158" s="40"/>
      <c r="C158" s="239" t="s">
        <v>301</v>
      </c>
      <c r="D158" s="239" t="s">
        <v>213</v>
      </c>
      <c r="E158" s="240" t="s">
        <v>1037</v>
      </c>
      <c r="F158" s="241" t="s">
        <v>1038</v>
      </c>
      <c r="G158" s="242" t="s">
        <v>254</v>
      </c>
      <c r="H158" s="243">
        <v>4.8339999999999996</v>
      </c>
      <c r="I158" s="244"/>
      <c r="J158" s="245">
        <f>ROUND(I158*H158,2)</f>
        <v>0</v>
      </c>
      <c r="K158" s="246"/>
      <c r="L158" s="45"/>
      <c r="M158" s="247" t="s">
        <v>1</v>
      </c>
      <c r="N158" s="248" t="s">
        <v>42</v>
      </c>
      <c r="O158" s="98"/>
      <c r="P158" s="249">
        <f>O158*H158</f>
        <v>0</v>
      </c>
      <c r="Q158" s="249">
        <v>0.038350000000000002</v>
      </c>
      <c r="R158" s="249">
        <f>Q158*H158</f>
        <v>0.18538389999999999</v>
      </c>
      <c r="S158" s="249">
        <v>0</v>
      </c>
      <c r="T158" s="250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51" t="s">
        <v>227</v>
      </c>
      <c r="AT158" s="251" t="s">
        <v>213</v>
      </c>
      <c r="AU158" s="251" t="s">
        <v>92</v>
      </c>
      <c r="AY158" s="18" t="s">
        <v>210</v>
      </c>
      <c r="BE158" s="252">
        <f>IF(N158="základná",J158,0)</f>
        <v>0</v>
      </c>
      <c r="BF158" s="252">
        <f>IF(N158="znížená",J158,0)</f>
        <v>0</v>
      </c>
      <c r="BG158" s="252">
        <f>IF(N158="zákl. prenesená",J158,0)</f>
        <v>0</v>
      </c>
      <c r="BH158" s="252">
        <f>IF(N158="zníž. prenesená",J158,0)</f>
        <v>0</v>
      </c>
      <c r="BI158" s="252">
        <f>IF(N158="nulová",J158,0)</f>
        <v>0</v>
      </c>
      <c r="BJ158" s="18" t="s">
        <v>92</v>
      </c>
      <c r="BK158" s="252">
        <f>ROUND(I158*H158,2)</f>
        <v>0</v>
      </c>
      <c r="BL158" s="18" t="s">
        <v>227</v>
      </c>
      <c r="BM158" s="251" t="s">
        <v>1039</v>
      </c>
    </row>
    <row r="159" s="13" customFormat="1">
      <c r="A159" s="13"/>
      <c r="B159" s="258"/>
      <c r="C159" s="259"/>
      <c r="D159" s="260" t="s">
        <v>256</v>
      </c>
      <c r="E159" s="261" t="s">
        <v>1</v>
      </c>
      <c r="F159" s="262" t="s">
        <v>1843</v>
      </c>
      <c r="G159" s="259"/>
      <c r="H159" s="263">
        <v>4.8339999999999996</v>
      </c>
      <c r="I159" s="264"/>
      <c r="J159" s="259"/>
      <c r="K159" s="259"/>
      <c r="L159" s="265"/>
      <c r="M159" s="266"/>
      <c r="N159" s="267"/>
      <c r="O159" s="267"/>
      <c r="P159" s="267"/>
      <c r="Q159" s="267"/>
      <c r="R159" s="267"/>
      <c r="S159" s="267"/>
      <c r="T159" s="268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69" t="s">
        <v>256</v>
      </c>
      <c r="AU159" s="269" t="s">
        <v>92</v>
      </c>
      <c r="AV159" s="13" t="s">
        <v>92</v>
      </c>
      <c r="AW159" s="13" t="s">
        <v>32</v>
      </c>
      <c r="AX159" s="13" t="s">
        <v>76</v>
      </c>
      <c r="AY159" s="269" t="s">
        <v>210</v>
      </c>
    </row>
    <row r="160" s="14" customFormat="1">
      <c r="A160" s="14"/>
      <c r="B160" s="270"/>
      <c r="C160" s="271"/>
      <c r="D160" s="260" t="s">
        <v>256</v>
      </c>
      <c r="E160" s="272" t="s">
        <v>1</v>
      </c>
      <c r="F160" s="273" t="s">
        <v>268</v>
      </c>
      <c r="G160" s="271"/>
      <c r="H160" s="274">
        <v>4.8339999999999996</v>
      </c>
      <c r="I160" s="275"/>
      <c r="J160" s="271"/>
      <c r="K160" s="271"/>
      <c r="L160" s="276"/>
      <c r="M160" s="277"/>
      <c r="N160" s="278"/>
      <c r="O160" s="278"/>
      <c r="P160" s="278"/>
      <c r="Q160" s="278"/>
      <c r="R160" s="278"/>
      <c r="S160" s="278"/>
      <c r="T160" s="279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80" t="s">
        <v>256</v>
      </c>
      <c r="AU160" s="280" t="s">
        <v>92</v>
      </c>
      <c r="AV160" s="14" t="s">
        <v>227</v>
      </c>
      <c r="AW160" s="14" t="s">
        <v>32</v>
      </c>
      <c r="AX160" s="14" t="s">
        <v>84</v>
      </c>
      <c r="AY160" s="280" t="s">
        <v>210</v>
      </c>
    </row>
    <row r="161" s="2" customFormat="1" ht="21.0566" customHeight="1">
      <c r="A161" s="39"/>
      <c r="B161" s="40"/>
      <c r="C161" s="239" t="s">
        <v>307</v>
      </c>
      <c r="D161" s="239" t="s">
        <v>213</v>
      </c>
      <c r="E161" s="240" t="s">
        <v>1041</v>
      </c>
      <c r="F161" s="241" t="s">
        <v>1042</v>
      </c>
      <c r="G161" s="242" t="s">
        <v>254</v>
      </c>
      <c r="H161" s="243">
        <v>4.8339999999999996</v>
      </c>
      <c r="I161" s="244"/>
      <c r="J161" s="245">
        <f>ROUND(I161*H161,2)</f>
        <v>0</v>
      </c>
      <c r="K161" s="246"/>
      <c r="L161" s="45"/>
      <c r="M161" s="247" t="s">
        <v>1</v>
      </c>
      <c r="N161" s="248" t="s">
        <v>42</v>
      </c>
      <c r="O161" s="98"/>
      <c r="P161" s="249">
        <f>O161*H161</f>
        <v>0</v>
      </c>
      <c r="Q161" s="249">
        <v>1.0000000000000001E-05</v>
      </c>
      <c r="R161" s="249">
        <f>Q161*H161</f>
        <v>4.8340000000000001E-05</v>
      </c>
      <c r="S161" s="249">
        <v>0</v>
      </c>
      <c r="T161" s="250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51" t="s">
        <v>227</v>
      </c>
      <c r="AT161" s="251" t="s">
        <v>213</v>
      </c>
      <c r="AU161" s="251" t="s">
        <v>92</v>
      </c>
      <c r="AY161" s="18" t="s">
        <v>210</v>
      </c>
      <c r="BE161" s="252">
        <f>IF(N161="základná",J161,0)</f>
        <v>0</v>
      </c>
      <c r="BF161" s="252">
        <f>IF(N161="znížená",J161,0)</f>
        <v>0</v>
      </c>
      <c r="BG161" s="252">
        <f>IF(N161="zákl. prenesená",J161,0)</f>
        <v>0</v>
      </c>
      <c r="BH161" s="252">
        <f>IF(N161="zníž. prenesená",J161,0)</f>
        <v>0</v>
      </c>
      <c r="BI161" s="252">
        <f>IF(N161="nulová",J161,0)</f>
        <v>0</v>
      </c>
      <c r="BJ161" s="18" t="s">
        <v>92</v>
      </c>
      <c r="BK161" s="252">
        <f>ROUND(I161*H161,2)</f>
        <v>0</v>
      </c>
      <c r="BL161" s="18" t="s">
        <v>227</v>
      </c>
      <c r="BM161" s="251" t="s">
        <v>1043</v>
      </c>
    </row>
    <row r="162" s="2" customFormat="1" ht="21.0566" customHeight="1">
      <c r="A162" s="39"/>
      <c r="B162" s="40"/>
      <c r="C162" s="239" t="s">
        <v>313</v>
      </c>
      <c r="D162" s="239" t="s">
        <v>213</v>
      </c>
      <c r="E162" s="240" t="s">
        <v>1044</v>
      </c>
      <c r="F162" s="241" t="s">
        <v>1045</v>
      </c>
      <c r="G162" s="242" t="s">
        <v>333</v>
      </c>
      <c r="H162" s="243">
        <v>0.246</v>
      </c>
      <c r="I162" s="244"/>
      <c r="J162" s="245">
        <f>ROUND(I162*H162,2)</f>
        <v>0</v>
      </c>
      <c r="K162" s="246"/>
      <c r="L162" s="45"/>
      <c r="M162" s="247" t="s">
        <v>1</v>
      </c>
      <c r="N162" s="248" t="s">
        <v>42</v>
      </c>
      <c r="O162" s="98"/>
      <c r="P162" s="249">
        <f>O162*H162</f>
        <v>0</v>
      </c>
      <c r="Q162" s="249">
        <v>1.03704</v>
      </c>
      <c r="R162" s="249">
        <f>Q162*H162</f>
        <v>0.25511183999999998</v>
      </c>
      <c r="S162" s="249">
        <v>0</v>
      </c>
      <c r="T162" s="250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51" t="s">
        <v>227</v>
      </c>
      <c r="AT162" s="251" t="s">
        <v>213</v>
      </c>
      <c r="AU162" s="251" t="s">
        <v>92</v>
      </c>
      <c r="AY162" s="18" t="s">
        <v>210</v>
      </c>
      <c r="BE162" s="252">
        <f>IF(N162="základná",J162,0)</f>
        <v>0</v>
      </c>
      <c r="BF162" s="252">
        <f>IF(N162="znížená",J162,0)</f>
        <v>0</v>
      </c>
      <c r="BG162" s="252">
        <f>IF(N162="zákl. prenesená",J162,0)</f>
        <v>0</v>
      </c>
      <c r="BH162" s="252">
        <f>IF(N162="zníž. prenesená",J162,0)</f>
        <v>0</v>
      </c>
      <c r="BI162" s="252">
        <f>IF(N162="nulová",J162,0)</f>
        <v>0</v>
      </c>
      <c r="BJ162" s="18" t="s">
        <v>92</v>
      </c>
      <c r="BK162" s="252">
        <f>ROUND(I162*H162,2)</f>
        <v>0</v>
      </c>
      <c r="BL162" s="18" t="s">
        <v>227</v>
      </c>
      <c r="BM162" s="251" t="s">
        <v>1046</v>
      </c>
    </row>
    <row r="163" s="13" customFormat="1">
      <c r="A163" s="13"/>
      <c r="B163" s="258"/>
      <c r="C163" s="259"/>
      <c r="D163" s="260" t="s">
        <v>256</v>
      </c>
      <c r="E163" s="261" t="s">
        <v>1</v>
      </c>
      <c r="F163" s="262" t="s">
        <v>1844</v>
      </c>
      <c r="G163" s="259"/>
      <c r="H163" s="263">
        <v>0.246</v>
      </c>
      <c r="I163" s="264"/>
      <c r="J163" s="259"/>
      <c r="K163" s="259"/>
      <c r="L163" s="265"/>
      <c r="M163" s="266"/>
      <c r="N163" s="267"/>
      <c r="O163" s="267"/>
      <c r="P163" s="267"/>
      <c r="Q163" s="267"/>
      <c r="R163" s="267"/>
      <c r="S163" s="267"/>
      <c r="T163" s="268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69" t="s">
        <v>256</v>
      </c>
      <c r="AU163" s="269" t="s">
        <v>92</v>
      </c>
      <c r="AV163" s="13" t="s">
        <v>92</v>
      </c>
      <c r="AW163" s="13" t="s">
        <v>32</v>
      </c>
      <c r="AX163" s="13" t="s">
        <v>76</v>
      </c>
      <c r="AY163" s="269" t="s">
        <v>210</v>
      </c>
    </row>
    <row r="164" s="14" customFormat="1">
      <c r="A164" s="14"/>
      <c r="B164" s="270"/>
      <c r="C164" s="271"/>
      <c r="D164" s="260" t="s">
        <v>256</v>
      </c>
      <c r="E164" s="272" t="s">
        <v>1</v>
      </c>
      <c r="F164" s="273" t="s">
        <v>268</v>
      </c>
      <c r="G164" s="271"/>
      <c r="H164" s="274">
        <v>0.246</v>
      </c>
      <c r="I164" s="275"/>
      <c r="J164" s="271"/>
      <c r="K164" s="271"/>
      <c r="L164" s="276"/>
      <c r="M164" s="277"/>
      <c r="N164" s="278"/>
      <c r="O164" s="278"/>
      <c r="P164" s="278"/>
      <c r="Q164" s="278"/>
      <c r="R164" s="278"/>
      <c r="S164" s="278"/>
      <c r="T164" s="279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80" t="s">
        <v>256</v>
      </c>
      <c r="AU164" s="280" t="s">
        <v>92</v>
      </c>
      <c r="AV164" s="14" t="s">
        <v>227</v>
      </c>
      <c r="AW164" s="14" t="s">
        <v>32</v>
      </c>
      <c r="AX164" s="14" t="s">
        <v>84</v>
      </c>
      <c r="AY164" s="280" t="s">
        <v>210</v>
      </c>
    </row>
    <row r="165" s="2" customFormat="1" ht="16.30189" customHeight="1">
      <c r="A165" s="39"/>
      <c r="B165" s="40"/>
      <c r="C165" s="281" t="s">
        <v>318</v>
      </c>
      <c r="D165" s="281" t="s">
        <v>330</v>
      </c>
      <c r="E165" s="282" t="s">
        <v>1048</v>
      </c>
      <c r="F165" s="283" t="s">
        <v>1049</v>
      </c>
      <c r="G165" s="284" t="s">
        <v>1050</v>
      </c>
      <c r="H165" s="285">
        <v>40</v>
      </c>
      <c r="I165" s="286"/>
      <c r="J165" s="287">
        <f>ROUND(I165*H165,2)</f>
        <v>0</v>
      </c>
      <c r="K165" s="288"/>
      <c r="L165" s="289"/>
      <c r="M165" s="290" t="s">
        <v>1</v>
      </c>
      <c r="N165" s="291" t="s">
        <v>42</v>
      </c>
      <c r="O165" s="98"/>
      <c r="P165" s="249">
        <f>O165*H165</f>
        <v>0</v>
      </c>
      <c r="Q165" s="249">
        <v>0</v>
      </c>
      <c r="R165" s="249">
        <f>Q165*H165</f>
        <v>0</v>
      </c>
      <c r="S165" s="249">
        <v>0</v>
      </c>
      <c r="T165" s="250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51" t="s">
        <v>287</v>
      </c>
      <c r="AT165" s="251" t="s">
        <v>330</v>
      </c>
      <c r="AU165" s="251" t="s">
        <v>92</v>
      </c>
      <c r="AY165" s="18" t="s">
        <v>210</v>
      </c>
      <c r="BE165" s="252">
        <f>IF(N165="základná",J165,0)</f>
        <v>0</v>
      </c>
      <c r="BF165" s="252">
        <f>IF(N165="znížená",J165,0)</f>
        <v>0</v>
      </c>
      <c r="BG165" s="252">
        <f>IF(N165="zákl. prenesená",J165,0)</f>
        <v>0</v>
      </c>
      <c r="BH165" s="252">
        <f>IF(N165="zníž. prenesená",J165,0)</f>
        <v>0</v>
      </c>
      <c r="BI165" s="252">
        <f>IF(N165="nulová",J165,0)</f>
        <v>0</v>
      </c>
      <c r="BJ165" s="18" t="s">
        <v>92</v>
      </c>
      <c r="BK165" s="252">
        <f>ROUND(I165*H165,2)</f>
        <v>0</v>
      </c>
      <c r="BL165" s="18" t="s">
        <v>227</v>
      </c>
      <c r="BM165" s="251" t="s">
        <v>1051</v>
      </c>
    </row>
    <row r="166" s="13" customFormat="1">
      <c r="A166" s="13"/>
      <c r="B166" s="258"/>
      <c r="C166" s="259"/>
      <c r="D166" s="260" t="s">
        <v>256</v>
      </c>
      <c r="E166" s="261" t="s">
        <v>1</v>
      </c>
      <c r="F166" s="262" t="s">
        <v>1845</v>
      </c>
      <c r="G166" s="259"/>
      <c r="H166" s="263">
        <v>40</v>
      </c>
      <c r="I166" s="264"/>
      <c r="J166" s="259"/>
      <c r="K166" s="259"/>
      <c r="L166" s="265"/>
      <c r="M166" s="266"/>
      <c r="N166" s="267"/>
      <c r="O166" s="267"/>
      <c r="P166" s="267"/>
      <c r="Q166" s="267"/>
      <c r="R166" s="267"/>
      <c r="S166" s="267"/>
      <c r="T166" s="268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69" t="s">
        <v>256</v>
      </c>
      <c r="AU166" s="269" t="s">
        <v>92</v>
      </c>
      <c r="AV166" s="13" t="s">
        <v>92</v>
      </c>
      <c r="AW166" s="13" t="s">
        <v>32</v>
      </c>
      <c r="AX166" s="13" t="s">
        <v>76</v>
      </c>
      <c r="AY166" s="269" t="s">
        <v>210</v>
      </c>
    </row>
    <row r="167" s="14" customFormat="1">
      <c r="A167" s="14"/>
      <c r="B167" s="270"/>
      <c r="C167" s="271"/>
      <c r="D167" s="260" t="s">
        <v>256</v>
      </c>
      <c r="E167" s="272" t="s">
        <v>1</v>
      </c>
      <c r="F167" s="273" t="s">
        <v>268</v>
      </c>
      <c r="G167" s="271"/>
      <c r="H167" s="274">
        <v>40</v>
      </c>
      <c r="I167" s="275"/>
      <c r="J167" s="271"/>
      <c r="K167" s="271"/>
      <c r="L167" s="276"/>
      <c r="M167" s="277"/>
      <c r="N167" s="278"/>
      <c r="O167" s="278"/>
      <c r="P167" s="278"/>
      <c r="Q167" s="278"/>
      <c r="R167" s="278"/>
      <c r="S167" s="278"/>
      <c r="T167" s="279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80" t="s">
        <v>256</v>
      </c>
      <c r="AU167" s="280" t="s">
        <v>92</v>
      </c>
      <c r="AV167" s="14" t="s">
        <v>227</v>
      </c>
      <c r="AW167" s="14" t="s">
        <v>32</v>
      </c>
      <c r="AX167" s="14" t="s">
        <v>84</v>
      </c>
      <c r="AY167" s="280" t="s">
        <v>210</v>
      </c>
    </row>
    <row r="168" s="2" customFormat="1" ht="23.4566" customHeight="1">
      <c r="A168" s="39"/>
      <c r="B168" s="40"/>
      <c r="C168" s="239" t="s">
        <v>324</v>
      </c>
      <c r="D168" s="239" t="s">
        <v>213</v>
      </c>
      <c r="E168" s="240" t="s">
        <v>1068</v>
      </c>
      <c r="F168" s="241" t="s">
        <v>1069</v>
      </c>
      <c r="G168" s="242" t="s">
        <v>310</v>
      </c>
      <c r="H168" s="243">
        <v>7</v>
      </c>
      <c r="I168" s="244"/>
      <c r="J168" s="245">
        <f>ROUND(I168*H168,2)</f>
        <v>0</v>
      </c>
      <c r="K168" s="246"/>
      <c r="L168" s="45"/>
      <c r="M168" s="247" t="s">
        <v>1</v>
      </c>
      <c r="N168" s="248" t="s">
        <v>42</v>
      </c>
      <c r="O168" s="98"/>
      <c r="P168" s="249">
        <f>O168*H168</f>
        <v>0</v>
      </c>
      <c r="Q168" s="249">
        <v>0.00282</v>
      </c>
      <c r="R168" s="249">
        <f>Q168*H168</f>
        <v>0.019740000000000001</v>
      </c>
      <c r="S168" s="249">
        <v>0</v>
      </c>
      <c r="T168" s="250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51" t="s">
        <v>227</v>
      </c>
      <c r="AT168" s="251" t="s">
        <v>213</v>
      </c>
      <c r="AU168" s="251" t="s">
        <v>92</v>
      </c>
      <c r="AY168" s="18" t="s">
        <v>210</v>
      </c>
      <c r="BE168" s="252">
        <f>IF(N168="základná",J168,0)</f>
        <v>0</v>
      </c>
      <c r="BF168" s="252">
        <f>IF(N168="znížená",J168,0)</f>
        <v>0</v>
      </c>
      <c r="BG168" s="252">
        <f>IF(N168="zákl. prenesená",J168,0)</f>
        <v>0</v>
      </c>
      <c r="BH168" s="252">
        <f>IF(N168="zníž. prenesená",J168,0)</f>
        <v>0</v>
      </c>
      <c r="BI168" s="252">
        <f>IF(N168="nulová",J168,0)</f>
        <v>0</v>
      </c>
      <c r="BJ168" s="18" t="s">
        <v>92</v>
      </c>
      <c r="BK168" s="252">
        <f>ROUND(I168*H168,2)</f>
        <v>0</v>
      </c>
      <c r="BL168" s="18" t="s">
        <v>227</v>
      </c>
      <c r="BM168" s="251" t="s">
        <v>1811</v>
      </c>
    </row>
    <row r="169" s="13" customFormat="1">
      <c r="A169" s="13"/>
      <c r="B169" s="258"/>
      <c r="C169" s="259"/>
      <c r="D169" s="260" t="s">
        <v>256</v>
      </c>
      <c r="E169" s="261" t="s">
        <v>1</v>
      </c>
      <c r="F169" s="262" t="s">
        <v>1846</v>
      </c>
      <c r="G169" s="259"/>
      <c r="H169" s="263">
        <v>7</v>
      </c>
      <c r="I169" s="264"/>
      <c r="J169" s="259"/>
      <c r="K169" s="259"/>
      <c r="L169" s="265"/>
      <c r="M169" s="266"/>
      <c r="N169" s="267"/>
      <c r="O169" s="267"/>
      <c r="P169" s="267"/>
      <c r="Q169" s="267"/>
      <c r="R169" s="267"/>
      <c r="S169" s="267"/>
      <c r="T169" s="268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69" t="s">
        <v>256</v>
      </c>
      <c r="AU169" s="269" t="s">
        <v>92</v>
      </c>
      <c r="AV169" s="13" t="s">
        <v>92</v>
      </c>
      <c r="AW169" s="13" t="s">
        <v>32</v>
      </c>
      <c r="AX169" s="13" t="s">
        <v>76</v>
      </c>
      <c r="AY169" s="269" t="s">
        <v>210</v>
      </c>
    </row>
    <row r="170" s="14" customFormat="1">
      <c r="A170" s="14"/>
      <c r="B170" s="270"/>
      <c r="C170" s="271"/>
      <c r="D170" s="260" t="s">
        <v>256</v>
      </c>
      <c r="E170" s="272" t="s">
        <v>1</v>
      </c>
      <c r="F170" s="273" t="s">
        <v>268</v>
      </c>
      <c r="G170" s="271"/>
      <c r="H170" s="274">
        <v>7</v>
      </c>
      <c r="I170" s="275"/>
      <c r="J170" s="271"/>
      <c r="K170" s="271"/>
      <c r="L170" s="276"/>
      <c r="M170" s="277"/>
      <c r="N170" s="278"/>
      <c r="O170" s="278"/>
      <c r="P170" s="278"/>
      <c r="Q170" s="278"/>
      <c r="R170" s="278"/>
      <c r="S170" s="278"/>
      <c r="T170" s="279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80" t="s">
        <v>256</v>
      </c>
      <c r="AU170" s="280" t="s">
        <v>92</v>
      </c>
      <c r="AV170" s="14" t="s">
        <v>227</v>
      </c>
      <c r="AW170" s="14" t="s">
        <v>4</v>
      </c>
      <c r="AX170" s="14" t="s">
        <v>84</v>
      </c>
      <c r="AY170" s="280" t="s">
        <v>210</v>
      </c>
    </row>
    <row r="171" s="2" customFormat="1" ht="16.30189" customHeight="1">
      <c r="A171" s="39"/>
      <c r="B171" s="40"/>
      <c r="C171" s="281" t="s">
        <v>329</v>
      </c>
      <c r="D171" s="281" t="s">
        <v>330</v>
      </c>
      <c r="E171" s="282" t="s">
        <v>1073</v>
      </c>
      <c r="F171" s="283" t="s">
        <v>1074</v>
      </c>
      <c r="G171" s="284" t="s">
        <v>310</v>
      </c>
      <c r="H171" s="285">
        <v>7</v>
      </c>
      <c r="I171" s="286"/>
      <c r="J171" s="287">
        <f>ROUND(I171*H171,2)</f>
        <v>0</v>
      </c>
      <c r="K171" s="288"/>
      <c r="L171" s="289"/>
      <c r="M171" s="290" t="s">
        <v>1</v>
      </c>
      <c r="N171" s="291" t="s">
        <v>42</v>
      </c>
      <c r="O171" s="98"/>
      <c r="P171" s="249">
        <f>O171*H171</f>
        <v>0</v>
      </c>
      <c r="Q171" s="249">
        <v>0.017000000000000001</v>
      </c>
      <c r="R171" s="249">
        <f>Q171*H171</f>
        <v>0.11900000000000001</v>
      </c>
      <c r="S171" s="249">
        <v>0</v>
      </c>
      <c r="T171" s="250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51" t="s">
        <v>287</v>
      </c>
      <c r="AT171" s="251" t="s">
        <v>330</v>
      </c>
      <c r="AU171" s="251" t="s">
        <v>92</v>
      </c>
      <c r="AY171" s="18" t="s">
        <v>210</v>
      </c>
      <c r="BE171" s="252">
        <f>IF(N171="základná",J171,0)</f>
        <v>0</v>
      </c>
      <c r="BF171" s="252">
        <f>IF(N171="znížená",J171,0)</f>
        <v>0</v>
      </c>
      <c r="BG171" s="252">
        <f>IF(N171="zákl. prenesená",J171,0)</f>
        <v>0</v>
      </c>
      <c r="BH171" s="252">
        <f>IF(N171="zníž. prenesená",J171,0)</f>
        <v>0</v>
      </c>
      <c r="BI171" s="252">
        <f>IF(N171="nulová",J171,0)</f>
        <v>0</v>
      </c>
      <c r="BJ171" s="18" t="s">
        <v>92</v>
      </c>
      <c r="BK171" s="252">
        <f>ROUND(I171*H171,2)</f>
        <v>0</v>
      </c>
      <c r="BL171" s="18" t="s">
        <v>227</v>
      </c>
      <c r="BM171" s="251" t="s">
        <v>1813</v>
      </c>
    </row>
    <row r="172" s="2" customFormat="1" ht="16.30189" customHeight="1">
      <c r="A172" s="39"/>
      <c r="B172" s="40"/>
      <c r="C172" s="281" t="s">
        <v>336</v>
      </c>
      <c r="D172" s="281" t="s">
        <v>330</v>
      </c>
      <c r="E172" s="282" t="s">
        <v>1076</v>
      </c>
      <c r="F172" s="283" t="s">
        <v>1077</v>
      </c>
      <c r="G172" s="284" t="s">
        <v>1050</v>
      </c>
      <c r="H172" s="285">
        <v>18.84</v>
      </c>
      <c r="I172" s="286"/>
      <c r="J172" s="287">
        <f>ROUND(I172*H172,2)</f>
        <v>0</v>
      </c>
      <c r="K172" s="288"/>
      <c r="L172" s="289"/>
      <c r="M172" s="290" t="s">
        <v>1</v>
      </c>
      <c r="N172" s="291" t="s">
        <v>42</v>
      </c>
      <c r="O172" s="98"/>
      <c r="P172" s="249">
        <f>O172*H172</f>
        <v>0</v>
      </c>
      <c r="Q172" s="249">
        <v>0</v>
      </c>
      <c r="R172" s="249">
        <f>Q172*H172</f>
        <v>0</v>
      </c>
      <c r="S172" s="249">
        <v>0</v>
      </c>
      <c r="T172" s="250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51" t="s">
        <v>287</v>
      </c>
      <c r="AT172" s="251" t="s">
        <v>330</v>
      </c>
      <c r="AU172" s="251" t="s">
        <v>92</v>
      </c>
      <c r="AY172" s="18" t="s">
        <v>210</v>
      </c>
      <c r="BE172" s="252">
        <f>IF(N172="základná",J172,0)</f>
        <v>0</v>
      </c>
      <c r="BF172" s="252">
        <f>IF(N172="znížená",J172,0)</f>
        <v>0</v>
      </c>
      <c r="BG172" s="252">
        <f>IF(N172="zákl. prenesená",J172,0)</f>
        <v>0</v>
      </c>
      <c r="BH172" s="252">
        <f>IF(N172="zníž. prenesená",J172,0)</f>
        <v>0</v>
      </c>
      <c r="BI172" s="252">
        <f>IF(N172="nulová",J172,0)</f>
        <v>0</v>
      </c>
      <c r="BJ172" s="18" t="s">
        <v>92</v>
      </c>
      <c r="BK172" s="252">
        <f>ROUND(I172*H172,2)</f>
        <v>0</v>
      </c>
      <c r="BL172" s="18" t="s">
        <v>227</v>
      </c>
      <c r="BM172" s="251" t="s">
        <v>1814</v>
      </c>
    </row>
    <row r="173" s="13" customFormat="1">
      <c r="A173" s="13"/>
      <c r="B173" s="258"/>
      <c r="C173" s="259"/>
      <c r="D173" s="260" t="s">
        <v>256</v>
      </c>
      <c r="E173" s="261" t="s">
        <v>1</v>
      </c>
      <c r="F173" s="262" t="s">
        <v>1450</v>
      </c>
      <c r="G173" s="259"/>
      <c r="H173" s="263">
        <v>18.84</v>
      </c>
      <c r="I173" s="264"/>
      <c r="J173" s="259"/>
      <c r="K173" s="259"/>
      <c r="L173" s="265"/>
      <c r="M173" s="266"/>
      <c r="N173" s="267"/>
      <c r="O173" s="267"/>
      <c r="P173" s="267"/>
      <c r="Q173" s="267"/>
      <c r="R173" s="267"/>
      <c r="S173" s="267"/>
      <c r="T173" s="268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69" t="s">
        <v>256</v>
      </c>
      <c r="AU173" s="269" t="s">
        <v>92</v>
      </c>
      <c r="AV173" s="13" t="s">
        <v>92</v>
      </c>
      <c r="AW173" s="13" t="s">
        <v>32</v>
      </c>
      <c r="AX173" s="13" t="s">
        <v>84</v>
      </c>
      <c r="AY173" s="269" t="s">
        <v>210</v>
      </c>
    </row>
    <row r="174" s="12" customFormat="1" ht="22.8" customHeight="1">
      <c r="A174" s="12"/>
      <c r="B174" s="223"/>
      <c r="C174" s="224"/>
      <c r="D174" s="225" t="s">
        <v>75</v>
      </c>
      <c r="E174" s="237" t="s">
        <v>227</v>
      </c>
      <c r="F174" s="237" t="s">
        <v>454</v>
      </c>
      <c r="G174" s="224"/>
      <c r="H174" s="224"/>
      <c r="I174" s="227"/>
      <c r="J174" s="238">
        <f>BK174</f>
        <v>0</v>
      </c>
      <c r="K174" s="224"/>
      <c r="L174" s="229"/>
      <c r="M174" s="230"/>
      <c r="N174" s="231"/>
      <c r="O174" s="231"/>
      <c r="P174" s="232">
        <f>SUM(P175:P185)</f>
        <v>0</v>
      </c>
      <c r="Q174" s="231"/>
      <c r="R174" s="232">
        <f>SUM(R175:R185)</f>
        <v>24.680072619999997</v>
      </c>
      <c r="S174" s="231"/>
      <c r="T174" s="233">
        <f>SUM(T175:T185)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34" t="s">
        <v>84</v>
      </c>
      <c r="AT174" s="235" t="s">
        <v>75</v>
      </c>
      <c r="AU174" s="235" t="s">
        <v>84</v>
      </c>
      <c r="AY174" s="234" t="s">
        <v>210</v>
      </c>
      <c r="BK174" s="236">
        <f>SUM(BK175:BK185)</f>
        <v>0</v>
      </c>
    </row>
    <row r="175" s="2" customFormat="1" ht="31.92453" customHeight="1">
      <c r="A175" s="39"/>
      <c r="B175" s="40"/>
      <c r="C175" s="239" t="s">
        <v>340</v>
      </c>
      <c r="D175" s="239" t="s">
        <v>213</v>
      </c>
      <c r="E175" s="240" t="s">
        <v>456</v>
      </c>
      <c r="F175" s="241" t="s">
        <v>457</v>
      </c>
      <c r="G175" s="242" t="s">
        <v>254</v>
      </c>
      <c r="H175" s="243">
        <v>16.550000000000001</v>
      </c>
      <c r="I175" s="244"/>
      <c r="J175" s="245">
        <f>ROUND(I175*H175,2)</f>
        <v>0</v>
      </c>
      <c r="K175" s="246"/>
      <c r="L175" s="45"/>
      <c r="M175" s="247" t="s">
        <v>1</v>
      </c>
      <c r="N175" s="248" t="s">
        <v>42</v>
      </c>
      <c r="O175" s="98"/>
      <c r="P175" s="249">
        <f>O175*H175</f>
        <v>0</v>
      </c>
      <c r="Q175" s="249">
        <v>0.23366999999999999</v>
      </c>
      <c r="R175" s="249">
        <f>Q175*H175</f>
        <v>3.8672385</v>
      </c>
      <c r="S175" s="249">
        <v>0</v>
      </c>
      <c r="T175" s="250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51" t="s">
        <v>227</v>
      </c>
      <c r="AT175" s="251" t="s">
        <v>213</v>
      </c>
      <c r="AU175" s="251" t="s">
        <v>92</v>
      </c>
      <c r="AY175" s="18" t="s">
        <v>210</v>
      </c>
      <c r="BE175" s="252">
        <f>IF(N175="základná",J175,0)</f>
        <v>0</v>
      </c>
      <c r="BF175" s="252">
        <f>IF(N175="znížená",J175,0)</f>
        <v>0</v>
      </c>
      <c r="BG175" s="252">
        <f>IF(N175="zákl. prenesená",J175,0)</f>
        <v>0</v>
      </c>
      <c r="BH175" s="252">
        <f>IF(N175="zníž. prenesená",J175,0)</f>
        <v>0</v>
      </c>
      <c r="BI175" s="252">
        <f>IF(N175="nulová",J175,0)</f>
        <v>0</v>
      </c>
      <c r="BJ175" s="18" t="s">
        <v>92</v>
      </c>
      <c r="BK175" s="252">
        <f>ROUND(I175*H175,2)</f>
        <v>0</v>
      </c>
      <c r="BL175" s="18" t="s">
        <v>227</v>
      </c>
      <c r="BM175" s="251" t="s">
        <v>1096</v>
      </c>
    </row>
    <row r="176" s="13" customFormat="1">
      <c r="A176" s="13"/>
      <c r="B176" s="258"/>
      <c r="C176" s="259"/>
      <c r="D176" s="260" t="s">
        <v>256</v>
      </c>
      <c r="E176" s="261" t="s">
        <v>1</v>
      </c>
      <c r="F176" s="262" t="s">
        <v>1815</v>
      </c>
      <c r="G176" s="259"/>
      <c r="H176" s="263">
        <v>16.550000000000001</v>
      </c>
      <c r="I176" s="264"/>
      <c r="J176" s="259"/>
      <c r="K176" s="259"/>
      <c r="L176" s="265"/>
      <c r="M176" s="266"/>
      <c r="N176" s="267"/>
      <c r="O176" s="267"/>
      <c r="P176" s="267"/>
      <c r="Q176" s="267"/>
      <c r="R176" s="267"/>
      <c r="S176" s="267"/>
      <c r="T176" s="268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69" t="s">
        <v>256</v>
      </c>
      <c r="AU176" s="269" t="s">
        <v>92</v>
      </c>
      <c r="AV176" s="13" t="s">
        <v>92</v>
      </c>
      <c r="AW176" s="13" t="s">
        <v>32</v>
      </c>
      <c r="AX176" s="13" t="s">
        <v>76</v>
      </c>
      <c r="AY176" s="269" t="s">
        <v>210</v>
      </c>
    </row>
    <row r="177" s="2" customFormat="1" ht="23.4566" customHeight="1">
      <c r="A177" s="39"/>
      <c r="B177" s="40"/>
      <c r="C177" s="239" t="s">
        <v>346</v>
      </c>
      <c r="D177" s="239" t="s">
        <v>213</v>
      </c>
      <c r="E177" s="240" t="s">
        <v>1260</v>
      </c>
      <c r="F177" s="241" t="s">
        <v>1261</v>
      </c>
      <c r="G177" s="242" t="s">
        <v>264</v>
      </c>
      <c r="H177" s="243">
        <v>0.32000000000000001</v>
      </c>
      <c r="I177" s="244"/>
      <c r="J177" s="245">
        <f>ROUND(I177*H177,2)</f>
        <v>0</v>
      </c>
      <c r="K177" s="246"/>
      <c r="L177" s="45"/>
      <c r="M177" s="247" t="s">
        <v>1</v>
      </c>
      <c r="N177" s="248" t="s">
        <v>42</v>
      </c>
      <c r="O177" s="98"/>
      <c r="P177" s="249">
        <f>O177*H177</f>
        <v>0</v>
      </c>
      <c r="Q177" s="249">
        <v>1.7034</v>
      </c>
      <c r="R177" s="249">
        <f>Q177*H177</f>
        <v>0.54508800000000002</v>
      </c>
      <c r="S177" s="249">
        <v>0</v>
      </c>
      <c r="T177" s="250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51" t="s">
        <v>227</v>
      </c>
      <c r="AT177" s="251" t="s">
        <v>213</v>
      </c>
      <c r="AU177" s="251" t="s">
        <v>92</v>
      </c>
      <c r="AY177" s="18" t="s">
        <v>210</v>
      </c>
      <c r="BE177" s="252">
        <f>IF(N177="základná",J177,0)</f>
        <v>0</v>
      </c>
      <c r="BF177" s="252">
        <f>IF(N177="znížená",J177,0)</f>
        <v>0</v>
      </c>
      <c r="BG177" s="252">
        <f>IF(N177="zákl. prenesená",J177,0)</f>
        <v>0</v>
      </c>
      <c r="BH177" s="252">
        <f>IF(N177="zníž. prenesená",J177,0)</f>
        <v>0</v>
      </c>
      <c r="BI177" s="252">
        <f>IF(N177="nulová",J177,0)</f>
        <v>0</v>
      </c>
      <c r="BJ177" s="18" t="s">
        <v>92</v>
      </c>
      <c r="BK177" s="252">
        <f>ROUND(I177*H177,2)</f>
        <v>0</v>
      </c>
      <c r="BL177" s="18" t="s">
        <v>227</v>
      </c>
      <c r="BM177" s="251" t="s">
        <v>1262</v>
      </c>
    </row>
    <row r="178" s="13" customFormat="1">
      <c r="A178" s="13"/>
      <c r="B178" s="258"/>
      <c r="C178" s="259"/>
      <c r="D178" s="260" t="s">
        <v>256</v>
      </c>
      <c r="E178" s="261" t="s">
        <v>1</v>
      </c>
      <c r="F178" s="262" t="s">
        <v>1816</v>
      </c>
      <c r="G178" s="259"/>
      <c r="H178" s="263">
        <v>0.32000000000000001</v>
      </c>
      <c r="I178" s="264"/>
      <c r="J178" s="259"/>
      <c r="K178" s="259"/>
      <c r="L178" s="265"/>
      <c r="M178" s="266"/>
      <c r="N178" s="267"/>
      <c r="O178" s="267"/>
      <c r="P178" s="267"/>
      <c r="Q178" s="267"/>
      <c r="R178" s="267"/>
      <c r="S178" s="267"/>
      <c r="T178" s="268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69" t="s">
        <v>256</v>
      </c>
      <c r="AU178" s="269" t="s">
        <v>92</v>
      </c>
      <c r="AV178" s="13" t="s">
        <v>92</v>
      </c>
      <c r="AW178" s="13" t="s">
        <v>32</v>
      </c>
      <c r="AX178" s="13" t="s">
        <v>76</v>
      </c>
      <c r="AY178" s="269" t="s">
        <v>210</v>
      </c>
    </row>
    <row r="179" s="2" customFormat="1" ht="23.4566" customHeight="1">
      <c r="A179" s="39"/>
      <c r="B179" s="40"/>
      <c r="C179" s="239" t="s">
        <v>353</v>
      </c>
      <c r="D179" s="239" t="s">
        <v>213</v>
      </c>
      <c r="E179" s="240" t="s">
        <v>1100</v>
      </c>
      <c r="F179" s="241" t="s">
        <v>1101</v>
      </c>
      <c r="G179" s="242" t="s">
        <v>254</v>
      </c>
      <c r="H179" s="243">
        <v>16.550000000000001</v>
      </c>
      <c r="I179" s="244"/>
      <c r="J179" s="245">
        <f>ROUND(I179*H179,2)</f>
        <v>0</v>
      </c>
      <c r="K179" s="246"/>
      <c r="L179" s="45"/>
      <c r="M179" s="247" t="s">
        <v>1</v>
      </c>
      <c r="N179" s="248" t="s">
        <v>42</v>
      </c>
      <c r="O179" s="98"/>
      <c r="P179" s="249">
        <f>O179*H179</f>
        <v>0</v>
      </c>
      <c r="Q179" s="249">
        <v>0.30059999999999998</v>
      </c>
      <c r="R179" s="249">
        <f>Q179*H179</f>
        <v>4.9749299999999996</v>
      </c>
      <c r="S179" s="249">
        <v>0</v>
      </c>
      <c r="T179" s="250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51" t="s">
        <v>227</v>
      </c>
      <c r="AT179" s="251" t="s">
        <v>213</v>
      </c>
      <c r="AU179" s="251" t="s">
        <v>92</v>
      </c>
      <c r="AY179" s="18" t="s">
        <v>210</v>
      </c>
      <c r="BE179" s="252">
        <f>IF(N179="základná",J179,0)</f>
        <v>0</v>
      </c>
      <c r="BF179" s="252">
        <f>IF(N179="znížená",J179,0)</f>
        <v>0</v>
      </c>
      <c r="BG179" s="252">
        <f>IF(N179="zákl. prenesená",J179,0)</f>
        <v>0</v>
      </c>
      <c r="BH179" s="252">
        <f>IF(N179="zníž. prenesená",J179,0)</f>
        <v>0</v>
      </c>
      <c r="BI179" s="252">
        <f>IF(N179="nulová",J179,0)</f>
        <v>0</v>
      </c>
      <c r="BJ179" s="18" t="s">
        <v>92</v>
      </c>
      <c r="BK179" s="252">
        <f>ROUND(I179*H179,2)</f>
        <v>0</v>
      </c>
      <c r="BL179" s="18" t="s">
        <v>227</v>
      </c>
      <c r="BM179" s="251" t="s">
        <v>1264</v>
      </c>
    </row>
    <row r="180" s="2" customFormat="1" ht="31.92453" customHeight="1">
      <c r="A180" s="39"/>
      <c r="B180" s="40"/>
      <c r="C180" s="239" t="s">
        <v>7</v>
      </c>
      <c r="D180" s="239" t="s">
        <v>213</v>
      </c>
      <c r="E180" s="240" t="s">
        <v>476</v>
      </c>
      <c r="F180" s="241" t="s">
        <v>477</v>
      </c>
      <c r="G180" s="242" t="s">
        <v>264</v>
      </c>
      <c r="H180" s="243">
        <v>1.278</v>
      </c>
      <c r="I180" s="244"/>
      <c r="J180" s="245">
        <f>ROUND(I180*H180,2)</f>
        <v>0</v>
      </c>
      <c r="K180" s="246"/>
      <c r="L180" s="45"/>
      <c r="M180" s="247" t="s">
        <v>1</v>
      </c>
      <c r="N180" s="248" t="s">
        <v>42</v>
      </c>
      <c r="O180" s="98"/>
      <c r="P180" s="249">
        <f>O180*H180</f>
        <v>0</v>
      </c>
      <c r="Q180" s="249">
        <v>2.2632400000000001</v>
      </c>
      <c r="R180" s="249">
        <f>Q180*H180</f>
        <v>2.8924207200000001</v>
      </c>
      <c r="S180" s="249">
        <v>0</v>
      </c>
      <c r="T180" s="250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51" t="s">
        <v>227</v>
      </c>
      <c r="AT180" s="251" t="s">
        <v>213</v>
      </c>
      <c r="AU180" s="251" t="s">
        <v>92</v>
      </c>
      <c r="AY180" s="18" t="s">
        <v>210</v>
      </c>
      <c r="BE180" s="252">
        <f>IF(N180="základná",J180,0)</f>
        <v>0</v>
      </c>
      <c r="BF180" s="252">
        <f>IF(N180="znížená",J180,0)</f>
        <v>0</v>
      </c>
      <c r="BG180" s="252">
        <f>IF(N180="zákl. prenesená",J180,0)</f>
        <v>0</v>
      </c>
      <c r="BH180" s="252">
        <f>IF(N180="zníž. prenesená",J180,0)</f>
        <v>0</v>
      </c>
      <c r="BI180" s="252">
        <f>IF(N180="nulová",J180,0)</f>
        <v>0</v>
      </c>
      <c r="BJ180" s="18" t="s">
        <v>92</v>
      </c>
      <c r="BK180" s="252">
        <f>ROUND(I180*H180,2)</f>
        <v>0</v>
      </c>
      <c r="BL180" s="18" t="s">
        <v>227</v>
      </c>
      <c r="BM180" s="251" t="s">
        <v>1265</v>
      </c>
    </row>
    <row r="181" s="13" customFormat="1">
      <c r="A181" s="13"/>
      <c r="B181" s="258"/>
      <c r="C181" s="259"/>
      <c r="D181" s="260" t="s">
        <v>256</v>
      </c>
      <c r="E181" s="261" t="s">
        <v>1</v>
      </c>
      <c r="F181" s="262" t="s">
        <v>1817</v>
      </c>
      <c r="G181" s="259"/>
      <c r="H181" s="263">
        <v>1.278</v>
      </c>
      <c r="I181" s="264"/>
      <c r="J181" s="259"/>
      <c r="K181" s="259"/>
      <c r="L181" s="265"/>
      <c r="M181" s="266"/>
      <c r="N181" s="267"/>
      <c r="O181" s="267"/>
      <c r="P181" s="267"/>
      <c r="Q181" s="267"/>
      <c r="R181" s="267"/>
      <c r="S181" s="267"/>
      <c r="T181" s="268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69" t="s">
        <v>256</v>
      </c>
      <c r="AU181" s="269" t="s">
        <v>92</v>
      </c>
      <c r="AV181" s="13" t="s">
        <v>92</v>
      </c>
      <c r="AW181" s="13" t="s">
        <v>32</v>
      </c>
      <c r="AX181" s="13" t="s">
        <v>84</v>
      </c>
      <c r="AY181" s="269" t="s">
        <v>210</v>
      </c>
    </row>
    <row r="182" s="2" customFormat="1" ht="23.4566" customHeight="1">
      <c r="A182" s="39"/>
      <c r="B182" s="40"/>
      <c r="C182" s="239" t="s">
        <v>362</v>
      </c>
      <c r="D182" s="239" t="s">
        <v>213</v>
      </c>
      <c r="E182" s="240" t="s">
        <v>486</v>
      </c>
      <c r="F182" s="241" t="s">
        <v>487</v>
      </c>
      <c r="G182" s="242" t="s">
        <v>254</v>
      </c>
      <c r="H182" s="243">
        <v>0.23999999999999999</v>
      </c>
      <c r="I182" s="244"/>
      <c r="J182" s="245">
        <f>ROUND(I182*H182,2)</f>
        <v>0</v>
      </c>
      <c r="K182" s="246"/>
      <c r="L182" s="45"/>
      <c r="M182" s="247" t="s">
        <v>1</v>
      </c>
      <c r="N182" s="248" t="s">
        <v>42</v>
      </c>
      <c r="O182" s="98"/>
      <c r="P182" s="249">
        <f>O182*H182</f>
        <v>0</v>
      </c>
      <c r="Q182" s="249">
        <v>0.02266</v>
      </c>
      <c r="R182" s="249">
        <f>Q182*H182</f>
        <v>0.0054383999999999995</v>
      </c>
      <c r="S182" s="249">
        <v>0</v>
      </c>
      <c r="T182" s="250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51" t="s">
        <v>227</v>
      </c>
      <c r="AT182" s="251" t="s">
        <v>213</v>
      </c>
      <c r="AU182" s="251" t="s">
        <v>92</v>
      </c>
      <c r="AY182" s="18" t="s">
        <v>210</v>
      </c>
      <c r="BE182" s="252">
        <f>IF(N182="základná",J182,0)</f>
        <v>0</v>
      </c>
      <c r="BF182" s="252">
        <f>IF(N182="znížená",J182,0)</f>
        <v>0</v>
      </c>
      <c r="BG182" s="252">
        <f>IF(N182="zákl. prenesená",J182,0)</f>
        <v>0</v>
      </c>
      <c r="BH182" s="252">
        <f>IF(N182="zníž. prenesená",J182,0)</f>
        <v>0</v>
      </c>
      <c r="BI182" s="252">
        <f>IF(N182="nulová",J182,0)</f>
        <v>0</v>
      </c>
      <c r="BJ182" s="18" t="s">
        <v>92</v>
      </c>
      <c r="BK182" s="252">
        <f>ROUND(I182*H182,2)</f>
        <v>0</v>
      </c>
      <c r="BL182" s="18" t="s">
        <v>227</v>
      </c>
      <c r="BM182" s="251" t="s">
        <v>1847</v>
      </c>
    </row>
    <row r="183" s="13" customFormat="1">
      <c r="A183" s="13"/>
      <c r="B183" s="258"/>
      <c r="C183" s="259"/>
      <c r="D183" s="260" t="s">
        <v>256</v>
      </c>
      <c r="E183" s="261" t="s">
        <v>1</v>
      </c>
      <c r="F183" s="262" t="s">
        <v>1460</v>
      </c>
      <c r="G183" s="259"/>
      <c r="H183" s="263">
        <v>0.23999999999999999</v>
      </c>
      <c r="I183" s="264"/>
      <c r="J183" s="259"/>
      <c r="K183" s="259"/>
      <c r="L183" s="265"/>
      <c r="M183" s="266"/>
      <c r="N183" s="267"/>
      <c r="O183" s="267"/>
      <c r="P183" s="267"/>
      <c r="Q183" s="267"/>
      <c r="R183" s="267"/>
      <c r="S183" s="267"/>
      <c r="T183" s="268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69" t="s">
        <v>256</v>
      </c>
      <c r="AU183" s="269" t="s">
        <v>92</v>
      </c>
      <c r="AV183" s="13" t="s">
        <v>92</v>
      </c>
      <c r="AW183" s="13" t="s">
        <v>32</v>
      </c>
      <c r="AX183" s="13" t="s">
        <v>76</v>
      </c>
      <c r="AY183" s="269" t="s">
        <v>210</v>
      </c>
    </row>
    <row r="184" s="2" customFormat="1" ht="31.92453" customHeight="1">
      <c r="A184" s="39"/>
      <c r="B184" s="40"/>
      <c r="C184" s="239" t="s">
        <v>368</v>
      </c>
      <c r="D184" s="239" t="s">
        <v>213</v>
      </c>
      <c r="E184" s="240" t="s">
        <v>491</v>
      </c>
      <c r="F184" s="241" t="s">
        <v>492</v>
      </c>
      <c r="G184" s="242" t="s">
        <v>254</v>
      </c>
      <c r="H184" s="243">
        <v>16.550000000000001</v>
      </c>
      <c r="I184" s="244"/>
      <c r="J184" s="245">
        <f>ROUND(I184*H184,2)</f>
        <v>0</v>
      </c>
      <c r="K184" s="246"/>
      <c r="L184" s="45"/>
      <c r="M184" s="247" t="s">
        <v>1</v>
      </c>
      <c r="N184" s="248" t="s">
        <v>42</v>
      </c>
      <c r="O184" s="98"/>
      <c r="P184" s="249">
        <f>O184*H184</f>
        <v>0</v>
      </c>
      <c r="Q184" s="249">
        <v>0.74894000000000005</v>
      </c>
      <c r="R184" s="249">
        <f>Q184*H184</f>
        <v>12.394957000000002</v>
      </c>
      <c r="S184" s="249">
        <v>0</v>
      </c>
      <c r="T184" s="250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51" t="s">
        <v>227</v>
      </c>
      <c r="AT184" s="251" t="s">
        <v>213</v>
      </c>
      <c r="AU184" s="251" t="s">
        <v>92</v>
      </c>
      <c r="AY184" s="18" t="s">
        <v>210</v>
      </c>
      <c r="BE184" s="252">
        <f>IF(N184="základná",J184,0)</f>
        <v>0</v>
      </c>
      <c r="BF184" s="252">
        <f>IF(N184="znížená",J184,0)</f>
        <v>0</v>
      </c>
      <c r="BG184" s="252">
        <f>IF(N184="zákl. prenesená",J184,0)</f>
        <v>0</v>
      </c>
      <c r="BH184" s="252">
        <f>IF(N184="zníž. prenesená",J184,0)</f>
        <v>0</v>
      </c>
      <c r="BI184" s="252">
        <f>IF(N184="nulová",J184,0)</f>
        <v>0</v>
      </c>
      <c r="BJ184" s="18" t="s">
        <v>92</v>
      </c>
      <c r="BK184" s="252">
        <f>ROUND(I184*H184,2)</f>
        <v>0</v>
      </c>
      <c r="BL184" s="18" t="s">
        <v>227</v>
      </c>
      <c r="BM184" s="251" t="s">
        <v>1107</v>
      </c>
    </row>
    <row r="185" s="13" customFormat="1">
      <c r="A185" s="13"/>
      <c r="B185" s="258"/>
      <c r="C185" s="259"/>
      <c r="D185" s="260" t="s">
        <v>256</v>
      </c>
      <c r="E185" s="261" t="s">
        <v>1</v>
      </c>
      <c r="F185" s="262" t="s">
        <v>1819</v>
      </c>
      <c r="G185" s="259"/>
      <c r="H185" s="263">
        <v>16.550000000000001</v>
      </c>
      <c r="I185" s="264"/>
      <c r="J185" s="259"/>
      <c r="K185" s="259"/>
      <c r="L185" s="265"/>
      <c r="M185" s="266"/>
      <c r="N185" s="267"/>
      <c r="O185" s="267"/>
      <c r="P185" s="267"/>
      <c r="Q185" s="267"/>
      <c r="R185" s="267"/>
      <c r="S185" s="267"/>
      <c r="T185" s="268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69" t="s">
        <v>256</v>
      </c>
      <c r="AU185" s="269" t="s">
        <v>92</v>
      </c>
      <c r="AV185" s="13" t="s">
        <v>92</v>
      </c>
      <c r="AW185" s="13" t="s">
        <v>32</v>
      </c>
      <c r="AX185" s="13" t="s">
        <v>76</v>
      </c>
      <c r="AY185" s="269" t="s">
        <v>210</v>
      </c>
    </row>
    <row r="186" s="12" customFormat="1" ht="22.8" customHeight="1">
      <c r="A186" s="12"/>
      <c r="B186" s="223"/>
      <c r="C186" s="224"/>
      <c r="D186" s="225" t="s">
        <v>75</v>
      </c>
      <c r="E186" s="237" t="s">
        <v>277</v>
      </c>
      <c r="F186" s="237" t="s">
        <v>941</v>
      </c>
      <c r="G186" s="224"/>
      <c r="H186" s="224"/>
      <c r="I186" s="227"/>
      <c r="J186" s="238">
        <f>BK186</f>
        <v>0</v>
      </c>
      <c r="K186" s="224"/>
      <c r="L186" s="229"/>
      <c r="M186" s="230"/>
      <c r="N186" s="231"/>
      <c r="O186" s="231"/>
      <c r="P186" s="232">
        <f>SUM(P187:P197)</f>
        <v>0</v>
      </c>
      <c r="Q186" s="231"/>
      <c r="R186" s="232">
        <f>SUM(R187:R197)</f>
        <v>0.39217999999999997</v>
      </c>
      <c r="S186" s="231"/>
      <c r="T186" s="233">
        <f>SUM(T187:T197)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34" t="s">
        <v>84</v>
      </c>
      <c r="AT186" s="235" t="s">
        <v>75</v>
      </c>
      <c r="AU186" s="235" t="s">
        <v>84</v>
      </c>
      <c r="AY186" s="234" t="s">
        <v>210</v>
      </c>
      <c r="BK186" s="236">
        <f>SUM(BK187:BK197)</f>
        <v>0</v>
      </c>
    </row>
    <row r="187" s="2" customFormat="1" ht="23.4566" customHeight="1">
      <c r="A187" s="39"/>
      <c r="B187" s="40"/>
      <c r="C187" s="239" t="s">
        <v>373</v>
      </c>
      <c r="D187" s="239" t="s">
        <v>213</v>
      </c>
      <c r="E187" s="240" t="s">
        <v>942</v>
      </c>
      <c r="F187" s="241" t="s">
        <v>943</v>
      </c>
      <c r="G187" s="242" t="s">
        <v>254</v>
      </c>
      <c r="H187" s="243">
        <v>7.7000000000000002</v>
      </c>
      <c r="I187" s="244"/>
      <c r="J187" s="245">
        <f>ROUND(I187*H187,2)</f>
        <v>0</v>
      </c>
      <c r="K187" s="246"/>
      <c r="L187" s="45"/>
      <c r="M187" s="247" t="s">
        <v>1</v>
      </c>
      <c r="N187" s="248" t="s">
        <v>42</v>
      </c>
      <c r="O187" s="98"/>
      <c r="P187" s="249">
        <f>O187*H187</f>
        <v>0</v>
      </c>
      <c r="Q187" s="249">
        <v>0.00081999999999999998</v>
      </c>
      <c r="R187" s="249">
        <f>Q187*H187</f>
        <v>0.0063140000000000002</v>
      </c>
      <c r="S187" s="249">
        <v>0</v>
      </c>
      <c r="T187" s="250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51" t="s">
        <v>227</v>
      </c>
      <c r="AT187" s="251" t="s">
        <v>213</v>
      </c>
      <c r="AU187" s="251" t="s">
        <v>92</v>
      </c>
      <c r="AY187" s="18" t="s">
        <v>210</v>
      </c>
      <c r="BE187" s="252">
        <f>IF(N187="základná",J187,0)</f>
        <v>0</v>
      </c>
      <c r="BF187" s="252">
        <f>IF(N187="znížená",J187,0)</f>
        <v>0</v>
      </c>
      <c r="BG187" s="252">
        <f>IF(N187="zákl. prenesená",J187,0)</f>
        <v>0</v>
      </c>
      <c r="BH187" s="252">
        <f>IF(N187="zníž. prenesená",J187,0)</f>
        <v>0</v>
      </c>
      <c r="BI187" s="252">
        <f>IF(N187="nulová",J187,0)</f>
        <v>0</v>
      </c>
      <c r="BJ187" s="18" t="s">
        <v>92</v>
      </c>
      <c r="BK187" s="252">
        <f>ROUND(I187*H187,2)</f>
        <v>0</v>
      </c>
      <c r="BL187" s="18" t="s">
        <v>227</v>
      </c>
      <c r="BM187" s="251" t="s">
        <v>1848</v>
      </c>
    </row>
    <row r="188" s="13" customFormat="1">
      <c r="A188" s="13"/>
      <c r="B188" s="258"/>
      <c r="C188" s="259"/>
      <c r="D188" s="260" t="s">
        <v>256</v>
      </c>
      <c r="E188" s="261" t="s">
        <v>1</v>
      </c>
      <c r="F188" s="262" t="s">
        <v>1849</v>
      </c>
      <c r="G188" s="259"/>
      <c r="H188" s="263">
        <v>7.7000000000000002</v>
      </c>
      <c r="I188" s="264"/>
      <c r="J188" s="259"/>
      <c r="K188" s="259"/>
      <c r="L188" s="265"/>
      <c r="M188" s="266"/>
      <c r="N188" s="267"/>
      <c r="O188" s="267"/>
      <c r="P188" s="267"/>
      <c r="Q188" s="267"/>
      <c r="R188" s="267"/>
      <c r="S188" s="267"/>
      <c r="T188" s="268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69" t="s">
        <v>256</v>
      </c>
      <c r="AU188" s="269" t="s">
        <v>92</v>
      </c>
      <c r="AV188" s="13" t="s">
        <v>92</v>
      </c>
      <c r="AW188" s="13" t="s">
        <v>32</v>
      </c>
      <c r="AX188" s="13" t="s">
        <v>84</v>
      </c>
      <c r="AY188" s="269" t="s">
        <v>210</v>
      </c>
    </row>
    <row r="189" s="2" customFormat="1" ht="16.30189" customHeight="1">
      <c r="A189" s="39"/>
      <c r="B189" s="40"/>
      <c r="C189" s="239" t="s">
        <v>378</v>
      </c>
      <c r="D189" s="239" t="s">
        <v>213</v>
      </c>
      <c r="E189" s="240" t="s">
        <v>1462</v>
      </c>
      <c r="F189" s="241" t="s">
        <v>1463</v>
      </c>
      <c r="G189" s="242" t="s">
        <v>254</v>
      </c>
      <c r="H189" s="243">
        <v>4.0499999999999998</v>
      </c>
      <c r="I189" s="244"/>
      <c r="J189" s="245">
        <f>ROUND(I189*H189,2)</f>
        <v>0</v>
      </c>
      <c r="K189" s="246"/>
      <c r="L189" s="45"/>
      <c r="M189" s="247" t="s">
        <v>1</v>
      </c>
      <c r="N189" s="248" t="s">
        <v>42</v>
      </c>
      <c r="O189" s="98"/>
      <c r="P189" s="249">
        <f>O189*H189</f>
        <v>0</v>
      </c>
      <c r="Q189" s="249">
        <v>0.00051000000000000004</v>
      </c>
      <c r="R189" s="249">
        <f>Q189*H189</f>
        <v>0.0020655000000000001</v>
      </c>
      <c r="S189" s="249">
        <v>0</v>
      </c>
      <c r="T189" s="250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51" t="s">
        <v>227</v>
      </c>
      <c r="AT189" s="251" t="s">
        <v>213</v>
      </c>
      <c r="AU189" s="251" t="s">
        <v>92</v>
      </c>
      <c r="AY189" s="18" t="s">
        <v>210</v>
      </c>
      <c r="BE189" s="252">
        <f>IF(N189="základná",J189,0)</f>
        <v>0</v>
      </c>
      <c r="BF189" s="252">
        <f>IF(N189="znížená",J189,0)</f>
        <v>0</v>
      </c>
      <c r="BG189" s="252">
        <f>IF(N189="zákl. prenesená",J189,0)</f>
        <v>0</v>
      </c>
      <c r="BH189" s="252">
        <f>IF(N189="zníž. prenesená",J189,0)</f>
        <v>0</v>
      </c>
      <c r="BI189" s="252">
        <f>IF(N189="nulová",J189,0)</f>
        <v>0</v>
      </c>
      <c r="BJ189" s="18" t="s">
        <v>92</v>
      </c>
      <c r="BK189" s="252">
        <f>ROUND(I189*H189,2)</f>
        <v>0</v>
      </c>
      <c r="BL189" s="18" t="s">
        <v>227</v>
      </c>
      <c r="BM189" s="251" t="s">
        <v>1850</v>
      </c>
    </row>
    <row r="190" s="15" customFormat="1">
      <c r="A190" s="15"/>
      <c r="B190" s="292"/>
      <c r="C190" s="293"/>
      <c r="D190" s="260" t="s">
        <v>256</v>
      </c>
      <c r="E190" s="294" t="s">
        <v>1</v>
      </c>
      <c r="F190" s="295" t="s">
        <v>1465</v>
      </c>
      <c r="G190" s="293"/>
      <c r="H190" s="294" t="s">
        <v>1</v>
      </c>
      <c r="I190" s="296"/>
      <c r="J190" s="293"/>
      <c r="K190" s="293"/>
      <c r="L190" s="297"/>
      <c r="M190" s="298"/>
      <c r="N190" s="299"/>
      <c r="O190" s="299"/>
      <c r="P190" s="299"/>
      <c r="Q190" s="299"/>
      <c r="R190" s="299"/>
      <c r="S190" s="299"/>
      <c r="T190" s="300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301" t="s">
        <v>256</v>
      </c>
      <c r="AU190" s="301" t="s">
        <v>92</v>
      </c>
      <c r="AV190" s="15" t="s">
        <v>84</v>
      </c>
      <c r="AW190" s="15" t="s">
        <v>32</v>
      </c>
      <c r="AX190" s="15" t="s">
        <v>76</v>
      </c>
      <c r="AY190" s="301" t="s">
        <v>210</v>
      </c>
    </row>
    <row r="191" s="13" customFormat="1">
      <c r="A191" s="13"/>
      <c r="B191" s="258"/>
      <c r="C191" s="259"/>
      <c r="D191" s="260" t="s">
        <v>256</v>
      </c>
      <c r="E191" s="261" t="s">
        <v>1</v>
      </c>
      <c r="F191" s="262" t="s">
        <v>1851</v>
      </c>
      <c r="G191" s="259"/>
      <c r="H191" s="263">
        <v>4.0499999999999998</v>
      </c>
      <c r="I191" s="264"/>
      <c r="J191" s="259"/>
      <c r="K191" s="259"/>
      <c r="L191" s="265"/>
      <c r="M191" s="266"/>
      <c r="N191" s="267"/>
      <c r="O191" s="267"/>
      <c r="P191" s="267"/>
      <c r="Q191" s="267"/>
      <c r="R191" s="267"/>
      <c r="S191" s="267"/>
      <c r="T191" s="268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69" t="s">
        <v>256</v>
      </c>
      <c r="AU191" s="269" t="s">
        <v>92</v>
      </c>
      <c r="AV191" s="13" t="s">
        <v>92</v>
      </c>
      <c r="AW191" s="13" t="s">
        <v>32</v>
      </c>
      <c r="AX191" s="13" t="s">
        <v>76</v>
      </c>
      <c r="AY191" s="269" t="s">
        <v>210</v>
      </c>
    </row>
    <row r="192" s="14" customFormat="1">
      <c r="A192" s="14"/>
      <c r="B192" s="270"/>
      <c r="C192" s="271"/>
      <c r="D192" s="260" t="s">
        <v>256</v>
      </c>
      <c r="E192" s="272" t="s">
        <v>1</v>
      </c>
      <c r="F192" s="273" t="s">
        <v>268</v>
      </c>
      <c r="G192" s="271"/>
      <c r="H192" s="274">
        <v>4.0499999999999998</v>
      </c>
      <c r="I192" s="275"/>
      <c r="J192" s="271"/>
      <c r="K192" s="271"/>
      <c r="L192" s="276"/>
      <c r="M192" s="277"/>
      <c r="N192" s="278"/>
      <c r="O192" s="278"/>
      <c r="P192" s="278"/>
      <c r="Q192" s="278"/>
      <c r="R192" s="278"/>
      <c r="S192" s="278"/>
      <c r="T192" s="279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80" t="s">
        <v>256</v>
      </c>
      <c r="AU192" s="280" t="s">
        <v>92</v>
      </c>
      <c r="AV192" s="14" t="s">
        <v>227</v>
      </c>
      <c r="AW192" s="14" t="s">
        <v>32</v>
      </c>
      <c r="AX192" s="14" t="s">
        <v>84</v>
      </c>
      <c r="AY192" s="280" t="s">
        <v>210</v>
      </c>
    </row>
    <row r="193" s="2" customFormat="1" ht="31.92453" customHeight="1">
      <c r="A193" s="39"/>
      <c r="B193" s="40"/>
      <c r="C193" s="239" t="s">
        <v>383</v>
      </c>
      <c r="D193" s="239" t="s">
        <v>213</v>
      </c>
      <c r="E193" s="240" t="s">
        <v>1118</v>
      </c>
      <c r="F193" s="241" t="s">
        <v>1119</v>
      </c>
      <c r="G193" s="242" t="s">
        <v>254</v>
      </c>
      <c r="H193" s="243">
        <v>10.6</v>
      </c>
      <c r="I193" s="244"/>
      <c r="J193" s="245">
        <f>ROUND(I193*H193,2)</f>
        <v>0</v>
      </c>
      <c r="K193" s="246"/>
      <c r="L193" s="45"/>
      <c r="M193" s="247" t="s">
        <v>1</v>
      </c>
      <c r="N193" s="248" t="s">
        <v>42</v>
      </c>
      <c r="O193" s="98"/>
      <c r="P193" s="249">
        <f>O193*H193</f>
        <v>0</v>
      </c>
      <c r="Q193" s="249">
        <v>0.019529999999999999</v>
      </c>
      <c r="R193" s="249">
        <f>Q193*H193</f>
        <v>0.20701799999999998</v>
      </c>
      <c r="S193" s="249">
        <v>0</v>
      </c>
      <c r="T193" s="250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51" t="s">
        <v>227</v>
      </c>
      <c r="AT193" s="251" t="s">
        <v>213</v>
      </c>
      <c r="AU193" s="251" t="s">
        <v>92</v>
      </c>
      <c r="AY193" s="18" t="s">
        <v>210</v>
      </c>
      <c r="BE193" s="252">
        <f>IF(N193="základná",J193,0)</f>
        <v>0</v>
      </c>
      <c r="BF193" s="252">
        <f>IF(N193="znížená",J193,0)</f>
        <v>0</v>
      </c>
      <c r="BG193" s="252">
        <f>IF(N193="zákl. prenesená",J193,0)</f>
        <v>0</v>
      </c>
      <c r="BH193" s="252">
        <f>IF(N193="zníž. prenesená",J193,0)</f>
        <v>0</v>
      </c>
      <c r="BI193" s="252">
        <f>IF(N193="nulová",J193,0)</f>
        <v>0</v>
      </c>
      <c r="BJ193" s="18" t="s">
        <v>92</v>
      </c>
      <c r="BK193" s="252">
        <f>ROUND(I193*H193,2)</f>
        <v>0</v>
      </c>
      <c r="BL193" s="18" t="s">
        <v>227</v>
      </c>
      <c r="BM193" s="251" t="s">
        <v>1120</v>
      </c>
    </row>
    <row r="194" s="13" customFormat="1">
      <c r="A194" s="13"/>
      <c r="B194" s="258"/>
      <c r="C194" s="259"/>
      <c r="D194" s="260" t="s">
        <v>256</v>
      </c>
      <c r="E194" s="261" t="s">
        <v>1</v>
      </c>
      <c r="F194" s="262" t="s">
        <v>1852</v>
      </c>
      <c r="G194" s="259"/>
      <c r="H194" s="263">
        <v>2.5</v>
      </c>
      <c r="I194" s="264"/>
      <c r="J194" s="259"/>
      <c r="K194" s="259"/>
      <c r="L194" s="265"/>
      <c r="M194" s="266"/>
      <c r="N194" s="267"/>
      <c r="O194" s="267"/>
      <c r="P194" s="267"/>
      <c r="Q194" s="267"/>
      <c r="R194" s="267"/>
      <c r="S194" s="267"/>
      <c r="T194" s="268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69" t="s">
        <v>256</v>
      </c>
      <c r="AU194" s="269" t="s">
        <v>92</v>
      </c>
      <c r="AV194" s="13" t="s">
        <v>92</v>
      </c>
      <c r="AW194" s="13" t="s">
        <v>32</v>
      </c>
      <c r="AX194" s="13" t="s">
        <v>76</v>
      </c>
      <c r="AY194" s="269" t="s">
        <v>210</v>
      </c>
    </row>
    <row r="195" s="13" customFormat="1">
      <c r="A195" s="13"/>
      <c r="B195" s="258"/>
      <c r="C195" s="259"/>
      <c r="D195" s="260" t="s">
        <v>256</v>
      </c>
      <c r="E195" s="261" t="s">
        <v>1</v>
      </c>
      <c r="F195" s="262" t="s">
        <v>1853</v>
      </c>
      <c r="G195" s="259"/>
      <c r="H195" s="263">
        <v>8.0999999999999996</v>
      </c>
      <c r="I195" s="264"/>
      <c r="J195" s="259"/>
      <c r="K195" s="259"/>
      <c r="L195" s="265"/>
      <c r="M195" s="266"/>
      <c r="N195" s="267"/>
      <c r="O195" s="267"/>
      <c r="P195" s="267"/>
      <c r="Q195" s="267"/>
      <c r="R195" s="267"/>
      <c r="S195" s="267"/>
      <c r="T195" s="268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69" t="s">
        <v>256</v>
      </c>
      <c r="AU195" s="269" t="s">
        <v>92</v>
      </c>
      <c r="AV195" s="13" t="s">
        <v>92</v>
      </c>
      <c r="AW195" s="13" t="s">
        <v>32</v>
      </c>
      <c r="AX195" s="13" t="s">
        <v>76</v>
      </c>
      <c r="AY195" s="269" t="s">
        <v>210</v>
      </c>
    </row>
    <row r="196" s="14" customFormat="1">
      <c r="A196" s="14"/>
      <c r="B196" s="270"/>
      <c r="C196" s="271"/>
      <c r="D196" s="260" t="s">
        <v>256</v>
      </c>
      <c r="E196" s="272" t="s">
        <v>1</v>
      </c>
      <c r="F196" s="273" t="s">
        <v>268</v>
      </c>
      <c r="G196" s="271"/>
      <c r="H196" s="274">
        <v>10.6</v>
      </c>
      <c r="I196" s="275"/>
      <c r="J196" s="271"/>
      <c r="K196" s="271"/>
      <c r="L196" s="276"/>
      <c r="M196" s="277"/>
      <c r="N196" s="278"/>
      <c r="O196" s="278"/>
      <c r="P196" s="278"/>
      <c r="Q196" s="278"/>
      <c r="R196" s="278"/>
      <c r="S196" s="278"/>
      <c r="T196" s="279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80" t="s">
        <v>256</v>
      </c>
      <c r="AU196" s="280" t="s">
        <v>92</v>
      </c>
      <c r="AV196" s="14" t="s">
        <v>227</v>
      </c>
      <c r="AW196" s="14" t="s">
        <v>32</v>
      </c>
      <c r="AX196" s="14" t="s">
        <v>84</v>
      </c>
      <c r="AY196" s="280" t="s">
        <v>210</v>
      </c>
    </row>
    <row r="197" s="2" customFormat="1" ht="23.4566" customHeight="1">
      <c r="A197" s="39"/>
      <c r="B197" s="40"/>
      <c r="C197" s="239" t="s">
        <v>388</v>
      </c>
      <c r="D197" s="239" t="s">
        <v>213</v>
      </c>
      <c r="E197" s="240" t="s">
        <v>1469</v>
      </c>
      <c r="F197" s="241" t="s">
        <v>1470</v>
      </c>
      <c r="G197" s="242" t="s">
        <v>254</v>
      </c>
      <c r="H197" s="243">
        <v>4.0499999999999998</v>
      </c>
      <c r="I197" s="244"/>
      <c r="J197" s="245">
        <f>ROUND(I197*H197,2)</f>
        <v>0</v>
      </c>
      <c r="K197" s="246"/>
      <c r="L197" s="45"/>
      <c r="M197" s="247" t="s">
        <v>1</v>
      </c>
      <c r="N197" s="248" t="s">
        <v>42</v>
      </c>
      <c r="O197" s="98"/>
      <c r="P197" s="249">
        <f>O197*H197</f>
        <v>0</v>
      </c>
      <c r="Q197" s="249">
        <v>0.043650000000000001</v>
      </c>
      <c r="R197" s="249">
        <f>Q197*H197</f>
        <v>0.17678250000000001</v>
      </c>
      <c r="S197" s="249">
        <v>0</v>
      </c>
      <c r="T197" s="250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51" t="s">
        <v>227</v>
      </c>
      <c r="AT197" s="251" t="s">
        <v>213</v>
      </c>
      <c r="AU197" s="251" t="s">
        <v>92</v>
      </c>
      <c r="AY197" s="18" t="s">
        <v>210</v>
      </c>
      <c r="BE197" s="252">
        <f>IF(N197="základná",J197,0)</f>
        <v>0</v>
      </c>
      <c r="BF197" s="252">
        <f>IF(N197="znížená",J197,0)</f>
        <v>0</v>
      </c>
      <c r="BG197" s="252">
        <f>IF(N197="zákl. prenesená",J197,0)</f>
        <v>0</v>
      </c>
      <c r="BH197" s="252">
        <f>IF(N197="zníž. prenesená",J197,0)</f>
        <v>0</v>
      </c>
      <c r="BI197" s="252">
        <f>IF(N197="nulová",J197,0)</f>
        <v>0</v>
      </c>
      <c r="BJ197" s="18" t="s">
        <v>92</v>
      </c>
      <c r="BK197" s="252">
        <f>ROUND(I197*H197,2)</f>
        <v>0</v>
      </c>
      <c r="BL197" s="18" t="s">
        <v>227</v>
      </c>
      <c r="BM197" s="251" t="s">
        <v>1854</v>
      </c>
    </row>
    <row r="198" s="12" customFormat="1" ht="22.8" customHeight="1">
      <c r="A198" s="12"/>
      <c r="B198" s="223"/>
      <c r="C198" s="224"/>
      <c r="D198" s="225" t="s">
        <v>75</v>
      </c>
      <c r="E198" s="237" t="s">
        <v>293</v>
      </c>
      <c r="F198" s="237" t="s">
        <v>594</v>
      </c>
      <c r="G198" s="224"/>
      <c r="H198" s="224"/>
      <c r="I198" s="227"/>
      <c r="J198" s="238">
        <f>BK198</f>
        <v>0</v>
      </c>
      <c r="K198" s="224"/>
      <c r="L198" s="229"/>
      <c r="M198" s="230"/>
      <c r="N198" s="231"/>
      <c r="O198" s="231"/>
      <c r="P198" s="232">
        <f>SUM(P199:P222)</f>
        <v>0</v>
      </c>
      <c r="Q198" s="231"/>
      <c r="R198" s="232">
        <f>SUM(R199:R222)</f>
        <v>0.091069999999999998</v>
      </c>
      <c r="S198" s="231"/>
      <c r="T198" s="233">
        <f>SUM(T199:T222)</f>
        <v>3.8507959999999999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34" t="s">
        <v>84</v>
      </c>
      <c r="AT198" s="235" t="s">
        <v>75</v>
      </c>
      <c r="AU198" s="235" t="s">
        <v>84</v>
      </c>
      <c r="AY198" s="234" t="s">
        <v>210</v>
      </c>
      <c r="BK198" s="236">
        <f>SUM(BK199:BK222)</f>
        <v>0</v>
      </c>
    </row>
    <row r="199" s="2" customFormat="1" ht="16.30189" customHeight="1">
      <c r="A199" s="39"/>
      <c r="B199" s="40"/>
      <c r="C199" s="239" t="s">
        <v>393</v>
      </c>
      <c r="D199" s="239" t="s">
        <v>213</v>
      </c>
      <c r="E199" s="240" t="s">
        <v>1134</v>
      </c>
      <c r="F199" s="241" t="s">
        <v>1135</v>
      </c>
      <c r="G199" s="242" t="s">
        <v>563</v>
      </c>
      <c r="H199" s="243">
        <v>1</v>
      </c>
      <c r="I199" s="244"/>
      <c r="J199" s="245">
        <f>ROUND(I199*H199,2)</f>
        <v>0</v>
      </c>
      <c r="K199" s="246"/>
      <c r="L199" s="45"/>
      <c r="M199" s="247" t="s">
        <v>1</v>
      </c>
      <c r="N199" s="248" t="s">
        <v>42</v>
      </c>
      <c r="O199" s="98"/>
      <c r="P199" s="249">
        <f>O199*H199</f>
        <v>0</v>
      </c>
      <c r="Q199" s="249">
        <v>0.077670000000000003</v>
      </c>
      <c r="R199" s="249">
        <f>Q199*H199</f>
        <v>0.077670000000000003</v>
      </c>
      <c r="S199" s="249">
        <v>0</v>
      </c>
      <c r="T199" s="250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51" t="s">
        <v>227</v>
      </c>
      <c r="AT199" s="251" t="s">
        <v>213</v>
      </c>
      <c r="AU199" s="251" t="s">
        <v>92</v>
      </c>
      <c r="AY199" s="18" t="s">
        <v>210</v>
      </c>
      <c r="BE199" s="252">
        <f>IF(N199="základná",J199,0)</f>
        <v>0</v>
      </c>
      <c r="BF199" s="252">
        <f>IF(N199="znížená",J199,0)</f>
        <v>0</v>
      </c>
      <c r="BG199" s="252">
        <f>IF(N199="zákl. prenesená",J199,0)</f>
        <v>0</v>
      </c>
      <c r="BH199" s="252">
        <f>IF(N199="zníž. prenesená",J199,0)</f>
        <v>0</v>
      </c>
      <c r="BI199" s="252">
        <f>IF(N199="nulová",J199,0)</f>
        <v>0</v>
      </c>
      <c r="BJ199" s="18" t="s">
        <v>92</v>
      </c>
      <c r="BK199" s="252">
        <f>ROUND(I199*H199,2)</f>
        <v>0</v>
      </c>
      <c r="BL199" s="18" t="s">
        <v>227</v>
      </c>
      <c r="BM199" s="251" t="s">
        <v>1136</v>
      </c>
    </row>
    <row r="200" s="2" customFormat="1" ht="23.4566" customHeight="1">
      <c r="A200" s="39"/>
      <c r="B200" s="40"/>
      <c r="C200" s="239" t="s">
        <v>398</v>
      </c>
      <c r="D200" s="239" t="s">
        <v>213</v>
      </c>
      <c r="E200" s="240" t="s">
        <v>1472</v>
      </c>
      <c r="F200" s="241" t="s">
        <v>1473</v>
      </c>
      <c r="G200" s="242" t="s">
        <v>254</v>
      </c>
      <c r="H200" s="243">
        <v>4.0499999999999998</v>
      </c>
      <c r="I200" s="244"/>
      <c r="J200" s="245">
        <f>ROUND(I200*H200,2)</f>
        <v>0</v>
      </c>
      <c r="K200" s="246"/>
      <c r="L200" s="45"/>
      <c r="M200" s="247" t="s">
        <v>1</v>
      </c>
      <c r="N200" s="248" t="s">
        <v>42</v>
      </c>
      <c r="O200" s="98"/>
      <c r="P200" s="249">
        <f>O200*H200</f>
        <v>0</v>
      </c>
      <c r="Q200" s="249">
        <v>0</v>
      </c>
      <c r="R200" s="249">
        <f>Q200*H200</f>
        <v>0</v>
      </c>
      <c r="S200" s="249">
        <v>0.021999999999999999</v>
      </c>
      <c r="T200" s="250">
        <f>S200*H200</f>
        <v>0.089099999999999985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51" t="s">
        <v>227</v>
      </c>
      <c r="AT200" s="251" t="s">
        <v>213</v>
      </c>
      <c r="AU200" s="251" t="s">
        <v>92</v>
      </c>
      <c r="AY200" s="18" t="s">
        <v>210</v>
      </c>
      <c r="BE200" s="252">
        <f>IF(N200="základná",J200,0)</f>
        <v>0</v>
      </c>
      <c r="BF200" s="252">
        <f>IF(N200="znížená",J200,0)</f>
        <v>0</v>
      </c>
      <c r="BG200" s="252">
        <f>IF(N200="zákl. prenesená",J200,0)</f>
        <v>0</v>
      </c>
      <c r="BH200" s="252">
        <f>IF(N200="zníž. prenesená",J200,0)</f>
        <v>0</v>
      </c>
      <c r="BI200" s="252">
        <f>IF(N200="nulová",J200,0)</f>
        <v>0</v>
      </c>
      <c r="BJ200" s="18" t="s">
        <v>92</v>
      </c>
      <c r="BK200" s="252">
        <f>ROUND(I200*H200,2)</f>
        <v>0</v>
      </c>
      <c r="BL200" s="18" t="s">
        <v>227</v>
      </c>
      <c r="BM200" s="251" t="s">
        <v>1855</v>
      </c>
    </row>
    <row r="201" s="13" customFormat="1">
      <c r="A201" s="13"/>
      <c r="B201" s="258"/>
      <c r="C201" s="259"/>
      <c r="D201" s="260" t="s">
        <v>256</v>
      </c>
      <c r="E201" s="261" t="s">
        <v>1</v>
      </c>
      <c r="F201" s="262" t="s">
        <v>1851</v>
      </c>
      <c r="G201" s="259"/>
      <c r="H201" s="263">
        <v>4.0499999999999998</v>
      </c>
      <c r="I201" s="264"/>
      <c r="J201" s="259"/>
      <c r="K201" s="259"/>
      <c r="L201" s="265"/>
      <c r="M201" s="266"/>
      <c r="N201" s="267"/>
      <c r="O201" s="267"/>
      <c r="P201" s="267"/>
      <c r="Q201" s="267"/>
      <c r="R201" s="267"/>
      <c r="S201" s="267"/>
      <c r="T201" s="268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69" t="s">
        <v>256</v>
      </c>
      <c r="AU201" s="269" t="s">
        <v>92</v>
      </c>
      <c r="AV201" s="13" t="s">
        <v>92</v>
      </c>
      <c r="AW201" s="13" t="s">
        <v>32</v>
      </c>
      <c r="AX201" s="13" t="s">
        <v>84</v>
      </c>
      <c r="AY201" s="269" t="s">
        <v>210</v>
      </c>
    </row>
    <row r="202" s="2" customFormat="1" ht="21.0566" customHeight="1">
      <c r="A202" s="39"/>
      <c r="B202" s="40"/>
      <c r="C202" s="239" t="s">
        <v>403</v>
      </c>
      <c r="D202" s="239" t="s">
        <v>213</v>
      </c>
      <c r="E202" s="240" t="s">
        <v>1144</v>
      </c>
      <c r="F202" s="241" t="s">
        <v>1145</v>
      </c>
      <c r="G202" s="242" t="s">
        <v>254</v>
      </c>
      <c r="H202" s="243">
        <v>7.7000000000000002</v>
      </c>
      <c r="I202" s="244"/>
      <c r="J202" s="245">
        <f>ROUND(I202*H202,2)</f>
        <v>0</v>
      </c>
      <c r="K202" s="246"/>
      <c r="L202" s="45"/>
      <c r="M202" s="247" t="s">
        <v>1</v>
      </c>
      <c r="N202" s="248" t="s">
        <v>42</v>
      </c>
      <c r="O202" s="98"/>
      <c r="P202" s="249">
        <f>O202*H202</f>
        <v>0</v>
      </c>
      <c r="Q202" s="249">
        <v>0</v>
      </c>
      <c r="R202" s="249">
        <f>Q202*H202</f>
        <v>0</v>
      </c>
      <c r="S202" s="249">
        <v>0</v>
      </c>
      <c r="T202" s="250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51" t="s">
        <v>227</v>
      </c>
      <c r="AT202" s="251" t="s">
        <v>213</v>
      </c>
      <c r="AU202" s="251" t="s">
        <v>92</v>
      </c>
      <c r="AY202" s="18" t="s">
        <v>210</v>
      </c>
      <c r="BE202" s="252">
        <f>IF(N202="základná",J202,0)</f>
        <v>0</v>
      </c>
      <c r="BF202" s="252">
        <f>IF(N202="znížená",J202,0)</f>
        <v>0</v>
      </c>
      <c r="BG202" s="252">
        <f>IF(N202="zákl. prenesená",J202,0)</f>
        <v>0</v>
      </c>
      <c r="BH202" s="252">
        <f>IF(N202="zníž. prenesená",J202,0)</f>
        <v>0</v>
      </c>
      <c r="BI202" s="252">
        <f>IF(N202="nulová",J202,0)</f>
        <v>0</v>
      </c>
      <c r="BJ202" s="18" t="s">
        <v>92</v>
      </c>
      <c r="BK202" s="252">
        <f>ROUND(I202*H202,2)</f>
        <v>0</v>
      </c>
      <c r="BL202" s="18" t="s">
        <v>227</v>
      </c>
      <c r="BM202" s="251" t="s">
        <v>1856</v>
      </c>
    </row>
    <row r="203" s="13" customFormat="1">
      <c r="A203" s="13"/>
      <c r="B203" s="258"/>
      <c r="C203" s="259"/>
      <c r="D203" s="260" t="s">
        <v>256</v>
      </c>
      <c r="E203" s="261" t="s">
        <v>1</v>
      </c>
      <c r="F203" s="262" t="s">
        <v>1857</v>
      </c>
      <c r="G203" s="259"/>
      <c r="H203" s="263">
        <v>7.7000000000000002</v>
      </c>
      <c r="I203" s="264"/>
      <c r="J203" s="259"/>
      <c r="K203" s="259"/>
      <c r="L203" s="265"/>
      <c r="M203" s="266"/>
      <c r="N203" s="267"/>
      <c r="O203" s="267"/>
      <c r="P203" s="267"/>
      <c r="Q203" s="267"/>
      <c r="R203" s="267"/>
      <c r="S203" s="267"/>
      <c r="T203" s="268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69" t="s">
        <v>256</v>
      </c>
      <c r="AU203" s="269" t="s">
        <v>92</v>
      </c>
      <c r="AV203" s="13" t="s">
        <v>92</v>
      </c>
      <c r="AW203" s="13" t="s">
        <v>32</v>
      </c>
      <c r="AX203" s="13" t="s">
        <v>84</v>
      </c>
      <c r="AY203" s="269" t="s">
        <v>210</v>
      </c>
    </row>
    <row r="204" s="2" customFormat="1" ht="31.92453" customHeight="1">
      <c r="A204" s="39"/>
      <c r="B204" s="40"/>
      <c r="C204" s="239" t="s">
        <v>408</v>
      </c>
      <c r="D204" s="239" t="s">
        <v>213</v>
      </c>
      <c r="E204" s="240" t="s">
        <v>1148</v>
      </c>
      <c r="F204" s="241" t="s">
        <v>1149</v>
      </c>
      <c r="G204" s="242" t="s">
        <v>310</v>
      </c>
      <c r="H204" s="243">
        <v>10</v>
      </c>
      <c r="I204" s="244"/>
      <c r="J204" s="245">
        <f>ROUND(I204*H204,2)</f>
        <v>0</v>
      </c>
      <c r="K204" s="246"/>
      <c r="L204" s="45"/>
      <c r="M204" s="247" t="s">
        <v>1</v>
      </c>
      <c r="N204" s="248" t="s">
        <v>42</v>
      </c>
      <c r="O204" s="98"/>
      <c r="P204" s="249">
        <f>O204*H204</f>
        <v>0</v>
      </c>
      <c r="Q204" s="249">
        <v>0</v>
      </c>
      <c r="R204" s="249">
        <f>Q204*H204</f>
        <v>0</v>
      </c>
      <c r="S204" s="249">
        <v>0.1946</v>
      </c>
      <c r="T204" s="250">
        <f>S204*H204</f>
        <v>1.946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51" t="s">
        <v>227</v>
      </c>
      <c r="AT204" s="251" t="s">
        <v>213</v>
      </c>
      <c r="AU204" s="251" t="s">
        <v>92</v>
      </c>
      <c r="AY204" s="18" t="s">
        <v>210</v>
      </c>
      <c r="BE204" s="252">
        <f>IF(N204="základná",J204,0)</f>
        <v>0</v>
      </c>
      <c r="BF204" s="252">
        <f>IF(N204="znížená",J204,0)</f>
        <v>0</v>
      </c>
      <c r="BG204" s="252">
        <f>IF(N204="zákl. prenesená",J204,0)</f>
        <v>0</v>
      </c>
      <c r="BH204" s="252">
        <f>IF(N204="zníž. prenesená",J204,0)</f>
        <v>0</v>
      </c>
      <c r="BI204" s="252">
        <f>IF(N204="nulová",J204,0)</f>
        <v>0</v>
      </c>
      <c r="BJ204" s="18" t="s">
        <v>92</v>
      </c>
      <c r="BK204" s="252">
        <f>ROUND(I204*H204,2)</f>
        <v>0</v>
      </c>
      <c r="BL204" s="18" t="s">
        <v>227</v>
      </c>
      <c r="BM204" s="251" t="s">
        <v>1150</v>
      </c>
    </row>
    <row r="205" s="13" customFormat="1">
      <c r="A205" s="13"/>
      <c r="B205" s="258"/>
      <c r="C205" s="259"/>
      <c r="D205" s="260" t="s">
        <v>256</v>
      </c>
      <c r="E205" s="261" t="s">
        <v>1</v>
      </c>
      <c r="F205" s="262" t="s">
        <v>1151</v>
      </c>
      <c r="G205" s="259"/>
      <c r="H205" s="263">
        <v>10</v>
      </c>
      <c r="I205" s="264"/>
      <c r="J205" s="259"/>
      <c r="K205" s="259"/>
      <c r="L205" s="265"/>
      <c r="M205" s="266"/>
      <c r="N205" s="267"/>
      <c r="O205" s="267"/>
      <c r="P205" s="267"/>
      <c r="Q205" s="267"/>
      <c r="R205" s="267"/>
      <c r="S205" s="267"/>
      <c r="T205" s="268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69" t="s">
        <v>256</v>
      </c>
      <c r="AU205" s="269" t="s">
        <v>92</v>
      </c>
      <c r="AV205" s="13" t="s">
        <v>92</v>
      </c>
      <c r="AW205" s="13" t="s">
        <v>32</v>
      </c>
      <c r="AX205" s="13" t="s">
        <v>84</v>
      </c>
      <c r="AY205" s="269" t="s">
        <v>210</v>
      </c>
    </row>
    <row r="206" s="2" customFormat="1" ht="23.4566" customHeight="1">
      <c r="A206" s="39"/>
      <c r="B206" s="40"/>
      <c r="C206" s="239" t="s">
        <v>413</v>
      </c>
      <c r="D206" s="239" t="s">
        <v>213</v>
      </c>
      <c r="E206" s="240" t="s">
        <v>1858</v>
      </c>
      <c r="F206" s="241" t="s">
        <v>1859</v>
      </c>
      <c r="G206" s="242" t="s">
        <v>310</v>
      </c>
      <c r="H206" s="243">
        <v>8.0999999999999996</v>
      </c>
      <c r="I206" s="244"/>
      <c r="J206" s="245">
        <f>ROUND(I206*H206,2)</f>
        <v>0</v>
      </c>
      <c r="K206" s="246"/>
      <c r="L206" s="45"/>
      <c r="M206" s="247" t="s">
        <v>1</v>
      </c>
      <c r="N206" s="248" t="s">
        <v>42</v>
      </c>
      <c r="O206" s="98"/>
      <c r="P206" s="249">
        <f>O206*H206</f>
        <v>0</v>
      </c>
      <c r="Q206" s="249">
        <v>0</v>
      </c>
      <c r="R206" s="249">
        <f>Q206*H206</f>
        <v>0</v>
      </c>
      <c r="S206" s="249">
        <v>0.21415999999999999</v>
      </c>
      <c r="T206" s="250">
        <f>S206*H206</f>
        <v>1.7346959999999998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51" t="s">
        <v>227</v>
      </c>
      <c r="AT206" s="251" t="s">
        <v>213</v>
      </c>
      <c r="AU206" s="251" t="s">
        <v>92</v>
      </c>
      <c r="AY206" s="18" t="s">
        <v>210</v>
      </c>
      <c r="BE206" s="252">
        <f>IF(N206="základná",J206,0)</f>
        <v>0</v>
      </c>
      <c r="BF206" s="252">
        <f>IF(N206="znížená",J206,0)</f>
        <v>0</v>
      </c>
      <c r="BG206" s="252">
        <f>IF(N206="zákl. prenesená",J206,0)</f>
        <v>0</v>
      </c>
      <c r="BH206" s="252">
        <f>IF(N206="zníž. prenesená",J206,0)</f>
        <v>0</v>
      </c>
      <c r="BI206" s="252">
        <f>IF(N206="nulová",J206,0)</f>
        <v>0</v>
      </c>
      <c r="BJ206" s="18" t="s">
        <v>92</v>
      </c>
      <c r="BK206" s="252">
        <f>ROUND(I206*H206,2)</f>
        <v>0</v>
      </c>
      <c r="BL206" s="18" t="s">
        <v>227</v>
      </c>
      <c r="BM206" s="251" t="s">
        <v>1275</v>
      </c>
    </row>
    <row r="207" s="2" customFormat="1" ht="36.72453" customHeight="1">
      <c r="A207" s="39"/>
      <c r="B207" s="40"/>
      <c r="C207" s="239" t="s">
        <v>418</v>
      </c>
      <c r="D207" s="239" t="s">
        <v>213</v>
      </c>
      <c r="E207" s="240" t="s">
        <v>1152</v>
      </c>
      <c r="F207" s="241" t="s">
        <v>1153</v>
      </c>
      <c r="G207" s="242" t="s">
        <v>563</v>
      </c>
      <c r="H207" s="243">
        <v>24</v>
      </c>
      <c r="I207" s="244"/>
      <c r="J207" s="245">
        <f>ROUND(I207*H207,2)</f>
        <v>0</v>
      </c>
      <c r="K207" s="246"/>
      <c r="L207" s="45"/>
      <c r="M207" s="247" t="s">
        <v>1</v>
      </c>
      <c r="N207" s="248" t="s">
        <v>42</v>
      </c>
      <c r="O207" s="98"/>
      <c r="P207" s="249">
        <f>O207*H207</f>
        <v>0</v>
      </c>
      <c r="Q207" s="249">
        <v>0.00016000000000000001</v>
      </c>
      <c r="R207" s="249">
        <f>Q207*H207</f>
        <v>0.0038400000000000005</v>
      </c>
      <c r="S207" s="249">
        <v>0</v>
      </c>
      <c r="T207" s="250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51" t="s">
        <v>227</v>
      </c>
      <c r="AT207" s="251" t="s">
        <v>213</v>
      </c>
      <c r="AU207" s="251" t="s">
        <v>92</v>
      </c>
      <c r="AY207" s="18" t="s">
        <v>210</v>
      </c>
      <c r="BE207" s="252">
        <f>IF(N207="základná",J207,0)</f>
        <v>0</v>
      </c>
      <c r="BF207" s="252">
        <f>IF(N207="znížená",J207,0)</f>
        <v>0</v>
      </c>
      <c r="BG207" s="252">
        <f>IF(N207="zákl. prenesená",J207,0)</f>
        <v>0</v>
      </c>
      <c r="BH207" s="252">
        <f>IF(N207="zníž. prenesená",J207,0)</f>
        <v>0</v>
      </c>
      <c r="BI207" s="252">
        <f>IF(N207="nulová",J207,0)</f>
        <v>0</v>
      </c>
      <c r="BJ207" s="18" t="s">
        <v>92</v>
      </c>
      <c r="BK207" s="252">
        <f>ROUND(I207*H207,2)</f>
        <v>0</v>
      </c>
      <c r="BL207" s="18" t="s">
        <v>227</v>
      </c>
      <c r="BM207" s="251" t="s">
        <v>1832</v>
      </c>
    </row>
    <row r="208" s="13" customFormat="1">
      <c r="A208" s="13"/>
      <c r="B208" s="258"/>
      <c r="C208" s="259"/>
      <c r="D208" s="260" t="s">
        <v>256</v>
      </c>
      <c r="E208" s="261" t="s">
        <v>1</v>
      </c>
      <c r="F208" s="262" t="s">
        <v>1483</v>
      </c>
      <c r="G208" s="259"/>
      <c r="H208" s="263">
        <v>24</v>
      </c>
      <c r="I208" s="264"/>
      <c r="J208" s="259"/>
      <c r="K208" s="259"/>
      <c r="L208" s="265"/>
      <c r="M208" s="266"/>
      <c r="N208" s="267"/>
      <c r="O208" s="267"/>
      <c r="P208" s="267"/>
      <c r="Q208" s="267"/>
      <c r="R208" s="267"/>
      <c r="S208" s="267"/>
      <c r="T208" s="268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69" t="s">
        <v>256</v>
      </c>
      <c r="AU208" s="269" t="s">
        <v>92</v>
      </c>
      <c r="AV208" s="13" t="s">
        <v>92</v>
      </c>
      <c r="AW208" s="13" t="s">
        <v>32</v>
      </c>
      <c r="AX208" s="13" t="s">
        <v>76</v>
      </c>
      <c r="AY208" s="269" t="s">
        <v>210</v>
      </c>
    </row>
    <row r="209" s="14" customFormat="1">
      <c r="A209" s="14"/>
      <c r="B209" s="270"/>
      <c r="C209" s="271"/>
      <c r="D209" s="260" t="s">
        <v>256</v>
      </c>
      <c r="E209" s="272" t="s">
        <v>1</v>
      </c>
      <c r="F209" s="273" t="s">
        <v>268</v>
      </c>
      <c r="G209" s="271"/>
      <c r="H209" s="274">
        <v>24</v>
      </c>
      <c r="I209" s="275"/>
      <c r="J209" s="271"/>
      <c r="K209" s="271"/>
      <c r="L209" s="276"/>
      <c r="M209" s="277"/>
      <c r="N209" s="278"/>
      <c r="O209" s="278"/>
      <c r="P209" s="278"/>
      <c r="Q209" s="278"/>
      <c r="R209" s="278"/>
      <c r="S209" s="278"/>
      <c r="T209" s="279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80" t="s">
        <v>256</v>
      </c>
      <c r="AU209" s="280" t="s">
        <v>92</v>
      </c>
      <c r="AV209" s="14" t="s">
        <v>227</v>
      </c>
      <c r="AW209" s="14" t="s">
        <v>32</v>
      </c>
      <c r="AX209" s="14" t="s">
        <v>84</v>
      </c>
      <c r="AY209" s="280" t="s">
        <v>210</v>
      </c>
    </row>
    <row r="210" s="2" customFormat="1" ht="36.72453" customHeight="1">
      <c r="A210" s="39"/>
      <c r="B210" s="40"/>
      <c r="C210" s="239" t="s">
        <v>425</v>
      </c>
      <c r="D210" s="239" t="s">
        <v>213</v>
      </c>
      <c r="E210" s="240" t="s">
        <v>1156</v>
      </c>
      <c r="F210" s="241" t="s">
        <v>1157</v>
      </c>
      <c r="G210" s="242" t="s">
        <v>563</v>
      </c>
      <c r="H210" s="243">
        <v>8</v>
      </c>
      <c r="I210" s="244"/>
      <c r="J210" s="245">
        <f>ROUND(I210*H210,2)</f>
        <v>0</v>
      </c>
      <c r="K210" s="246"/>
      <c r="L210" s="45"/>
      <c r="M210" s="247" t="s">
        <v>1</v>
      </c>
      <c r="N210" s="248" t="s">
        <v>42</v>
      </c>
      <c r="O210" s="98"/>
      <c r="P210" s="249">
        <f>O210*H210</f>
        <v>0</v>
      </c>
      <c r="Q210" s="249">
        <v>0.00115</v>
      </c>
      <c r="R210" s="249">
        <f>Q210*H210</f>
        <v>0.0091999999999999998</v>
      </c>
      <c r="S210" s="249">
        <v>0</v>
      </c>
      <c r="T210" s="250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51" t="s">
        <v>227</v>
      </c>
      <c r="AT210" s="251" t="s">
        <v>213</v>
      </c>
      <c r="AU210" s="251" t="s">
        <v>92</v>
      </c>
      <c r="AY210" s="18" t="s">
        <v>210</v>
      </c>
      <c r="BE210" s="252">
        <f>IF(N210="základná",J210,0)</f>
        <v>0</v>
      </c>
      <c r="BF210" s="252">
        <f>IF(N210="znížená",J210,0)</f>
        <v>0</v>
      </c>
      <c r="BG210" s="252">
        <f>IF(N210="zákl. prenesená",J210,0)</f>
        <v>0</v>
      </c>
      <c r="BH210" s="252">
        <f>IF(N210="zníž. prenesená",J210,0)</f>
        <v>0</v>
      </c>
      <c r="BI210" s="252">
        <f>IF(N210="nulová",J210,0)</f>
        <v>0</v>
      </c>
      <c r="BJ210" s="18" t="s">
        <v>92</v>
      </c>
      <c r="BK210" s="252">
        <f>ROUND(I210*H210,2)</f>
        <v>0</v>
      </c>
      <c r="BL210" s="18" t="s">
        <v>227</v>
      </c>
      <c r="BM210" s="251" t="s">
        <v>1158</v>
      </c>
    </row>
    <row r="211" s="13" customFormat="1">
      <c r="A211" s="13"/>
      <c r="B211" s="258"/>
      <c r="C211" s="259"/>
      <c r="D211" s="260" t="s">
        <v>256</v>
      </c>
      <c r="E211" s="261" t="s">
        <v>1</v>
      </c>
      <c r="F211" s="262" t="s">
        <v>1860</v>
      </c>
      <c r="G211" s="259"/>
      <c r="H211" s="263">
        <v>8</v>
      </c>
      <c r="I211" s="264"/>
      <c r="J211" s="259"/>
      <c r="K211" s="259"/>
      <c r="L211" s="265"/>
      <c r="M211" s="266"/>
      <c r="N211" s="267"/>
      <c r="O211" s="267"/>
      <c r="P211" s="267"/>
      <c r="Q211" s="267"/>
      <c r="R211" s="267"/>
      <c r="S211" s="267"/>
      <c r="T211" s="268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69" t="s">
        <v>256</v>
      </c>
      <c r="AU211" s="269" t="s">
        <v>92</v>
      </c>
      <c r="AV211" s="13" t="s">
        <v>92</v>
      </c>
      <c r="AW211" s="13" t="s">
        <v>32</v>
      </c>
      <c r="AX211" s="13" t="s">
        <v>76</v>
      </c>
      <c r="AY211" s="269" t="s">
        <v>210</v>
      </c>
    </row>
    <row r="212" s="14" customFormat="1">
      <c r="A212" s="14"/>
      <c r="B212" s="270"/>
      <c r="C212" s="271"/>
      <c r="D212" s="260" t="s">
        <v>256</v>
      </c>
      <c r="E212" s="272" t="s">
        <v>1</v>
      </c>
      <c r="F212" s="273" t="s">
        <v>268</v>
      </c>
      <c r="G212" s="271"/>
      <c r="H212" s="274">
        <v>8</v>
      </c>
      <c r="I212" s="275"/>
      <c r="J212" s="271"/>
      <c r="K212" s="271"/>
      <c r="L212" s="276"/>
      <c r="M212" s="277"/>
      <c r="N212" s="278"/>
      <c r="O212" s="278"/>
      <c r="P212" s="278"/>
      <c r="Q212" s="278"/>
      <c r="R212" s="278"/>
      <c r="S212" s="278"/>
      <c r="T212" s="279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80" t="s">
        <v>256</v>
      </c>
      <c r="AU212" s="280" t="s">
        <v>92</v>
      </c>
      <c r="AV212" s="14" t="s">
        <v>227</v>
      </c>
      <c r="AW212" s="14" t="s">
        <v>32</v>
      </c>
      <c r="AX212" s="14" t="s">
        <v>84</v>
      </c>
      <c r="AY212" s="280" t="s">
        <v>210</v>
      </c>
    </row>
    <row r="213" s="2" customFormat="1" ht="31.92453" customHeight="1">
      <c r="A213" s="39"/>
      <c r="B213" s="40"/>
      <c r="C213" s="239" t="s">
        <v>433</v>
      </c>
      <c r="D213" s="239" t="s">
        <v>213</v>
      </c>
      <c r="E213" s="240" t="s">
        <v>1861</v>
      </c>
      <c r="F213" s="241" t="s">
        <v>1862</v>
      </c>
      <c r="G213" s="242" t="s">
        <v>310</v>
      </c>
      <c r="H213" s="243">
        <v>4.5</v>
      </c>
      <c r="I213" s="244"/>
      <c r="J213" s="245">
        <f>ROUND(I213*H213,2)</f>
        <v>0</v>
      </c>
      <c r="K213" s="246"/>
      <c r="L213" s="45"/>
      <c r="M213" s="247" t="s">
        <v>1</v>
      </c>
      <c r="N213" s="248" t="s">
        <v>42</v>
      </c>
      <c r="O213" s="98"/>
      <c r="P213" s="249">
        <f>O213*H213</f>
        <v>0</v>
      </c>
      <c r="Q213" s="249">
        <v>8.0000000000000007E-05</v>
      </c>
      <c r="R213" s="249">
        <f>Q213*H213</f>
        <v>0.00036000000000000002</v>
      </c>
      <c r="S213" s="249">
        <v>0.017999999999999999</v>
      </c>
      <c r="T213" s="250">
        <f>S213*H213</f>
        <v>0.080999999999999989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51" t="s">
        <v>227</v>
      </c>
      <c r="AT213" s="251" t="s">
        <v>213</v>
      </c>
      <c r="AU213" s="251" t="s">
        <v>92</v>
      </c>
      <c r="AY213" s="18" t="s">
        <v>210</v>
      </c>
      <c r="BE213" s="252">
        <f>IF(N213="základná",J213,0)</f>
        <v>0</v>
      </c>
      <c r="BF213" s="252">
        <f>IF(N213="znížená",J213,0)</f>
        <v>0</v>
      </c>
      <c r="BG213" s="252">
        <f>IF(N213="zákl. prenesená",J213,0)</f>
        <v>0</v>
      </c>
      <c r="BH213" s="252">
        <f>IF(N213="zníž. prenesená",J213,0)</f>
        <v>0</v>
      </c>
      <c r="BI213" s="252">
        <f>IF(N213="nulová",J213,0)</f>
        <v>0</v>
      </c>
      <c r="BJ213" s="18" t="s">
        <v>92</v>
      </c>
      <c r="BK213" s="252">
        <f>ROUND(I213*H213,2)</f>
        <v>0</v>
      </c>
      <c r="BL213" s="18" t="s">
        <v>227</v>
      </c>
      <c r="BM213" s="251" t="s">
        <v>1863</v>
      </c>
    </row>
    <row r="214" s="13" customFormat="1">
      <c r="A214" s="13"/>
      <c r="B214" s="258"/>
      <c r="C214" s="259"/>
      <c r="D214" s="260" t="s">
        <v>256</v>
      </c>
      <c r="E214" s="261" t="s">
        <v>1</v>
      </c>
      <c r="F214" s="262" t="s">
        <v>1864</v>
      </c>
      <c r="G214" s="259"/>
      <c r="H214" s="263">
        <v>4.5</v>
      </c>
      <c r="I214" s="264"/>
      <c r="J214" s="259"/>
      <c r="K214" s="259"/>
      <c r="L214" s="265"/>
      <c r="M214" s="266"/>
      <c r="N214" s="267"/>
      <c r="O214" s="267"/>
      <c r="P214" s="267"/>
      <c r="Q214" s="267"/>
      <c r="R214" s="267"/>
      <c r="S214" s="267"/>
      <c r="T214" s="268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69" t="s">
        <v>256</v>
      </c>
      <c r="AU214" s="269" t="s">
        <v>92</v>
      </c>
      <c r="AV214" s="13" t="s">
        <v>92</v>
      </c>
      <c r="AW214" s="13" t="s">
        <v>32</v>
      </c>
      <c r="AX214" s="13" t="s">
        <v>84</v>
      </c>
      <c r="AY214" s="269" t="s">
        <v>210</v>
      </c>
    </row>
    <row r="215" s="2" customFormat="1" ht="23.4566" customHeight="1">
      <c r="A215" s="39"/>
      <c r="B215" s="40"/>
      <c r="C215" s="239" t="s">
        <v>441</v>
      </c>
      <c r="D215" s="239" t="s">
        <v>213</v>
      </c>
      <c r="E215" s="240" t="s">
        <v>796</v>
      </c>
      <c r="F215" s="241" t="s">
        <v>797</v>
      </c>
      <c r="G215" s="242" t="s">
        <v>333</v>
      </c>
      <c r="H215" s="243">
        <v>3.6829999999999998</v>
      </c>
      <c r="I215" s="244"/>
      <c r="J215" s="245">
        <f>ROUND(I215*H215,2)</f>
        <v>0</v>
      </c>
      <c r="K215" s="246"/>
      <c r="L215" s="45"/>
      <c r="M215" s="247" t="s">
        <v>1</v>
      </c>
      <c r="N215" s="248" t="s">
        <v>42</v>
      </c>
      <c r="O215" s="98"/>
      <c r="P215" s="249">
        <f>O215*H215</f>
        <v>0</v>
      </c>
      <c r="Q215" s="249">
        <v>0</v>
      </c>
      <c r="R215" s="249">
        <f>Q215*H215</f>
        <v>0</v>
      </c>
      <c r="S215" s="249">
        <v>0</v>
      </c>
      <c r="T215" s="250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51" t="s">
        <v>227</v>
      </c>
      <c r="AT215" s="251" t="s">
        <v>213</v>
      </c>
      <c r="AU215" s="251" t="s">
        <v>92</v>
      </c>
      <c r="AY215" s="18" t="s">
        <v>210</v>
      </c>
      <c r="BE215" s="252">
        <f>IF(N215="základná",J215,0)</f>
        <v>0</v>
      </c>
      <c r="BF215" s="252">
        <f>IF(N215="znížená",J215,0)</f>
        <v>0</v>
      </c>
      <c r="BG215" s="252">
        <f>IF(N215="zákl. prenesená",J215,0)</f>
        <v>0</v>
      </c>
      <c r="BH215" s="252">
        <f>IF(N215="zníž. prenesená",J215,0)</f>
        <v>0</v>
      </c>
      <c r="BI215" s="252">
        <f>IF(N215="nulová",J215,0)</f>
        <v>0</v>
      </c>
      <c r="BJ215" s="18" t="s">
        <v>92</v>
      </c>
      <c r="BK215" s="252">
        <f>ROUND(I215*H215,2)</f>
        <v>0</v>
      </c>
      <c r="BL215" s="18" t="s">
        <v>227</v>
      </c>
      <c r="BM215" s="251" t="s">
        <v>1181</v>
      </c>
    </row>
    <row r="216" s="13" customFormat="1">
      <c r="A216" s="13"/>
      <c r="B216" s="258"/>
      <c r="C216" s="259"/>
      <c r="D216" s="260" t="s">
        <v>256</v>
      </c>
      <c r="E216" s="261" t="s">
        <v>1</v>
      </c>
      <c r="F216" s="262" t="s">
        <v>1029</v>
      </c>
      <c r="G216" s="259"/>
      <c r="H216" s="263">
        <v>1.95</v>
      </c>
      <c r="I216" s="264"/>
      <c r="J216" s="259"/>
      <c r="K216" s="259"/>
      <c r="L216" s="265"/>
      <c r="M216" s="266"/>
      <c r="N216" s="267"/>
      <c r="O216" s="267"/>
      <c r="P216" s="267"/>
      <c r="Q216" s="267"/>
      <c r="R216" s="267"/>
      <c r="S216" s="267"/>
      <c r="T216" s="268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69" t="s">
        <v>256</v>
      </c>
      <c r="AU216" s="269" t="s">
        <v>92</v>
      </c>
      <c r="AV216" s="13" t="s">
        <v>92</v>
      </c>
      <c r="AW216" s="13" t="s">
        <v>32</v>
      </c>
      <c r="AX216" s="13" t="s">
        <v>76</v>
      </c>
      <c r="AY216" s="269" t="s">
        <v>210</v>
      </c>
    </row>
    <row r="217" s="13" customFormat="1">
      <c r="A217" s="13"/>
      <c r="B217" s="258"/>
      <c r="C217" s="259"/>
      <c r="D217" s="260" t="s">
        <v>256</v>
      </c>
      <c r="E217" s="261" t="s">
        <v>1</v>
      </c>
      <c r="F217" s="262" t="s">
        <v>1841</v>
      </c>
      <c r="G217" s="259"/>
      <c r="H217" s="263">
        <v>1.7330000000000001</v>
      </c>
      <c r="I217" s="264"/>
      <c r="J217" s="259"/>
      <c r="K217" s="259"/>
      <c r="L217" s="265"/>
      <c r="M217" s="266"/>
      <c r="N217" s="267"/>
      <c r="O217" s="267"/>
      <c r="P217" s="267"/>
      <c r="Q217" s="267"/>
      <c r="R217" s="267"/>
      <c r="S217" s="267"/>
      <c r="T217" s="268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69" t="s">
        <v>256</v>
      </c>
      <c r="AU217" s="269" t="s">
        <v>92</v>
      </c>
      <c r="AV217" s="13" t="s">
        <v>92</v>
      </c>
      <c r="AW217" s="13" t="s">
        <v>32</v>
      </c>
      <c r="AX217" s="13" t="s">
        <v>76</v>
      </c>
      <c r="AY217" s="269" t="s">
        <v>210</v>
      </c>
    </row>
    <row r="218" s="14" customFormat="1">
      <c r="A218" s="14"/>
      <c r="B218" s="270"/>
      <c r="C218" s="271"/>
      <c r="D218" s="260" t="s">
        <v>256</v>
      </c>
      <c r="E218" s="272" t="s">
        <v>1</v>
      </c>
      <c r="F218" s="273" t="s">
        <v>268</v>
      </c>
      <c r="G218" s="271"/>
      <c r="H218" s="274">
        <v>3.6829999999999998</v>
      </c>
      <c r="I218" s="275"/>
      <c r="J218" s="271"/>
      <c r="K218" s="271"/>
      <c r="L218" s="276"/>
      <c r="M218" s="277"/>
      <c r="N218" s="278"/>
      <c r="O218" s="278"/>
      <c r="P218" s="278"/>
      <c r="Q218" s="278"/>
      <c r="R218" s="278"/>
      <c r="S218" s="278"/>
      <c r="T218" s="279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80" t="s">
        <v>256</v>
      </c>
      <c r="AU218" s="280" t="s">
        <v>92</v>
      </c>
      <c r="AV218" s="14" t="s">
        <v>227</v>
      </c>
      <c r="AW218" s="14" t="s">
        <v>32</v>
      </c>
      <c r="AX218" s="14" t="s">
        <v>84</v>
      </c>
      <c r="AY218" s="280" t="s">
        <v>210</v>
      </c>
    </row>
    <row r="219" s="2" customFormat="1" ht="23.4566" customHeight="1">
      <c r="A219" s="39"/>
      <c r="B219" s="40"/>
      <c r="C219" s="239" t="s">
        <v>445</v>
      </c>
      <c r="D219" s="239" t="s">
        <v>213</v>
      </c>
      <c r="E219" s="240" t="s">
        <v>803</v>
      </c>
      <c r="F219" s="241" t="s">
        <v>804</v>
      </c>
      <c r="G219" s="242" t="s">
        <v>333</v>
      </c>
      <c r="H219" s="243">
        <v>33.151000000000003</v>
      </c>
      <c r="I219" s="244"/>
      <c r="J219" s="245">
        <f>ROUND(I219*H219,2)</f>
        <v>0</v>
      </c>
      <c r="K219" s="246"/>
      <c r="L219" s="45"/>
      <c r="M219" s="247" t="s">
        <v>1</v>
      </c>
      <c r="N219" s="248" t="s">
        <v>42</v>
      </c>
      <c r="O219" s="98"/>
      <c r="P219" s="249">
        <f>O219*H219</f>
        <v>0</v>
      </c>
      <c r="Q219" s="249">
        <v>0</v>
      </c>
      <c r="R219" s="249">
        <f>Q219*H219</f>
        <v>0</v>
      </c>
      <c r="S219" s="249">
        <v>0</v>
      </c>
      <c r="T219" s="250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51" t="s">
        <v>227</v>
      </c>
      <c r="AT219" s="251" t="s">
        <v>213</v>
      </c>
      <c r="AU219" s="251" t="s">
        <v>92</v>
      </c>
      <c r="AY219" s="18" t="s">
        <v>210</v>
      </c>
      <c r="BE219" s="252">
        <f>IF(N219="základná",J219,0)</f>
        <v>0</v>
      </c>
      <c r="BF219" s="252">
        <f>IF(N219="znížená",J219,0)</f>
        <v>0</v>
      </c>
      <c r="BG219" s="252">
        <f>IF(N219="zákl. prenesená",J219,0)</f>
        <v>0</v>
      </c>
      <c r="BH219" s="252">
        <f>IF(N219="zníž. prenesená",J219,0)</f>
        <v>0</v>
      </c>
      <c r="BI219" s="252">
        <f>IF(N219="nulová",J219,0)</f>
        <v>0</v>
      </c>
      <c r="BJ219" s="18" t="s">
        <v>92</v>
      </c>
      <c r="BK219" s="252">
        <f>ROUND(I219*H219,2)</f>
        <v>0</v>
      </c>
      <c r="BL219" s="18" t="s">
        <v>227</v>
      </c>
      <c r="BM219" s="251" t="s">
        <v>1183</v>
      </c>
    </row>
    <row r="220" s="13" customFormat="1">
      <c r="A220" s="13"/>
      <c r="B220" s="258"/>
      <c r="C220" s="259"/>
      <c r="D220" s="260" t="s">
        <v>256</v>
      </c>
      <c r="E220" s="261" t="s">
        <v>1</v>
      </c>
      <c r="F220" s="262" t="s">
        <v>1186</v>
      </c>
      <c r="G220" s="259"/>
      <c r="H220" s="263">
        <v>17.550000000000001</v>
      </c>
      <c r="I220" s="264"/>
      <c r="J220" s="259"/>
      <c r="K220" s="259"/>
      <c r="L220" s="265"/>
      <c r="M220" s="266"/>
      <c r="N220" s="267"/>
      <c r="O220" s="267"/>
      <c r="P220" s="267"/>
      <c r="Q220" s="267"/>
      <c r="R220" s="267"/>
      <c r="S220" s="267"/>
      <c r="T220" s="268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69" t="s">
        <v>256</v>
      </c>
      <c r="AU220" s="269" t="s">
        <v>92</v>
      </c>
      <c r="AV220" s="13" t="s">
        <v>92</v>
      </c>
      <c r="AW220" s="13" t="s">
        <v>32</v>
      </c>
      <c r="AX220" s="13" t="s">
        <v>76</v>
      </c>
      <c r="AY220" s="269" t="s">
        <v>210</v>
      </c>
    </row>
    <row r="221" s="13" customFormat="1">
      <c r="A221" s="13"/>
      <c r="B221" s="258"/>
      <c r="C221" s="259"/>
      <c r="D221" s="260" t="s">
        <v>256</v>
      </c>
      <c r="E221" s="261" t="s">
        <v>1</v>
      </c>
      <c r="F221" s="262" t="s">
        <v>1865</v>
      </c>
      <c r="G221" s="259"/>
      <c r="H221" s="263">
        <v>15.601000000000001</v>
      </c>
      <c r="I221" s="264"/>
      <c r="J221" s="259"/>
      <c r="K221" s="259"/>
      <c r="L221" s="265"/>
      <c r="M221" s="266"/>
      <c r="N221" s="267"/>
      <c r="O221" s="267"/>
      <c r="P221" s="267"/>
      <c r="Q221" s="267"/>
      <c r="R221" s="267"/>
      <c r="S221" s="267"/>
      <c r="T221" s="268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69" t="s">
        <v>256</v>
      </c>
      <c r="AU221" s="269" t="s">
        <v>92</v>
      </c>
      <c r="AV221" s="13" t="s">
        <v>92</v>
      </c>
      <c r="AW221" s="13" t="s">
        <v>32</v>
      </c>
      <c r="AX221" s="13" t="s">
        <v>76</v>
      </c>
      <c r="AY221" s="269" t="s">
        <v>210</v>
      </c>
    </row>
    <row r="222" s="14" customFormat="1">
      <c r="A222" s="14"/>
      <c r="B222" s="270"/>
      <c r="C222" s="271"/>
      <c r="D222" s="260" t="s">
        <v>256</v>
      </c>
      <c r="E222" s="272" t="s">
        <v>1</v>
      </c>
      <c r="F222" s="273" t="s">
        <v>268</v>
      </c>
      <c r="G222" s="271"/>
      <c r="H222" s="274">
        <v>33.151000000000003</v>
      </c>
      <c r="I222" s="275"/>
      <c r="J222" s="271"/>
      <c r="K222" s="271"/>
      <c r="L222" s="276"/>
      <c r="M222" s="277"/>
      <c r="N222" s="278"/>
      <c r="O222" s="278"/>
      <c r="P222" s="278"/>
      <c r="Q222" s="278"/>
      <c r="R222" s="278"/>
      <c r="S222" s="278"/>
      <c r="T222" s="279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80" t="s">
        <v>256</v>
      </c>
      <c r="AU222" s="280" t="s">
        <v>92</v>
      </c>
      <c r="AV222" s="14" t="s">
        <v>227</v>
      </c>
      <c r="AW222" s="14" t="s">
        <v>32</v>
      </c>
      <c r="AX222" s="14" t="s">
        <v>84</v>
      </c>
      <c r="AY222" s="280" t="s">
        <v>210</v>
      </c>
    </row>
    <row r="223" s="12" customFormat="1" ht="22.8" customHeight="1">
      <c r="A223" s="12"/>
      <c r="B223" s="223"/>
      <c r="C223" s="224"/>
      <c r="D223" s="225" t="s">
        <v>75</v>
      </c>
      <c r="E223" s="237" t="s">
        <v>741</v>
      </c>
      <c r="F223" s="237" t="s">
        <v>807</v>
      </c>
      <c r="G223" s="224"/>
      <c r="H223" s="224"/>
      <c r="I223" s="227"/>
      <c r="J223" s="238">
        <f>BK223</f>
        <v>0</v>
      </c>
      <c r="K223" s="224"/>
      <c r="L223" s="229"/>
      <c r="M223" s="230"/>
      <c r="N223" s="231"/>
      <c r="O223" s="231"/>
      <c r="P223" s="232">
        <f>P224</f>
        <v>0</v>
      </c>
      <c r="Q223" s="231"/>
      <c r="R223" s="232">
        <f>R224</f>
        <v>0</v>
      </c>
      <c r="S223" s="231"/>
      <c r="T223" s="233">
        <f>T224</f>
        <v>0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R223" s="234" t="s">
        <v>84</v>
      </c>
      <c r="AT223" s="235" t="s">
        <v>75</v>
      </c>
      <c r="AU223" s="235" t="s">
        <v>84</v>
      </c>
      <c r="AY223" s="234" t="s">
        <v>210</v>
      </c>
      <c r="BK223" s="236">
        <f>BK224</f>
        <v>0</v>
      </c>
    </row>
    <row r="224" s="2" customFormat="1" ht="23.4566" customHeight="1">
      <c r="A224" s="39"/>
      <c r="B224" s="40"/>
      <c r="C224" s="239" t="s">
        <v>449</v>
      </c>
      <c r="D224" s="239" t="s">
        <v>213</v>
      </c>
      <c r="E224" s="240" t="s">
        <v>809</v>
      </c>
      <c r="F224" s="241" t="s">
        <v>810</v>
      </c>
      <c r="G224" s="242" t="s">
        <v>333</v>
      </c>
      <c r="H224" s="243">
        <v>29.283000000000001</v>
      </c>
      <c r="I224" s="244"/>
      <c r="J224" s="245">
        <f>ROUND(I224*H224,2)</f>
        <v>0</v>
      </c>
      <c r="K224" s="246"/>
      <c r="L224" s="45"/>
      <c r="M224" s="253" t="s">
        <v>1</v>
      </c>
      <c r="N224" s="254" t="s">
        <v>42</v>
      </c>
      <c r="O224" s="255"/>
      <c r="P224" s="256">
        <f>O224*H224</f>
        <v>0</v>
      </c>
      <c r="Q224" s="256">
        <v>0</v>
      </c>
      <c r="R224" s="256">
        <f>Q224*H224</f>
        <v>0</v>
      </c>
      <c r="S224" s="256">
        <v>0</v>
      </c>
      <c r="T224" s="257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51" t="s">
        <v>227</v>
      </c>
      <c r="AT224" s="251" t="s">
        <v>213</v>
      </c>
      <c r="AU224" s="251" t="s">
        <v>92</v>
      </c>
      <c r="AY224" s="18" t="s">
        <v>210</v>
      </c>
      <c r="BE224" s="252">
        <f>IF(N224="základná",J224,0)</f>
        <v>0</v>
      </c>
      <c r="BF224" s="252">
        <f>IF(N224="znížená",J224,0)</f>
        <v>0</v>
      </c>
      <c r="BG224" s="252">
        <f>IF(N224="zákl. prenesená",J224,0)</f>
        <v>0</v>
      </c>
      <c r="BH224" s="252">
        <f>IF(N224="zníž. prenesená",J224,0)</f>
        <v>0</v>
      </c>
      <c r="BI224" s="252">
        <f>IF(N224="nulová",J224,0)</f>
        <v>0</v>
      </c>
      <c r="BJ224" s="18" t="s">
        <v>92</v>
      </c>
      <c r="BK224" s="252">
        <f>ROUND(I224*H224,2)</f>
        <v>0</v>
      </c>
      <c r="BL224" s="18" t="s">
        <v>227</v>
      </c>
      <c r="BM224" s="251" t="s">
        <v>1195</v>
      </c>
    </row>
    <row r="225" s="2" customFormat="1" ht="6.96" customHeight="1">
      <c r="A225" s="39"/>
      <c r="B225" s="73"/>
      <c r="C225" s="74"/>
      <c r="D225" s="74"/>
      <c r="E225" s="74"/>
      <c r="F225" s="74"/>
      <c r="G225" s="74"/>
      <c r="H225" s="74"/>
      <c r="I225" s="74"/>
      <c r="J225" s="74"/>
      <c r="K225" s="74"/>
      <c r="L225" s="45"/>
      <c r="M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</row>
  </sheetData>
  <sheetProtection sheet="1" autoFilter="0" formatColumns="0" formatRows="0" objects="1" scenarios="1" spinCount="100000" saltValue="QVuzc3K7b3VY3OLW6o91FeZCloRU7bk9DNCmiUV4JLAmPjpfUcmbejR70azI2fBFM5Z8SKighwHWFRlYQ4II/w==" hashValue="C7FVkYqtizVcN3NelIE+kPwgMuUFtFOMbRsKKO73SI4pGRxnf/i8qMX4jHPYMAYgkL9ryCi5LU4E5sGjdB84lw==" algorithmName="SHA-512" password="CC35"/>
  <autoFilter ref="C130:K224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7:H117"/>
    <mergeCell ref="E121:H121"/>
    <mergeCell ref="E119:H119"/>
    <mergeCell ref="E123:H12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7.863281" style="1" customWidth="1"/>
    <col min="2" max="2" width="1.007813" style="1" customWidth="1"/>
    <col min="3" max="3" width="4.011719" style="1" customWidth="1"/>
    <col min="4" max="4" width="4.152344" style="1" customWidth="1"/>
    <col min="5" max="5" width="16.15234" style="1" customWidth="1"/>
    <col min="6" max="6" width="48.15234" style="1" customWidth="1"/>
    <col min="7" max="7" width="7.011719" style="1" customWidth="1"/>
    <col min="8" max="8" width="13.29297" style="1" customWidth="1"/>
    <col min="9" max="9" width="15.01172" style="1" customWidth="1"/>
    <col min="10" max="10" width="21.15234" style="1" customWidth="1"/>
    <col min="11" max="11" width="21.15234" style="1" hidden="1" customWidth="1"/>
    <col min="12" max="12" width="8.863281" style="1" customWidth="1"/>
    <col min="13" max="13" width="10.29297" style="1" hidden="1" customWidth="1"/>
    <col min="14" max="14" width="9.140625" style="1" hidden="1"/>
    <col min="15" max="15" width="13.43359" style="1" hidden="1" customWidth="1"/>
    <col min="16" max="16" width="13.43359" style="1" hidden="1" customWidth="1"/>
    <col min="17" max="17" width="13.43359" style="1" hidden="1" customWidth="1"/>
    <col min="18" max="18" width="13.43359" style="1" hidden="1" customWidth="1"/>
    <col min="19" max="19" width="13.43359" style="1" hidden="1" customWidth="1"/>
    <col min="20" max="20" width="13.43359" style="1" hidden="1" customWidth="1"/>
    <col min="21" max="21" width="15.43359" style="1" hidden="1" customWidth="1"/>
    <col min="22" max="22" width="11.72266" style="1" customWidth="1"/>
    <col min="23" max="23" width="15.43359" style="1" customWidth="1"/>
    <col min="24" max="24" width="11.72266" style="1" customWidth="1"/>
    <col min="25" max="25" width="14.15234" style="1" customWidth="1"/>
    <col min="26" max="26" width="10.43359" style="1" customWidth="1"/>
    <col min="27" max="27" width="14.15234" style="1" customWidth="1"/>
    <col min="28" max="28" width="15.43359" style="1" customWidth="1"/>
    <col min="29" max="29" width="10.43359" style="1" customWidth="1"/>
    <col min="30" max="30" width="14.15234" style="1" customWidth="1"/>
    <col min="31" max="31" width="15.43359" style="1" customWidth="1"/>
    <col min="44" max="44" width="9.140625" style="1" hidden="1"/>
    <col min="45" max="45" width="9.140625" style="1" hidden="1"/>
    <col min="46" max="46" width="9.140625" style="1" hidden="1"/>
    <col min="47" max="47" width="9.140625" style="1" hidden="1"/>
    <col min="48" max="48" width="9.140625" style="1" hidden="1"/>
    <col min="49" max="49" width="9.140625" style="1" hidden="1"/>
    <col min="50" max="50" width="9.140625" style="1" hidden="1"/>
    <col min="51" max="51" width="9.140625" style="1" hidden="1"/>
    <col min="52" max="52" width="9.140625" style="1" hidden="1"/>
    <col min="53" max="53" width="9.140625" style="1" hidden="1"/>
    <col min="54" max="54" width="9.140625" style="1" hidden="1"/>
    <col min="55" max="55" width="9.140625" style="1" hidden="1"/>
    <col min="56" max="56" width="9.140625" style="1" hidden="1"/>
    <col min="57" max="57" width="9.140625" style="1" hidden="1"/>
    <col min="58" max="58" width="9.140625" style="1" hidden="1"/>
    <col min="59" max="59" width="9.140625" style="1" hidden="1"/>
    <col min="60" max="60" width="9.140625" style="1" hidden="1"/>
    <col min="61" max="61" width="9.140625" style="1" hidden="1"/>
    <col min="62" max="62" width="9.140625" style="1" hidden="1"/>
    <col min="63" max="63" width="9.140625" style="1" hidden="1"/>
    <col min="64" max="64" width="9.140625" style="1" hidden="1"/>
    <col min="65" max="65" width="9.140625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85</v>
      </c>
    </row>
    <row r="3" s="1" customFormat="1" ht="6.96" customHeight="1">
      <c r="B3" s="154"/>
      <c r="C3" s="155"/>
      <c r="D3" s="155"/>
      <c r="E3" s="155"/>
      <c r="F3" s="155"/>
      <c r="G3" s="155"/>
      <c r="H3" s="155"/>
      <c r="I3" s="155"/>
      <c r="J3" s="155"/>
      <c r="K3" s="155"/>
      <c r="L3" s="21"/>
      <c r="AT3" s="18" t="s">
        <v>76</v>
      </c>
    </row>
    <row r="4" s="1" customFormat="1" ht="24.96" customHeight="1">
      <c r="B4" s="21"/>
      <c r="D4" s="156" t="s">
        <v>184</v>
      </c>
      <c r="L4" s="21"/>
      <c r="M4" s="157" t="s">
        <v>9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58" t="s">
        <v>15</v>
      </c>
      <c r="L6" s="21"/>
    </row>
    <row r="7" s="1" customFormat="1" ht="27.84906" customHeight="1">
      <c r="B7" s="21"/>
      <c r="E7" s="159" t="str">
        <f>'Rekapitulácia stavby'!K6</f>
        <v>Rekonštrukcia cesty a mostov II/512 hr. Trenčianskeho kraja - Veľké Pole - križ. II/428 Žarnovica , I. etapa</v>
      </c>
      <c r="F7" s="158"/>
      <c r="G7" s="158"/>
      <c r="H7" s="158"/>
      <c r="L7" s="21"/>
    </row>
    <row r="8" s="2" customFormat="1" ht="12" customHeight="1">
      <c r="A8" s="39"/>
      <c r="B8" s="45"/>
      <c r="C8" s="39"/>
      <c r="D8" s="158" t="s">
        <v>185</v>
      </c>
      <c r="E8" s="39"/>
      <c r="F8" s="39"/>
      <c r="G8" s="39"/>
      <c r="H8" s="39"/>
      <c r="I8" s="39"/>
      <c r="J8" s="39"/>
      <c r="K8" s="39"/>
      <c r="L8" s="70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29.20755" customHeight="1">
      <c r="A9" s="39"/>
      <c r="B9" s="45"/>
      <c r="C9" s="39"/>
      <c r="D9" s="39"/>
      <c r="E9" s="160" t="s">
        <v>186</v>
      </c>
      <c r="F9" s="39"/>
      <c r="G9" s="39"/>
      <c r="H9" s="39"/>
      <c r="I9" s="39"/>
      <c r="J9" s="39"/>
      <c r="K9" s="39"/>
      <c r="L9" s="70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70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58" t="s">
        <v>17</v>
      </c>
      <c r="E11" s="39"/>
      <c r="F11" s="148" t="s">
        <v>1</v>
      </c>
      <c r="G11" s="39"/>
      <c r="H11" s="39"/>
      <c r="I11" s="158" t="s">
        <v>18</v>
      </c>
      <c r="J11" s="148" t="s">
        <v>1</v>
      </c>
      <c r="K11" s="39"/>
      <c r="L11" s="70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58" t="s">
        <v>19</v>
      </c>
      <c r="E12" s="39"/>
      <c r="F12" s="148" t="s">
        <v>20</v>
      </c>
      <c r="G12" s="39"/>
      <c r="H12" s="39"/>
      <c r="I12" s="158" t="s">
        <v>21</v>
      </c>
      <c r="J12" s="161" t="str">
        <f>'Rekapitulácia stavby'!AN8</f>
        <v>14. 12. 2020</v>
      </c>
      <c r="K12" s="39"/>
      <c r="L12" s="70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70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58" t="s">
        <v>23</v>
      </c>
      <c r="E14" s="39"/>
      <c r="F14" s="39"/>
      <c r="G14" s="39"/>
      <c r="H14" s="39"/>
      <c r="I14" s="158" t="s">
        <v>24</v>
      </c>
      <c r="J14" s="148" t="s">
        <v>1</v>
      </c>
      <c r="K14" s="39"/>
      <c r="L14" s="70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48" t="s">
        <v>25</v>
      </c>
      <c r="F15" s="39"/>
      <c r="G15" s="39"/>
      <c r="H15" s="39"/>
      <c r="I15" s="158" t="s">
        <v>26</v>
      </c>
      <c r="J15" s="148" t="s">
        <v>1</v>
      </c>
      <c r="K15" s="39"/>
      <c r="L15" s="70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70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58" t="s">
        <v>27</v>
      </c>
      <c r="E17" s="39"/>
      <c r="F17" s="39"/>
      <c r="G17" s="39"/>
      <c r="H17" s="39"/>
      <c r="I17" s="158" t="s">
        <v>24</v>
      </c>
      <c r="J17" s="34" t="str">
        <f>'Rekapitulácia stavby'!AN13</f>
        <v>Vyplň údaj</v>
      </c>
      <c r="K17" s="39"/>
      <c r="L17" s="70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'Rekapitulácia stavby'!E14</f>
        <v>Vyplň údaj</v>
      </c>
      <c r="F18" s="148"/>
      <c r="G18" s="148"/>
      <c r="H18" s="148"/>
      <c r="I18" s="158" t="s">
        <v>26</v>
      </c>
      <c r="J18" s="34" t="str">
        <f>'Rekapitulácia stavby'!AN14</f>
        <v>Vyplň údaj</v>
      </c>
      <c r="K18" s="39"/>
      <c r="L18" s="70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70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58" t="s">
        <v>29</v>
      </c>
      <c r="E20" s="39"/>
      <c r="F20" s="39"/>
      <c r="G20" s="39"/>
      <c r="H20" s="39"/>
      <c r="I20" s="158" t="s">
        <v>24</v>
      </c>
      <c r="J20" s="148" t="s">
        <v>30</v>
      </c>
      <c r="K20" s="39"/>
      <c r="L20" s="70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48" t="s">
        <v>31</v>
      </c>
      <c r="F21" s="39"/>
      <c r="G21" s="39"/>
      <c r="H21" s="39"/>
      <c r="I21" s="158" t="s">
        <v>26</v>
      </c>
      <c r="J21" s="148" t="s">
        <v>1</v>
      </c>
      <c r="K21" s="39"/>
      <c r="L21" s="70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70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58" t="s">
        <v>33</v>
      </c>
      <c r="E23" s="39"/>
      <c r="F23" s="39"/>
      <c r="G23" s="39"/>
      <c r="H23" s="39"/>
      <c r="I23" s="158" t="s">
        <v>24</v>
      </c>
      <c r="J23" s="148" t="s">
        <v>1</v>
      </c>
      <c r="K23" s="39"/>
      <c r="L23" s="70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48" t="s">
        <v>34</v>
      </c>
      <c r="F24" s="39"/>
      <c r="G24" s="39"/>
      <c r="H24" s="39"/>
      <c r="I24" s="158" t="s">
        <v>26</v>
      </c>
      <c r="J24" s="148" t="s">
        <v>1</v>
      </c>
      <c r="K24" s="39"/>
      <c r="L24" s="70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70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58" t="s">
        <v>35</v>
      </c>
      <c r="E26" s="39"/>
      <c r="F26" s="39"/>
      <c r="G26" s="39"/>
      <c r="H26" s="39"/>
      <c r="I26" s="39"/>
      <c r="J26" s="39"/>
      <c r="K26" s="39"/>
      <c r="L26" s="70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30189" customHeight="1">
      <c r="A27" s="162"/>
      <c r="B27" s="163"/>
      <c r="C27" s="162"/>
      <c r="D27" s="162"/>
      <c r="E27" s="164" t="s">
        <v>1</v>
      </c>
      <c r="F27" s="164"/>
      <c r="G27" s="164"/>
      <c r="H27" s="164"/>
      <c r="I27" s="162"/>
      <c r="J27" s="162"/>
      <c r="K27" s="162"/>
      <c r="L27" s="165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70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66"/>
      <c r="E29" s="166"/>
      <c r="F29" s="166"/>
      <c r="G29" s="166"/>
      <c r="H29" s="166"/>
      <c r="I29" s="166"/>
      <c r="J29" s="166"/>
      <c r="K29" s="166"/>
      <c r="L29" s="70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67" t="s">
        <v>36</v>
      </c>
      <c r="E30" s="39"/>
      <c r="F30" s="39"/>
      <c r="G30" s="39"/>
      <c r="H30" s="39"/>
      <c r="I30" s="39"/>
      <c r="J30" s="168">
        <f>ROUND(J119, 2)</f>
        <v>0</v>
      </c>
      <c r="K30" s="39"/>
      <c r="L30" s="70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66"/>
      <c r="E31" s="166"/>
      <c r="F31" s="166"/>
      <c r="G31" s="166"/>
      <c r="H31" s="166"/>
      <c r="I31" s="166"/>
      <c r="J31" s="166"/>
      <c r="K31" s="166"/>
      <c r="L31" s="70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69" t="s">
        <v>38</v>
      </c>
      <c r="G32" s="39"/>
      <c r="H32" s="39"/>
      <c r="I32" s="169" t="s">
        <v>37</v>
      </c>
      <c r="J32" s="169" t="s">
        <v>39</v>
      </c>
      <c r="K32" s="39"/>
      <c r="L32" s="70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70" t="s">
        <v>40</v>
      </c>
      <c r="E33" s="171" t="s">
        <v>41</v>
      </c>
      <c r="F33" s="172">
        <f>ROUND((SUM(BE119:BE127)),  2)</f>
        <v>0</v>
      </c>
      <c r="G33" s="173"/>
      <c r="H33" s="173"/>
      <c r="I33" s="174">
        <v>0.20000000000000001</v>
      </c>
      <c r="J33" s="172">
        <f>ROUND(((SUM(BE119:BE127))*I33),  2)</f>
        <v>0</v>
      </c>
      <c r="K33" s="39"/>
      <c r="L33" s="70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71" t="s">
        <v>42</v>
      </c>
      <c r="F34" s="172">
        <f>ROUND((SUM(BF119:BF127)),  2)</f>
        <v>0</v>
      </c>
      <c r="G34" s="173"/>
      <c r="H34" s="173"/>
      <c r="I34" s="174">
        <v>0.20000000000000001</v>
      </c>
      <c r="J34" s="172">
        <f>ROUND(((SUM(BF119:BF127))*I34),  2)</f>
        <v>0</v>
      </c>
      <c r="K34" s="39"/>
      <c r="L34" s="70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58" t="s">
        <v>43</v>
      </c>
      <c r="F35" s="175">
        <f>ROUND((SUM(BG119:BG127)),  2)</f>
        <v>0</v>
      </c>
      <c r="G35" s="39"/>
      <c r="H35" s="39"/>
      <c r="I35" s="176">
        <v>0.20000000000000001</v>
      </c>
      <c r="J35" s="175">
        <f>0</f>
        <v>0</v>
      </c>
      <c r="K35" s="39"/>
      <c r="L35" s="70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58" t="s">
        <v>44</v>
      </c>
      <c r="F36" s="175">
        <f>ROUND((SUM(BH119:BH127)),  2)</f>
        <v>0</v>
      </c>
      <c r="G36" s="39"/>
      <c r="H36" s="39"/>
      <c r="I36" s="176">
        <v>0.20000000000000001</v>
      </c>
      <c r="J36" s="175">
        <f>0</f>
        <v>0</v>
      </c>
      <c r="K36" s="39"/>
      <c r="L36" s="70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71" t="s">
        <v>45</v>
      </c>
      <c r="F37" s="172">
        <f>ROUND((SUM(BI119:BI127)),  2)</f>
        <v>0</v>
      </c>
      <c r="G37" s="173"/>
      <c r="H37" s="173"/>
      <c r="I37" s="174">
        <v>0</v>
      </c>
      <c r="J37" s="172">
        <f>0</f>
        <v>0</v>
      </c>
      <c r="K37" s="39"/>
      <c r="L37" s="70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70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77"/>
      <c r="D39" s="178" t="s">
        <v>46</v>
      </c>
      <c r="E39" s="179"/>
      <c r="F39" s="179"/>
      <c r="G39" s="180" t="s">
        <v>47</v>
      </c>
      <c r="H39" s="181" t="s">
        <v>48</v>
      </c>
      <c r="I39" s="179"/>
      <c r="J39" s="182">
        <f>SUM(J30:J37)</f>
        <v>0</v>
      </c>
      <c r="K39" s="183"/>
      <c r="L39" s="70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70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70"/>
      <c r="D50" s="184" t="s">
        <v>49</v>
      </c>
      <c r="E50" s="185"/>
      <c r="F50" s="185"/>
      <c r="G50" s="184" t="s">
        <v>50</v>
      </c>
      <c r="H50" s="185"/>
      <c r="I50" s="185"/>
      <c r="J50" s="185"/>
      <c r="K50" s="185"/>
      <c r="L50" s="70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86" t="s">
        <v>51</v>
      </c>
      <c r="E61" s="187"/>
      <c r="F61" s="188" t="s">
        <v>52</v>
      </c>
      <c r="G61" s="186" t="s">
        <v>51</v>
      </c>
      <c r="H61" s="187"/>
      <c r="I61" s="187"/>
      <c r="J61" s="189" t="s">
        <v>52</v>
      </c>
      <c r="K61" s="187"/>
      <c r="L61" s="70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84" t="s">
        <v>53</v>
      </c>
      <c r="E65" s="190"/>
      <c r="F65" s="190"/>
      <c r="G65" s="184" t="s">
        <v>54</v>
      </c>
      <c r="H65" s="190"/>
      <c r="I65" s="190"/>
      <c r="J65" s="190"/>
      <c r="K65" s="190"/>
      <c r="L65" s="70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86" t="s">
        <v>51</v>
      </c>
      <c r="E76" s="187"/>
      <c r="F76" s="188" t="s">
        <v>52</v>
      </c>
      <c r="G76" s="186" t="s">
        <v>51</v>
      </c>
      <c r="H76" s="187"/>
      <c r="I76" s="187"/>
      <c r="J76" s="189" t="s">
        <v>52</v>
      </c>
      <c r="K76" s="187"/>
      <c r="L76" s="70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91"/>
      <c r="C77" s="192"/>
      <c r="D77" s="192"/>
      <c r="E77" s="192"/>
      <c r="F77" s="192"/>
      <c r="G77" s="192"/>
      <c r="H77" s="192"/>
      <c r="I77" s="192"/>
      <c r="J77" s="192"/>
      <c r="K77" s="192"/>
      <c r="L77" s="70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hidden="1" s="2" customFormat="1" ht="6.96" customHeight="1">
      <c r="A81" s="39"/>
      <c r="B81" s="193"/>
      <c r="C81" s="194"/>
      <c r="D81" s="194"/>
      <c r="E81" s="194"/>
      <c r="F81" s="194"/>
      <c r="G81" s="194"/>
      <c r="H81" s="194"/>
      <c r="I81" s="194"/>
      <c r="J81" s="194"/>
      <c r="K81" s="194"/>
      <c r="L81" s="70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hidden="1" s="2" customFormat="1" ht="24.96" customHeight="1">
      <c r="A82" s="39"/>
      <c r="B82" s="40"/>
      <c r="C82" s="24" t="s">
        <v>187</v>
      </c>
      <c r="D82" s="41"/>
      <c r="E82" s="41"/>
      <c r="F82" s="41"/>
      <c r="G82" s="41"/>
      <c r="H82" s="41"/>
      <c r="I82" s="41"/>
      <c r="J82" s="41"/>
      <c r="K82" s="41"/>
      <c r="L82" s="70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hidden="1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70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hidden="1" s="2" customFormat="1" ht="12" customHeight="1">
      <c r="A84" s="39"/>
      <c r="B84" s="40"/>
      <c r="C84" s="33" t="s">
        <v>15</v>
      </c>
      <c r="D84" s="41"/>
      <c r="E84" s="41"/>
      <c r="F84" s="41"/>
      <c r="G84" s="41"/>
      <c r="H84" s="41"/>
      <c r="I84" s="41"/>
      <c r="J84" s="41"/>
      <c r="K84" s="41"/>
      <c r="L84" s="70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hidden="1" s="2" customFormat="1" ht="27.84906" customHeight="1">
      <c r="A85" s="39"/>
      <c r="B85" s="40"/>
      <c r="C85" s="41"/>
      <c r="D85" s="41"/>
      <c r="E85" s="195" t="str">
        <f>E7</f>
        <v>Rekonštrukcia cesty a mostov II/512 hr. Trenčianskeho kraja - Veľké Pole - križ. II/428 Žarnovica , I. etapa</v>
      </c>
      <c r="F85" s="33"/>
      <c r="G85" s="33"/>
      <c r="H85" s="33"/>
      <c r="I85" s="41"/>
      <c r="J85" s="41"/>
      <c r="K85" s="41"/>
      <c r="L85" s="70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hidden="1" s="2" customFormat="1" ht="12" customHeight="1">
      <c r="A86" s="39"/>
      <c r="B86" s="40"/>
      <c r="C86" s="33" t="s">
        <v>185</v>
      </c>
      <c r="D86" s="41"/>
      <c r="E86" s="41"/>
      <c r="F86" s="41"/>
      <c r="G86" s="41"/>
      <c r="H86" s="41"/>
      <c r="I86" s="41"/>
      <c r="J86" s="41"/>
      <c r="K86" s="41"/>
      <c r="L86" s="70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hidden="1" s="2" customFormat="1" ht="29.20755" customHeight="1">
      <c r="A87" s="39"/>
      <c r="B87" s="40"/>
      <c r="C87" s="41"/>
      <c r="D87" s="41"/>
      <c r="E87" s="83" t="str">
        <f>E9</f>
        <v>000-00 - 000-00 Všeobecné položky pre objekty 101-01 až 101-20</v>
      </c>
      <c r="F87" s="41"/>
      <c r="G87" s="41"/>
      <c r="H87" s="41"/>
      <c r="I87" s="41"/>
      <c r="J87" s="41"/>
      <c r="K87" s="41"/>
      <c r="L87" s="70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hidden="1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70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hidden="1" s="2" customFormat="1" ht="12" customHeight="1">
      <c r="A89" s="39"/>
      <c r="B89" s="40"/>
      <c r="C89" s="33" t="s">
        <v>19</v>
      </c>
      <c r="D89" s="41"/>
      <c r="E89" s="41"/>
      <c r="F89" s="28" t="str">
        <f>F12</f>
        <v>Okres Žarnovica , k. ú. Veľké Pole</v>
      </c>
      <c r="G89" s="41"/>
      <c r="H89" s="41"/>
      <c r="I89" s="33" t="s">
        <v>21</v>
      </c>
      <c r="J89" s="86" t="str">
        <f>IF(J12="","",J12)</f>
        <v>14. 12. 2020</v>
      </c>
      <c r="K89" s="41"/>
      <c r="L89" s="70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hidden="1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70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hidden="1" s="2" customFormat="1" ht="24.81509" customHeight="1">
      <c r="A91" s="39"/>
      <c r="B91" s="40"/>
      <c r="C91" s="33" t="s">
        <v>23</v>
      </c>
      <c r="D91" s="41"/>
      <c r="E91" s="41"/>
      <c r="F91" s="28" t="str">
        <f>E15</f>
        <v xml:space="preserve">BANSKOBYSTRICKÝ SAMOSPRÁVNY KRAJ </v>
      </c>
      <c r="G91" s="41"/>
      <c r="H91" s="41"/>
      <c r="I91" s="33" t="s">
        <v>29</v>
      </c>
      <c r="J91" s="37" t="str">
        <f>E21</f>
        <v>ISPO spol.s r.o. , Prešov</v>
      </c>
      <c r="K91" s="41"/>
      <c r="L91" s="70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hidden="1" s="2" customFormat="1" ht="15.30566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Ing. Čurlík Ján</v>
      </c>
      <c r="K92" s="41"/>
      <c r="L92" s="70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hidden="1" s="2" customFormat="1" ht="10.32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70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hidden="1" s="2" customFormat="1" ht="29.28" customHeight="1">
      <c r="A94" s="39"/>
      <c r="B94" s="40"/>
      <c r="C94" s="196" t="s">
        <v>188</v>
      </c>
      <c r="D94" s="197"/>
      <c r="E94" s="197"/>
      <c r="F94" s="197"/>
      <c r="G94" s="197"/>
      <c r="H94" s="197"/>
      <c r="I94" s="197"/>
      <c r="J94" s="198" t="s">
        <v>189</v>
      </c>
      <c r="K94" s="197"/>
      <c r="L94" s="70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hidden="1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70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hidden="1" s="2" customFormat="1" ht="22.8" customHeight="1">
      <c r="A96" s="39"/>
      <c r="B96" s="40"/>
      <c r="C96" s="199" t="s">
        <v>190</v>
      </c>
      <c r="D96" s="41"/>
      <c r="E96" s="41"/>
      <c r="F96" s="41"/>
      <c r="G96" s="41"/>
      <c r="H96" s="41"/>
      <c r="I96" s="41"/>
      <c r="J96" s="117">
        <f>J119</f>
        <v>0</v>
      </c>
      <c r="K96" s="41"/>
      <c r="L96" s="70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191</v>
      </c>
    </row>
    <row r="97" hidden="1" s="9" customFormat="1" ht="24.96" customHeight="1">
      <c r="A97" s="9"/>
      <c r="B97" s="200"/>
      <c r="C97" s="201"/>
      <c r="D97" s="202" t="s">
        <v>192</v>
      </c>
      <c r="E97" s="203"/>
      <c r="F97" s="203"/>
      <c r="G97" s="203"/>
      <c r="H97" s="203"/>
      <c r="I97" s="203"/>
      <c r="J97" s="204">
        <f>J120</f>
        <v>0</v>
      </c>
      <c r="K97" s="201"/>
      <c r="L97" s="20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hidden="1" s="10" customFormat="1" ht="19.92" customHeight="1">
      <c r="A98" s="10"/>
      <c r="B98" s="206"/>
      <c r="C98" s="140"/>
      <c r="D98" s="207" t="s">
        <v>193</v>
      </c>
      <c r="E98" s="208"/>
      <c r="F98" s="208"/>
      <c r="G98" s="208"/>
      <c r="H98" s="208"/>
      <c r="I98" s="208"/>
      <c r="J98" s="209">
        <f>J121</f>
        <v>0</v>
      </c>
      <c r="K98" s="140"/>
      <c r="L98" s="2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hidden="1" s="10" customFormat="1" ht="19.92" customHeight="1">
      <c r="A99" s="10"/>
      <c r="B99" s="206"/>
      <c r="C99" s="140"/>
      <c r="D99" s="207" t="s">
        <v>194</v>
      </c>
      <c r="E99" s="208"/>
      <c r="F99" s="208"/>
      <c r="G99" s="208"/>
      <c r="H99" s="208"/>
      <c r="I99" s="208"/>
      <c r="J99" s="209">
        <f>J125</f>
        <v>0</v>
      </c>
      <c r="K99" s="140"/>
      <c r="L99" s="2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hidden="1" s="2" customFormat="1" ht="21.84" customHeight="1">
      <c r="A100" s="39"/>
      <c r="B100" s="40"/>
      <c r="C100" s="41"/>
      <c r="D100" s="41"/>
      <c r="E100" s="41"/>
      <c r="F100" s="41"/>
      <c r="G100" s="41"/>
      <c r="H100" s="41"/>
      <c r="I100" s="41"/>
      <c r="J100" s="41"/>
      <c r="K100" s="41"/>
      <c r="L100" s="70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1" hidden="1" s="2" customFormat="1" ht="6.96" customHeight="1">
      <c r="A101" s="39"/>
      <c r="B101" s="73"/>
      <c r="C101" s="74"/>
      <c r="D101" s="74"/>
      <c r="E101" s="74"/>
      <c r="F101" s="74"/>
      <c r="G101" s="74"/>
      <c r="H101" s="74"/>
      <c r="I101" s="74"/>
      <c r="J101" s="74"/>
      <c r="K101" s="74"/>
      <c r="L101" s="70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hidden="1"/>
    <row r="103" hidden="1"/>
    <row r="104" hidden="1"/>
    <row r="105" s="2" customFormat="1" ht="6.96" customHeight="1">
      <c r="A105" s="39"/>
      <c r="B105" s="75"/>
      <c r="C105" s="76"/>
      <c r="D105" s="76"/>
      <c r="E105" s="76"/>
      <c r="F105" s="76"/>
      <c r="G105" s="76"/>
      <c r="H105" s="76"/>
      <c r="I105" s="76"/>
      <c r="J105" s="76"/>
      <c r="K105" s="76"/>
      <c r="L105" s="70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="2" customFormat="1" ht="24.96" customHeight="1">
      <c r="A106" s="39"/>
      <c r="B106" s="40"/>
      <c r="C106" s="24" t="s">
        <v>195</v>
      </c>
      <c r="D106" s="41"/>
      <c r="E106" s="41"/>
      <c r="F106" s="41"/>
      <c r="G106" s="41"/>
      <c r="H106" s="41"/>
      <c r="I106" s="41"/>
      <c r="J106" s="41"/>
      <c r="K106" s="41"/>
      <c r="L106" s="70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="2" customFormat="1" ht="6.96" customHeight="1">
      <c r="A107" s="39"/>
      <c r="B107" s="40"/>
      <c r="C107" s="41"/>
      <c r="D107" s="41"/>
      <c r="E107" s="41"/>
      <c r="F107" s="41"/>
      <c r="G107" s="41"/>
      <c r="H107" s="41"/>
      <c r="I107" s="41"/>
      <c r="J107" s="41"/>
      <c r="K107" s="41"/>
      <c r="L107" s="70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="2" customFormat="1" ht="12" customHeight="1">
      <c r="A108" s="39"/>
      <c r="B108" s="40"/>
      <c r="C108" s="33" t="s">
        <v>15</v>
      </c>
      <c r="D108" s="41"/>
      <c r="E108" s="41"/>
      <c r="F108" s="41"/>
      <c r="G108" s="41"/>
      <c r="H108" s="41"/>
      <c r="I108" s="41"/>
      <c r="J108" s="41"/>
      <c r="K108" s="41"/>
      <c r="L108" s="70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="2" customFormat="1" ht="27.84906" customHeight="1">
      <c r="A109" s="39"/>
      <c r="B109" s="40"/>
      <c r="C109" s="41"/>
      <c r="D109" s="41"/>
      <c r="E109" s="195" t="str">
        <f>E7</f>
        <v>Rekonštrukcia cesty a mostov II/512 hr. Trenčianskeho kraja - Veľké Pole - križ. II/428 Žarnovica , I. etapa</v>
      </c>
      <c r="F109" s="33"/>
      <c r="G109" s="33"/>
      <c r="H109" s="33"/>
      <c r="I109" s="41"/>
      <c r="J109" s="41"/>
      <c r="K109" s="41"/>
      <c r="L109" s="70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="2" customFormat="1" ht="12" customHeight="1">
      <c r="A110" s="39"/>
      <c r="B110" s="40"/>
      <c r="C110" s="33" t="s">
        <v>185</v>
      </c>
      <c r="D110" s="41"/>
      <c r="E110" s="41"/>
      <c r="F110" s="41"/>
      <c r="G110" s="41"/>
      <c r="H110" s="41"/>
      <c r="I110" s="41"/>
      <c r="J110" s="41"/>
      <c r="K110" s="41"/>
      <c r="L110" s="70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="2" customFormat="1" ht="29.20755" customHeight="1">
      <c r="A111" s="39"/>
      <c r="B111" s="40"/>
      <c r="C111" s="41"/>
      <c r="D111" s="41"/>
      <c r="E111" s="83" t="str">
        <f>E9</f>
        <v>000-00 - 000-00 Všeobecné položky pre objekty 101-01 až 101-20</v>
      </c>
      <c r="F111" s="41"/>
      <c r="G111" s="41"/>
      <c r="H111" s="41"/>
      <c r="I111" s="41"/>
      <c r="J111" s="41"/>
      <c r="K111" s="41"/>
      <c r="L111" s="70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="2" customFormat="1" ht="6.96" customHeight="1">
      <c r="A112" s="39"/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70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="2" customFormat="1" ht="12" customHeight="1">
      <c r="A113" s="39"/>
      <c r="B113" s="40"/>
      <c r="C113" s="33" t="s">
        <v>19</v>
      </c>
      <c r="D113" s="41"/>
      <c r="E113" s="41"/>
      <c r="F113" s="28" t="str">
        <f>F12</f>
        <v>Okres Žarnovica , k. ú. Veľké Pole</v>
      </c>
      <c r="G113" s="41"/>
      <c r="H113" s="41"/>
      <c r="I113" s="33" t="s">
        <v>21</v>
      </c>
      <c r="J113" s="86" t="str">
        <f>IF(J12="","",J12)</f>
        <v>14. 12. 2020</v>
      </c>
      <c r="K113" s="41"/>
      <c r="L113" s="70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="2" customFormat="1" ht="6.96" customHeight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70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="2" customFormat="1" ht="24.81509" customHeight="1">
      <c r="A115" s="39"/>
      <c r="B115" s="40"/>
      <c r="C115" s="33" t="s">
        <v>23</v>
      </c>
      <c r="D115" s="41"/>
      <c r="E115" s="41"/>
      <c r="F115" s="28" t="str">
        <f>E15</f>
        <v xml:space="preserve">BANSKOBYSTRICKÝ SAMOSPRÁVNY KRAJ </v>
      </c>
      <c r="G115" s="41"/>
      <c r="H115" s="41"/>
      <c r="I115" s="33" t="s">
        <v>29</v>
      </c>
      <c r="J115" s="37" t="str">
        <f>E21</f>
        <v>ISPO spol.s r.o. , Prešov</v>
      </c>
      <c r="K115" s="41"/>
      <c r="L115" s="70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="2" customFormat="1" ht="15.30566" customHeight="1">
      <c r="A116" s="39"/>
      <c r="B116" s="40"/>
      <c r="C116" s="33" t="s">
        <v>27</v>
      </c>
      <c r="D116" s="41"/>
      <c r="E116" s="41"/>
      <c r="F116" s="28" t="str">
        <f>IF(E18="","",E18)</f>
        <v>Vyplň údaj</v>
      </c>
      <c r="G116" s="41"/>
      <c r="H116" s="41"/>
      <c r="I116" s="33" t="s">
        <v>33</v>
      </c>
      <c r="J116" s="37" t="str">
        <f>E24</f>
        <v>Ing. Čurlík Ján</v>
      </c>
      <c r="K116" s="41"/>
      <c r="L116" s="70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2" customFormat="1" ht="10.32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70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11" customFormat="1" ht="29.28" customHeight="1">
      <c r="A118" s="211"/>
      <c r="B118" s="212"/>
      <c r="C118" s="213" t="s">
        <v>196</v>
      </c>
      <c r="D118" s="214" t="s">
        <v>61</v>
      </c>
      <c r="E118" s="214" t="s">
        <v>57</v>
      </c>
      <c r="F118" s="214" t="s">
        <v>58</v>
      </c>
      <c r="G118" s="214" t="s">
        <v>197</v>
      </c>
      <c r="H118" s="214" t="s">
        <v>198</v>
      </c>
      <c r="I118" s="214" t="s">
        <v>199</v>
      </c>
      <c r="J118" s="215" t="s">
        <v>189</v>
      </c>
      <c r="K118" s="216" t="s">
        <v>200</v>
      </c>
      <c r="L118" s="217"/>
      <c r="M118" s="107" t="s">
        <v>1</v>
      </c>
      <c r="N118" s="108" t="s">
        <v>40</v>
      </c>
      <c r="O118" s="108" t="s">
        <v>201</v>
      </c>
      <c r="P118" s="108" t="s">
        <v>202</v>
      </c>
      <c r="Q118" s="108" t="s">
        <v>203</v>
      </c>
      <c r="R118" s="108" t="s">
        <v>204</v>
      </c>
      <c r="S118" s="108" t="s">
        <v>205</v>
      </c>
      <c r="T118" s="109" t="s">
        <v>206</v>
      </c>
      <c r="U118" s="211"/>
      <c r="V118" s="211"/>
      <c r="W118" s="211"/>
      <c r="X118" s="211"/>
      <c r="Y118" s="211"/>
      <c r="Z118" s="211"/>
      <c r="AA118" s="211"/>
      <c r="AB118" s="211"/>
      <c r="AC118" s="211"/>
      <c r="AD118" s="211"/>
      <c r="AE118" s="211"/>
    </row>
    <row r="119" s="2" customFormat="1" ht="22.8" customHeight="1">
      <c r="A119" s="39"/>
      <c r="B119" s="40"/>
      <c r="C119" s="114" t="s">
        <v>190</v>
      </c>
      <c r="D119" s="41"/>
      <c r="E119" s="41"/>
      <c r="F119" s="41"/>
      <c r="G119" s="41"/>
      <c r="H119" s="41"/>
      <c r="I119" s="41"/>
      <c r="J119" s="218">
        <f>BK119</f>
        <v>0</v>
      </c>
      <c r="K119" s="41"/>
      <c r="L119" s="45"/>
      <c r="M119" s="110"/>
      <c r="N119" s="219"/>
      <c r="O119" s="111"/>
      <c r="P119" s="220">
        <f>P120</f>
        <v>0</v>
      </c>
      <c r="Q119" s="111"/>
      <c r="R119" s="220">
        <f>R120</f>
        <v>0</v>
      </c>
      <c r="S119" s="111"/>
      <c r="T119" s="221">
        <f>T120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75</v>
      </c>
      <c r="AU119" s="18" t="s">
        <v>191</v>
      </c>
      <c r="BK119" s="222">
        <f>BK120</f>
        <v>0</v>
      </c>
    </row>
    <row r="120" s="12" customFormat="1" ht="25.92" customHeight="1">
      <c r="A120" s="12"/>
      <c r="B120" s="223"/>
      <c r="C120" s="224"/>
      <c r="D120" s="225" t="s">
        <v>75</v>
      </c>
      <c r="E120" s="226" t="s">
        <v>207</v>
      </c>
      <c r="F120" s="226" t="s">
        <v>208</v>
      </c>
      <c r="G120" s="224"/>
      <c r="H120" s="224"/>
      <c r="I120" s="227"/>
      <c r="J120" s="228">
        <f>BK120</f>
        <v>0</v>
      </c>
      <c r="K120" s="224"/>
      <c r="L120" s="229"/>
      <c r="M120" s="230"/>
      <c r="N120" s="231"/>
      <c r="O120" s="231"/>
      <c r="P120" s="232">
        <f>P121+P125</f>
        <v>0</v>
      </c>
      <c r="Q120" s="231"/>
      <c r="R120" s="232">
        <f>R121+R125</f>
        <v>0</v>
      </c>
      <c r="S120" s="231"/>
      <c r="T120" s="233">
        <f>T121+T125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34" t="s">
        <v>209</v>
      </c>
      <c r="AT120" s="235" t="s">
        <v>75</v>
      </c>
      <c r="AU120" s="235" t="s">
        <v>76</v>
      </c>
      <c r="AY120" s="234" t="s">
        <v>210</v>
      </c>
      <c r="BK120" s="236">
        <f>BK121+BK125</f>
        <v>0</v>
      </c>
    </row>
    <row r="121" s="12" customFormat="1" ht="22.8" customHeight="1">
      <c r="A121" s="12"/>
      <c r="B121" s="223"/>
      <c r="C121" s="224"/>
      <c r="D121" s="225" t="s">
        <v>75</v>
      </c>
      <c r="E121" s="237" t="s">
        <v>211</v>
      </c>
      <c r="F121" s="237" t="s">
        <v>212</v>
      </c>
      <c r="G121" s="224"/>
      <c r="H121" s="224"/>
      <c r="I121" s="227"/>
      <c r="J121" s="238">
        <f>BK121</f>
        <v>0</v>
      </c>
      <c r="K121" s="224"/>
      <c r="L121" s="229"/>
      <c r="M121" s="230"/>
      <c r="N121" s="231"/>
      <c r="O121" s="231"/>
      <c r="P121" s="232">
        <f>SUM(P122:P124)</f>
        <v>0</v>
      </c>
      <c r="Q121" s="231"/>
      <c r="R121" s="232">
        <f>SUM(R122:R124)</f>
        <v>0</v>
      </c>
      <c r="S121" s="231"/>
      <c r="T121" s="233">
        <f>SUM(T122:T124)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34" t="s">
        <v>209</v>
      </c>
      <c r="AT121" s="235" t="s">
        <v>75</v>
      </c>
      <c r="AU121" s="235" t="s">
        <v>84</v>
      </c>
      <c r="AY121" s="234" t="s">
        <v>210</v>
      </c>
      <c r="BK121" s="236">
        <f>SUM(BK122:BK124)</f>
        <v>0</v>
      </c>
    </row>
    <row r="122" s="2" customFormat="1" ht="31.92453" customHeight="1">
      <c r="A122" s="39"/>
      <c r="B122" s="40"/>
      <c r="C122" s="239" t="s">
        <v>84</v>
      </c>
      <c r="D122" s="239" t="s">
        <v>213</v>
      </c>
      <c r="E122" s="240" t="s">
        <v>214</v>
      </c>
      <c r="F122" s="241" t="s">
        <v>215</v>
      </c>
      <c r="G122" s="242" t="s">
        <v>216</v>
      </c>
      <c r="H122" s="243">
        <v>1</v>
      </c>
      <c r="I122" s="244"/>
      <c r="J122" s="245">
        <f>ROUND(I122*H122,2)</f>
        <v>0</v>
      </c>
      <c r="K122" s="246"/>
      <c r="L122" s="45"/>
      <c r="M122" s="247" t="s">
        <v>1</v>
      </c>
      <c r="N122" s="248" t="s">
        <v>42</v>
      </c>
      <c r="O122" s="98"/>
      <c r="P122" s="249">
        <f>O122*H122</f>
        <v>0</v>
      </c>
      <c r="Q122" s="249">
        <v>0</v>
      </c>
      <c r="R122" s="249">
        <f>Q122*H122</f>
        <v>0</v>
      </c>
      <c r="S122" s="249">
        <v>0</v>
      </c>
      <c r="T122" s="250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51" t="s">
        <v>217</v>
      </c>
      <c r="AT122" s="251" t="s">
        <v>213</v>
      </c>
      <c r="AU122" s="251" t="s">
        <v>92</v>
      </c>
      <c r="AY122" s="18" t="s">
        <v>210</v>
      </c>
      <c r="BE122" s="252">
        <f>IF(N122="základná",J122,0)</f>
        <v>0</v>
      </c>
      <c r="BF122" s="252">
        <f>IF(N122="znížená",J122,0)</f>
        <v>0</v>
      </c>
      <c r="BG122" s="252">
        <f>IF(N122="zákl. prenesená",J122,0)</f>
        <v>0</v>
      </c>
      <c r="BH122" s="252">
        <f>IF(N122="zníž. prenesená",J122,0)</f>
        <v>0</v>
      </c>
      <c r="BI122" s="252">
        <f>IF(N122="nulová",J122,0)</f>
        <v>0</v>
      </c>
      <c r="BJ122" s="18" t="s">
        <v>92</v>
      </c>
      <c r="BK122" s="252">
        <f>ROUND(I122*H122,2)</f>
        <v>0</v>
      </c>
      <c r="BL122" s="18" t="s">
        <v>217</v>
      </c>
      <c r="BM122" s="251" t="s">
        <v>218</v>
      </c>
    </row>
    <row r="123" s="2" customFormat="1" ht="23.4566" customHeight="1">
      <c r="A123" s="39"/>
      <c r="B123" s="40"/>
      <c r="C123" s="239" t="s">
        <v>92</v>
      </c>
      <c r="D123" s="239" t="s">
        <v>213</v>
      </c>
      <c r="E123" s="240" t="s">
        <v>219</v>
      </c>
      <c r="F123" s="241" t="s">
        <v>220</v>
      </c>
      <c r="G123" s="242" t="s">
        <v>216</v>
      </c>
      <c r="H123" s="243">
        <v>1</v>
      </c>
      <c r="I123" s="244"/>
      <c r="J123" s="245">
        <f>ROUND(I123*H123,2)</f>
        <v>0</v>
      </c>
      <c r="K123" s="246"/>
      <c r="L123" s="45"/>
      <c r="M123" s="247" t="s">
        <v>1</v>
      </c>
      <c r="N123" s="248" t="s">
        <v>42</v>
      </c>
      <c r="O123" s="98"/>
      <c r="P123" s="249">
        <f>O123*H123</f>
        <v>0</v>
      </c>
      <c r="Q123" s="249">
        <v>0</v>
      </c>
      <c r="R123" s="249">
        <f>Q123*H123</f>
        <v>0</v>
      </c>
      <c r="S123" s="249">
        <v>0</v>
      </c>
      <c r="T123" s="250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51" t="s">
        <v>217</v>
      </c>
      <c r="AT123" s="251" t="s">
        <v>213</v>
      </c>
      <c r="AU123" s="251" t="s">
        <v>92</v>
      </c>
      <c r="AY123" s="18" t="s">
        <v>210</v>
      </c>
      <c r="BE123" s="252">
        <f>IF(N123="základná",J123,0)</f>
        <v>0</v>
      </c>
      <c r="BF123" s="252">
        <f>IF(N123="znížená",J123,0)</f>
        <v>0</v>
      </c>
      <c r="BG123" s="252">
        <f>IF(N123="zákl. prenesená",J123,0)</f>
        <v>0</v>
      </c>
      <c r="BH123" s="252">
        <f>IF(N123="zníž. prenesená",J123,0)</f>
        <v>0</v>
      </c>
      <c r="BI123" s="252">
        <f>IF(N123="nulová",J123,0)</f>
        <v>0</v>
      </c>
      <c r="BJ123" s="18" t="s">
        <v>92</v>
      </c>
      <c r="BK123" s="252">
        <f>ROUND(I123*H123,2)</f>
        <v>0</v>
      </c>
      <c r="BL123" s="18" t="s">
        <v>217</v>
      </c>
      <c r="BM123" s="251" t="s">
        <v>221</v>
      </c>
    </row>
    <row r="124" s="2" customFormat="1" ht="23.4566" customHeight="1">
      <c r="A124" s="39"/>
      <c r="B124" s="40"/>
      <c r="C124" s="239" t="s">
        <v>102</v>
      </c>
      <c r="D124" s="239" t="s">
        <v>213</v>
      </c>
      <c r="E124" s="240" t="s">
        <v>222</v>
      </c>
      <c r="F124" s="241" t="s">
        <v>223</v>
      </c>
      <c r="G124" s="242" t="s">
        <v>216</v>
      </c>
      <c r="H124" s="243">
        <v>1</v>
      </c>
      <c r="I124" s="244"/>
      <c r="J124" s="245">
        <f>ROUND(I124*H124,2)</f>
        <v>0</v>
      </c>
      <c r="K124" s="246"/>
      <c r="L124" s="45"/>
      <c r="M124" s="247" t="s">
        <v>1</v>
      </c>
      <c r="N124" s="248" t="s">
        <v>42</v>
      </c>
      <c r="O124" s="98"/>
      <c r="P124" s="249">
        <f>O124*H124</f>
        <v>0</v>
      </c>
      <c r="Q124" s="249">
        <v>0</v>
      </c>
      <c r="R124" s="249">
        <f>Q124*H124</f>
        <v>0</v>
      </c>
      <c r="S124" s="249">
        <v>0</v>
      </c>
      <c r="T124" s="250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51" t="s">
        <v>217</v>
      </c>
      <c r="AT124" s="251" t="s">
        <v>213</v>
      </c>
      <c r="AU124" s="251" t="s">
        <v>92</v>
      </c>
      <c r="AY124" s="18" t="s">
        <v>210</v>
      </c>
      <c r="BE124" s="252">
        <f>IF(N124="základná",J124,0)</f>
        <v>0</v>
      </c>
      <c r="BF124" s="252">
        <f>IF(N124="znížená",J124,0)</f>
        <v>0</v>
      </c>
      <c r="BG124" s="252">
        <f>IF(N124="zákl. prenesená",J124,0)</f>
        <v>0</v>
      </c>
      <c r="BH124" s="252">
        <f>IF(N124="zníž. prenesená",J124,0)</f>
        <v>0</v>
      </c>
      <c r="BI124" s="252">
        <f>IF(N124="nulová",J124,0)</f>
        <v>0</v>
      </c>
      <c r="BJ124" s="18" t="s">
        <v>92</v>
      </c>
      <c r="BK124" s="252">
        <f>ROUND(I124*H124,2)</f>
        <v>0</v>
      </c>
      <c r="BL124" s="18" t="s">
        <v>217</v>
      </c>
      <c r="BM124" s="251" t="s">
        <v>224</v>
      </c>
    </row>
    <row r="125" s="12" customFormat="1" ht="22.8" customHeight="1">
      <c r="A125" s="12"/>
      <c r="B125" s="223"/>
      <c r="C125" s="224"/>
      <c r="D125" s="225" t="s">
        <v>75</v>
      </c>
      <c r="E125" s="237" t="s">
        <v>225</v>
      </c>
      <c r="F125" s="237" t="s">
        <v>226</v>
      </c>
      <c r="G125" s="224"/>
      <c r="H125" s="224"/>
      <c r="I125" s="227"/>
      <c r="J125" s="238">
        <f>BK125</f>
        <v>0</v>
      </c>
      <c r="K125" s="224"/>
      <c r="L125" s="229"/>
      <c r="M125" s="230"/>
      <c r="N125" s="231"/>
      <c r="O125" s="231"/>
      <c r="P125" s="232">
        <f>SUM(P126:P127)</f>
        <v>0</v>
      </c>
      <c r="Q125" s="231"/>
      <c r="R125" s="232">
        <f>SUM(R126:R127)</f>
        <v>0</v>
      </c>
      <c r="S125" s="231"/>
      <c r="T125" s="233">
        <f>SUM(T126:T127)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34" t="s">
        <v>209</v>
      </c>
      <c r="AT125" s="235" t="s">
        <v>75</v>
      </c>
      <c r="AU125" s="235" t="s">
        <v>84</v>
      </c>
      <c r="AY125" s="234" t="s">
        <v>210</v>
      </c>
      <c r="BK125" s="236">
        <f>SUM(BK126:BK127)</f>
        <v>0</v>
      </c>
    </row>
    <row r="126" s="2" customFormat="1" ht="42.79245" customHeight="1">
      <c r="A126" s="39"/>
      <c r="B126" s="40"/>
      <c r="C126" s="239" t="s">
        <v>227</v>
      </c>
      <c r="D126" s="239" t="s">
        <v>213</v>
      </c>
      <c r="E126" s="240" t="s">
        <v>228</v>
      </c>
      <c r="F126" s="241" t="s">
        <v>229</v>
      </c>
      <c r="G126" s="242" t="s">
        <v>216</v>
      </c>
      <c r="H126" s="243">
        <v>1</v>
      </c>
      <c r="I126" s="244"/>
      <c r="J126" s="245">
        <f>ROUND(I126*H126,2)</f>
        <v>0</v>
      </c>
      <c r="K126" s="246"/>
      <c r="L126" s="45"/>
      <c r="M126" s="247" t="s">
        <v>1</v>
      </c>
      <c r="N126" s="248" t="s">
        <v>42</v>
      </c>
      <c r="O126" s="98"/>
      <c r="P126" s="249">
        <f>O126*H126</f>
        <v>0</v>
      </c>
      <c r="Q126" s="249">
        <v>0</v>
      </c>
      <c r="R126" s="249">
        <f>Q126*H126</f>
        <v>0</v>
      </c>
      <c r="S126" s="249">
        <v>0</v>
      </c>
      <c r="T126" s="250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51" t="s">
        <v>217</v>
      </c>
      <c r="AT126" s="251" t="s">
        <v>213</v>
      </c>
      <c r="AU126" s="251" t="s">
        <v>92</v>
      </c>
      <c r="AY126" s="18" t="s">
        <v>210</v>
      </c>
      <c r="BE126" s="252">
        <f>IF(N126="základná",J126,0)</f>
        <v>0</v>
      </c>
      <c r="BF126" s="252">
        <f>IF(N126="znížená",J126,0)</f>
        <v>0</v>
      </c>
      <c r="BG126" s="252">
        <f>IF(N126="zákl. prenesená",J126,0)</f>
        <v>0</v>
      </c>
      <c r="BH126" s="252">
        <f>IF(N126="zníž. prenesená",J126,0)</f>
        <v>0</v>
      </c>
      <c r="BI126" s="252">
        <f>IF(N126="nulová",J126,0)</f>
        <v>0</v>
      </c>
      <c r="BJ126" s="18" t="s">
        <v>92</v>
      </c>
      <c r="BK126" s="252">
        <f>ROUND(I126*H126,2)</f>
        <v>0</v>
      </c>
      <c r="BL126" s="18" t="s">
        <v>217</v>
      </c>
      <c r="BM126" s="251" t="s">
        <v>230</v>
      </c>
    </row>
    <row r="127" s="2" customFormat="1" ht="31.92453" customHeight="1">
      <c r="A127" s="39"/>
      <c r="B127" s="40"/>
      <c r="C127" s="239" t="s">
        <v>209</v>
      </c>
      <c r="D127" s="239" t="s">
        <v>213</v>
      </c>
      <c r="E127" s="240" t="s">
        <v>231</v>
      </c>
      <c r="F127" s="241" t="s">
        <v>232</v>
      </c>
      <c r="G127" s="242" t="s">
        <v>216</v>
      </c>
      <c r="H127" s="243">
        <v>1</v>
      </c>
      <c r="I127" s="244"/>
      <c r="J127" s="245">
        <f>ROUND(I127*H127,2)</f>
        <v>0</v>
      </c>
      <c r="K127" s="246"/>
      <c r="L127" s="45"/>
      <c r="M127" s="253" t="s">
        <v>1</v>
      </c>
      <c r="N127" s="254" t="s">
        <v>42</v>
      </c>
      <c r="O127" s="255"/>
      <c r="P127" s="256">
        <f>O127*H127</f>
        <v>0</v>
      </c>
      <c r="Q127" s="256">
        <v>0</v>
      </c>
      <c r="R127" s="256">
        <f>Q127*H127</f>
        <v>0</v>
      </c>
      <c r="S127" s="256">
        <v>0</v>
      </c>
      <c r="T127" s="257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51" t="s">
        <v>217</v>
      </c>
      <c r="AT127" s="251" t="s">
        <v>213</v>
      </c>
      <c r="AU127" s="251" t="s">
        <v>92</v>
      </c>
      <c r="AY127" s="18" t="s">
        <v>210</v>
      </c>
      <c r="BE127" s="252">
        <f>IF(N127="základná",J127,0)</f>
        <v>0</v>
      </c>
      <c r="BF127" s="252">
        <f>IF(N127="znížená",J127,0)</f>
        <v>0</v>
      </c>
      <c r="BG127" s="252">
        <f>IF(N127="zákl. prenesená",J127,0)</f>
        <v>0</v>
      </c>
      <c r="BH127" s="252">
        <f>IF(N127="zníž. prenesená",J127,0)</f>
        <v>0</v>
      </c>
      <c r="BI127" s="252">
        <f>IF(N127="nulová",J127,0)</f>
        <v>0</v>
      </c>
      <c r="BJ127" s="18" t="s">
        <v>92</v>
      </c>
      <c r="BK127" s="252">
        <f>ROUND(I127*H127,2)</f>
        <v>0</v>
      </c>
      <c r="BL127" s="18" t="s">
        <v>217</v>
      </c>
      <c r="BM127" s="251" t="s">
        <v>233</v>
      </c>
    </row>
    <row r="128" s="2" customFormat="1" ht="6.96" customHeight="1">
      <c r="A128" s="39"/>
      <c r="B128" s="73"/>
      <c r="C128" s="74"/>
      <c r="D128" s="74"/>
      <c r="E128" s="74"/>
      <c r="F128" s="74"/>
      <c r="G128" s="74"/>
      <c r="H128" s="74"/>
      <c r="I128" s="74"/>
      <c r="J128" s="74"/>
      <c r="K128" s="74"/>
      <c r="L128" s="45"/>
      <c r="M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</sheetData>
  <sheetProtection sheet="1" autoFilter="0" formatColumns="0" formatRows="0" objects="1" scenarios="1" spinCount="100000" saltValue="UxRghZ5h5QmQpSAy7YmjDjySrFx7rPuAdM1xgtBP3ZDOix2CirIV32rbeu0OHwLsaoqlmdJQpgVyuFW+b3Jf6w==" hashValue="X8rjYwJ/Qcmck6Dqs9Yx0/3cRFtE8VEo/QLAPSWCGpH049isuZ1RnmucpeR5iNKxilRj6m3zslQIbwYpN5irtg==" algorithmName="SHA-512" password="CC35"/>
  <autoFilter ref="C118:K127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0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7.863281" style="1" customWidth="1"/>
    <col min="2" max="2" width="1.007813" style="1" customWidth="1"/>
    <col min="3" max="3" width="4.011719" style="1" customWidth="1"/>
    <col min="4" max="4" width="4.152344" style="1" customWidth="1"/>
    <col min="5" max="5" width="16.15234" style="1" customWidth="1"/>
    <col min="6" max="6" width="48.15234" style="1" customWidth="1"/>
    <col min="7" max="7" width="7.011719" style="1" customWidth="1"/>
    <col min="8" max="8" width="13.29297" style="1" customWidth="1"/>
    <col min="9" max="9" width="15.01172" style="1" customWidth="1"/>
    <col min="10" max="10" width="21.15234" style="1" customWidth="1"/>
    <col min="11" max="11" width="21.15234" style="1" hidden="1" customWidth="1"/>
    <col min="12" max="12" width="8.863281" style="1" customWidth="1"/>
    <col min="13" max="13" width="10.29297" style="1" hidden="1" customWidth="1"/>
    <col min="14" max="14" width="9.140625" style="1" hidden="1"/>
    <col min="15" max="15" width="13.43359" style="1" hidden="1" customWidth="1"/>
    <col min="16" max="16" width="13.43359" style="1" hidden="1" customWidth="1"/>
    <col min="17" max="17" width="13.43359" style="1" hidden="1" customWidth="1"/>
    <col min="18" max="18" width="13.43359" style="1" hidden="1" customWidth="1"/>
    <col min="19" max="19" width="13.43359" style="1" hidden="1" customWidth="1"/>
    <col min="20" max="20" width="13.43359" style="1" hidden="1" customWidth="1"/>
    <col min="21" max="21" width="15.43359" style="1" hidden="1" customWidth="1"/>
    <col min="22" max="22" width="11.72266" style="1" customWidth="1"/>
    <col min="23" max="23" width="15.43359" style="1" customWidth="1"/>
    <col min="24" max="24" width="11.72266" style="1" customWidth="1"/>
    <col min="25" max="25" width="14.15234" style="1" customWidth="1"/>
    <col min="26" max="26" width="10.43359" style="1" customWidth="1"/>
    <col min="27" max="27" width="14.15234" style="1" customWidth="1"/>
    <col min="28" max="28" width="15.43359" style="1" customWidth="1"/>
    <col min="29" max="29" width="10.43359" style="1" customWidth="1"/>
    <col min="30" max="30" width="14.15234" style="1" customWidth="1"/>
    <col min="31" max="31" width="15.43359" style="1" customWidth="1"/>
    <col min="44" max="44" width="9.140625" style="1" hidden="1"/>
    <col min="45" max="45" width="9.140625" style="1" hidden="1"/>
    <col min="46" max="46" width="9.140625" style="1" hidden="1"/>
    <col min="47" max="47" width="9.140625" style="1" hidden="1"/>
    <col min="48" max="48" width="9.140625" style="1" hidden="1"/>
    <col min="49" max="49" width="9.140625" style="1" hidden="1"/>
    <col min="50" max="50" width="9.140625" style="1" hidden="1"/>
    <col min="51" max="51" width="9.140625" style="1" hidden="1"/>
    <col min="52" max="52" width="9.140625" style="1" hidden="1"/>
    <col min="53" max="53" width="9.140625" style="1" hidden="1"/>
    <col min="54" max="54" width="9.140625" style="1" hidden="1"/>
    <col min="55" max="55" width="9.140625" style="1" hidden="1"/>
    <col min="56" max="56" width="9.140625" style="1" hidden="1"/>
    <col min="57" max="57" width="9.140625" style="1" hidden="1"/>
    <col min="58" max="58" width="9.140625" style="1" hidden="1"/>
    <col min="59" max="59" width="9.140625" style="1" hidden="1"/>
    <col min="60" max="60" width="9.140625" style="1" hidden="1"/>
    <col min="61" max="61" width="9.140625" style="1" hidden="1"/>
    <col min="62" max="62" width="9.140625" style="1" hidden="1"/>
    <col min="63" max="63" width="9.140625" style="1" hidden="1"/>
    <col min="64" max="64" width="9.140625" style="1" hidden="1"/>
    <col min="65" max="65" width="9.140625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156</v>
      </c>
    </row>
    <row r="3" s="1" customFormat="1" ht="6.96" customHeight="1">
      <c r="B3" s="154"/>
      <c r="C3" s="155"/>
      <c r="D3" s="155"/>
      <c r="E3" s="155"/>
      <c r="F3" s="155"/>
      <c r="G3" s="155"/>
      <c r="H3" s="155"/>
      <c r="I3" s="155"/>
      <c r="J3" s="155"/>
      <c r="K3" s="155"/>
      <c r="L3" s="21"/>
      <c r="AT3" s="18" t="s">
        <v>76</v>
      </c>
    </row>
    <row r="4" s="1" customFormat="1" ht="24.96" customHeight="1">
      <c r="B4" s="21"/>
      <c r="D4" s="156" t="s">
        <v>184</v>
      </c>
      <c r="L4" s="21"/>
      <c r="M4" s="157" t="s">
        <v>9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58" t="s">
        <v>15</v>
      </c>
      <c r="L6" s="21"/>
    </row>
    <row r="7" s="1" customFormat="1" ht="27.84906" customHeight="1">
      <c r="B7" s="21"/>
      <c r="E7" s="159" t="str">
        <f>'Rekapitulácia stavby'!K6</f>
        <v>Rekonštrukcia cesty a mostov II/512 hr. Trenčianskeho kraja - Veľké Pole - križ. II/428 Žarnovica , I. etapa</v>
      </c>
      <c r="F7" s="158"/>
      <c r="G7" s="158"/>
      <c r="H7" s="158"/>
      <c r="L7" s="21"/>
    </row>
    <row r="8">
      <c r="B8" s="21"/>
      <c r="D8" s="158" t="s">
        <v>185</v>
      </c>
      <c r="L8" s="21"/>
    </row>
    <row r="9" s="1" customFormat="1" ht="16.30189" customHeight="1">
      <c r="B9" s="21"/>
      <c r="E9" s="159" t="s">
        <v>1747</v>
      </c>
      <c r="F9" s="1"/>
      <c r="G9" s="1"/>
      <c r="H9" s="1"/>
      <c r="L9" s="21"/>
    </row>
    <row r="10" s="1" customFormat="1" ht="12" customHeight="1">
      <c r="B10" s="21"/>
      <c r="D10" s="158" t="s">
        <v>235</v>
      </c>
      <c r="L10" s="21"/>
    </row>
    <row r="11" s="2" customFormat="1" ht="16.30189" customHeight="1">
      <c r="A11" s="39"/>
      <c r="B11" s="45"/>
      <c r="C11" s="39"/>
      <c r="D11" s="39"/>
      <c r="E11" s="170" t="s">
        <v>1793</v>
      </c>
      <c r="F11" s="39"/>
      <c r="G11" s="39"/>
      <c r="H11" s="39"/>
      <c r="I11" s="39"/>
      <c r="J11" s="39"/>
      <c r="K11" s="39"/>
      <c r="L11" s="70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58" t="s">
        <v>996</v>
      </c>
      <c r="E12" s="39"/>
      <c r="F12" s="39"/>
      <c r="G12" s="39"/>
      <c r="H12" s="39"/>
      <c r="I12" s="39"/>
      <c r="J12" s="39"/>
      <c r="K12" s="39"/>
      <c r="L12" s="70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6.30189" customHeight="1">
      <c r="A13" s="39"/>
      <c r="B13" s="45"/>
      <c r="C13" s="39"/>
      <c r="D13" s="39"/>
      <c r="E13" s="160" t="s">
        <v>1866</v>
      </c>
      <c r="F13" s="39"/>
      <c r="G13" s="39"/>
      <c r="H13" s="39"/>
      <c r="I13" s="39"/>
      <c r="J13" s="39"/>
      <c r="K13" s="39"/>
      <c r="L13" s="70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>
      <c r="A14" s="39"/>
      <c r="B14" s="45"/>
      <c r="C14" s="39"/>
      <c r="D14" s="39"/>
      <c r="E14" s="39"/>
      <c r="F14" s="39"/>
      <c r="G14" s="39"/>
      <c r="H14" s="39"/>
      <c r="I14" s="39"/>
      <c r="J14" s="39"/>
      <c r="K14" s="39"/>
      <c r="L14" s="70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2" customHeight="1">
      <c r="A15" s="39"/>
      <c r="B15" s="45"/>
      <c r="C15" s="39"/>
      <c r="D15" s="158" t="s">
        <v>17</v>
      </c>
      <c r="E15" s="39"/>
      <c r="F15" s="148" t="s">
        <v>1</v>
      </c>
      <c r="G15" s="39"/>
      <c r="H15" s="39"/>
      <c r="I15" s="158" t="s">
        <v>18</v>
      </c>
      <c r="J15" s="148" t="s">
        <v>1</v>
      </c>
      <c r="K15" s="39"/>
      <c r="L15" s="70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12" customHeight="1">
      <c r="A16" s="39"/>
      <c r="B16" s="45"/>
      <c r="C16" s="39"/>
      <c r="D16" s="158" t="s">
        <v>19</v>
      </c>
      <c r="E16" s="39"/>
      <c r="F16" s="148" t="s">
        <v>20</v>
      </c>
      <c r="G16" s="39"/>
      <c r="H16" s="39"/>
      <c r="I16" s="158" t="s">
        <v>21</v>
      </c>
      <c r="J16" s="161" t="str">
        <f>'Rekapitulácia stavby'!AN8</f>
        <v>14. 12. 2020</v>
      </c>
      <c r="K16" s="39"/>
      <c r="L16" s="70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0.8" customHeight="1">
      <c r="A17" s="39"/>
      <c r="B17" s="45"/>
      <c r="C17" s="39"/>
      <c r="D17" s="39"/>
      <c r="E17" s="39"/>
      <c r="F17" s="39"/>
      <c r="G17" s="39"/>
      <c r="H17" s="39"/>
      <c r="I17" s="39"/>
      <c r="J17" s="39"/>
      <c r="K17" s="39"/>
      <c r="L17" s="70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2" customHeight="1">
      <c r="A18" s="39"/>
      <c r="B18" s="45"/>
      <c r="C18" s="39"/>
      <c r="D18" s="158" t="s">
        <v>23</v>
      </c>
      <c r="E18" s="39"/>
      <c r="F18" s="39"/>
      <c r="G18" s="39"/>
      <c r="H18" s="39"/>
      <c r="I18" s="158" t="s">
        <v>24</v>
      </c>
      <c r="J18" s="148" t="s">
        <v>1</v>
      </c>
      <c r="K18" s="39"/>
      <c r="L18" s="70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18" customHeight="1">
      <c r="A19" s="39"/>
      <c r="B19" s="45"/>
      <c r="C19" s="39"/>
      <c r="D19" s="39"/>
      <c r="E19" s="148" t="s">
        <v>25</v>
      </c>
      <c r="F19" s="39"/>
      <c r="G19" s="39"/>
      <c r="H19" s="39"/>
      <c r="I19" s="158" t="s">
        <v>26</v>
      </c>
      <c r="J19" s="148" t="s">
        <v>1</v>
      </c>
      <c r="K19" s="39"/>
      <c r="L19" s="70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6.96" customHeight="1">
      <c r="A20" s="39"/>
      <c r="B20" s="45"/>
      <c r="C20" s="39"/>
      <c r="D20" s="39"/>
      <c r="E20" s="39"/>
      <c r="F20" s="39"/>
      <c r="G20" s="39"/>
      <c r="H20" s="39"/>
      <c r="I20" s="39"/>
      <c r="J20" s="39"/>
      <c r="K20" s="39"/>
      <c r="L20" s="70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2" customHeight="1">
      <c r="A21" s="39"/>
      <c r="B21" s="45"/>
      <c r="C21" s="39"/>
      <c r="D21" s="158" t="s">
        <v>27</v>
      </c>
      <c r="E21" s="39"/>
      <c r="F21" s="39"/>
      <c r="G21" s="39"/>
      <c r="H21" s="39"/>
      <c r="I21" s="158" t="s">
        <v>24</v>
      </c>
      <c r="J21" s="34" t="str">
        <f>'Rekapitulácia stavby'!AN13</f>
        <v>Vyplň údaj</v>
      </c>
      <c r="K21" s="39"/>
      <c r="L21" s="70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18" customHeight="1">
      <c r="A22" s="39"/>
      <c r="B22" s="45"/>
      <c r="C22" s="39"/>
      <c r="D22" s="39"/>
      <c r="E22" s="34" t="str">
        <f>'Rekapitulácia stavby'!E14</f>
        <v>Vyplň údaj</v>
      </c>
      <c r="F22" s="148"/>
      <c r="G22" s="148"/>
      <c r="H22" s="148"/>
      <c r="I22" s="158" t="s">
        <v>26</v>
      </c>
      <c r="J22" s="34" t="str">
        <f>'Rekapitulácia stavby'!AN14</f>
        <v>Vyplň údaj</v>
      </c>
      <c r="K22" s="39"/>
      <c r="L22" s="70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6.96" customHeight="1">
      <c r="A23" s="39"/>
      <c r="B23" s="45"/>
      <c r="C23" s="39"/>
      <c r="D23" s="39"/>
      <c r="E23" s="39"/>
      <c r="F23" s="39"/>
      <c r="G23" s="39"/>
      <c r="H23" s="39"/>
      <c r="I23" s="39"/>
      <c r="J23" s="39"/>
      <c r="K23" s="39"/>
      <c r="L23" s="70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2" customHeight="1">
      <c r="A24" s="39"/>
      <c r="B24" s="45"/>
      <c r="C24" s="39"/>
      <c r="D24" s="158" t="s">
        <v>29</v>
      </c>
      <c r="E24" s="39"/>
      <c r="F24" s="39"/>
      <c r="G24" s="39"/>
      <c r="H24" s="39"/>
      <c r="I24" s="158" t="s">
        <v>24</v>
      </c>
      <c r="J24" s="148" t="s">
        <v>30</v>
      </c>
      <c r="K24" s="39"/>
      <c r="L24" s="70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18" customHeight="1">
      <c r="A25" s="39"/>
      <c r="B25" s="45"/>
      <c r="C25" s="39"/>
      <c r="D25" s="39"/>
      <c r="E25" s="148" t="s">
        <v>31</v>
      </c>
      <c r="F25" s="39"/>
      <c r="G25" s="39"/>
      <c r="H25" s="39"/>
      <c r="I25" s="158" t="s">
        <v>26</v>
      </c>
      <c r="J25" s="148" t="s">
        <v>1</v>
      </c>
      <c r="K25" s="39"/>
      <c r="L25" s="70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6.96" customHeight="1">
      <c r="A26" s="39"/>
      <c r="B26" s="45"/>
      <c r="C26" s="39"/>
      <c r="D26" s="39"/>
      <c r="E26" s="39"/>
      <c r="F26" s="39"/>
      <c r="G26" s="39"/>
      <c r="H26" s="39"/>
      <c r="I26" s="39"/>
      <c r="J26" s="39"/>
      <c r="K26" s="39"/>
      <c r="L26" s="70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2" customFormat="1" ht="12" customHeight="1">
      <c r="A27" s="39"/>
      <c r="B27" s="45"/>
      <c r="C27" s="39"/>
      <c r="D27" s="158" t="s">
        <v>33</v>
      </c>
      <c r="E27" s="39"/>
      <c r="F27" s="39"/>
      <c r="G27" s="39"/>
      <c r="H27" s="39"/>
      <c r="I27" s="158" t="s">
        <v>24</v>
      </c>
      <c r="J27" s="148" t="s">
        <v>1</v>
      </c>
      <c r="K27" s="39"/>
      <c r="L27" s="70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="2" customFormat="1" ht="18" customHeight="1">
      <c r="A28" s="39"/>
      <c r="B28" s="45"/>
      <c r="C28" s="39"/>
      <c r="D28" s="39"/>
      <c r="E28" s="148" t="s">
        <v>237</v>
      </c>
      <c r="F28" s="39"/>
      <c r="G28" s="39"/>
      <c r="H28" s="39"/>
      <c r="I28" s="158" t="s">
        <v>26</v>
      </c>
      <c r="J28" s="148" t="s">
        <v>1</v>
      </c>
      <c r="K28" s="39"/>
      <c r="L28" s="70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39"/>
      <c r="E29" s="39"/>
      <c r="F29" s="39"/>
      <c r="G29" s="39"/>
      <c r="H29" s="39"/>
      <c r="I29" s="39"/>
      <c r="J29" s="39"/>
      <c r="K29" s="39"/>
      <c r="L29" s="70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12" customHeight="1">
      <c r="A30" s="39"/>
      <c r="B30" s="45"/>
      <c r="C30" s="39"/>
      <c r="D30" s="158" t="s">
        <v>35</v>
      </c>
      <c r="E30" s="39"/>
      <c r="F30" s="39"/>
      <c r="G30" s="39"/>
      <c r="H30" s="39"/>
      <c r="I30" s="39"/>
      <c r="J30" s="39"/>
      <c r="K30" s="39"/>
      <c r="L30" s="70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8" customFormat="1" ht="16.30189" customHeight="1">
      <c r="A31" s="162"/>
      <c r="B31" s="163"/>
      <c r="C31" s="162"/>
      <c r="D31" s="162"/>
      <c r="E31" s="164" t="s">
        <v>1</v>
      </c>
      <c r="F31" s="164"/>
      <c r="G31" s="164"/>
      <c r="H31" s="164"/>
      <c r="I31" s="162"/>
      <c r="J31" s="162"/>
      <c r="K31" s="162"/>
      <c r="L31" s="165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</row>
    <row r="32" s="2" customFormat="1" ht="6.96" customHeight="1">
      <c r="A32" s="39"/>
      <c r="B32" s="45"/>
      <c r="C32" s="39"/>
      <c r="D32" s="39"/>
      <c r="E32" s="39"/>
      <c r="F32" s="39"/>
      <c r="G32" s="39"/>
      <c r="H32" s="39"/>
      <c r="I32" s="39"/>
      <c r="J32" s="39"/>
      <c r="K32" s="39"/>
      <c r="L32" s="70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6.96" customHeight="1">
      <c r="A33" s="39"/>
      <c r="B33" s="45"/>
      <c r="C33" s="39"/>
      <c r="D33" s="166"/>
      <c r="E33" s="166"/>
      <c r="F33" s="166"/>
      <c r="G33" s="166"/>
      <c r="H33" s="166"/>
      <c r="I33" s="166"/>
      <c r="J33" s="166"/>
      <c r="K33" s="166"/>
      <c r="L33" s="70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25.44" customHeight="1">
      <c r="A34" s="39"/>
      <c r="B34" s="45"/>
      <c r="C34" s="39"/>
      <c r="D34" s="167" t="s">
        <v>36</v>
      </c>
      <c r="E34" s="39"/>
      <c r="F34" s="39"/>
      <c r="G34" s="39"/>
      <c r="H34" s="39"/>
      <c r="I34" s="39"/>
      <c r="J34" s="168">
        <f>ROUND(J131, 2)</f>
        <v>0</v>
      </c>
      <c r="K34" s="39"/>
      <c r="L34" s="70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="2" customFormat="1" ht="6.96" customHeight="1">
      <c r="A35" s="39"/>
      <c r="B35" s="45"/>
      <c r="C35" s="39"/>
      <c r="D35" s="166"/>
      <c r="E35" s="166"/>
      <c r="F35" s="166"/>
      <c r="G35" s="166"/>
      <c r="H35" s="166"/>
      <c r="I35" s="166"/>
      <c r="J35" s="166"/>
      <c r="K35" s="166"/>
      <c r="L35" s="70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="2" customFormat="1" ht="14.4" customHeight="1">
      <c r="A36" s="39"/>
      <c r="B36" s="45"/>
      <c r="C36" s="39"/>
      <c r="D36" s="39"/>
      <c r="E36" s="39"/>
      <c r="F36" s="169" t="s">
        <v>38</v>
      </c>
      <c r="G36" s="39"/>
      <c r="H36" s="39"/>
      <c r="I36" s="169" t="s">
        <v>37</v>
      </c>
      <c r="J36" s="169" t="s">
        <v>39</v>
      </c>
      <c r="K36" s="39"/>
      <c r="L36" s="70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="2" customFormat="1" ht="14.4" customHeight="1">
      <c r="A37" s="39"/>
      <c r="B37" s="45"/>
      <c r="C37" s="39"/>
      <c r="D37" s="170" t="s">
        <v>40</v>
      </c>
      <c r="E37" s="171" t="s">
        <v>41</v>
      </c>
      <c r="F37" s="172">
        <f>ROUND((SUM(BE131:BE210)),  2)</f>
        <v>0</v>
      </c>
      <c r="G37" s="173"/>
      <c r="H37" s="173"/>
      <c r="I37" s="174">
        <v>0.20000000000000001</v>
      </c>
      <c r="J37" s="172">
        <f>ROUND(((SUM(BE131:BE210))*I37),  2)</f>
        <v>0</v>
      </c>
      <c r="K37" s="39"/>
      <c r="L37" s="70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14.4" customHeight="1">
      <c r="A38" s="39"/>
      <c r="B38" s="45"/>
      <c r="C38" s="39"/>
      <c r="D38" s="39"/>
      <c r="E38" s="171" t="s">
        <v>42</v>
      </c>
      <c r="F38" s="172">
        <f>ROUND((SUM(BF131:BF210)),  2)</f>
        <v>0</v>
      </c>
      <c r="G38" s="173"/>
      <c r="H38" s="173"/>
      <c r="I38" s="174">
        <v>0.20000000000000001</v>
      </c>
      <c r="J38" s="172">
        <f>ROUND(((SUM(BF131:BF210))*I38),  2)</f>
        <v>0</v>
      </c>
      <c r="K38" s="39"/>
      <c r="L38" s="70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hidden="1" s="2" customFormat="1" ht="14.4" customHeight="1">
      <c r="A39" s="39"/>
      <c r="B39" s="45"/>
      <c r="C39" s="39"/>
      <c r="D39" s="39"/>
      <c r="E39" s="158" t="s">
        <v>43</v>
      </c>
      <c r="F39" s="175">
        <f>ROUND((SUM(BG131:BG210)),  2)</f>
        <v>0</v>
      </c>
      <c r="G39" s="39"/>
      <c r="H39" s="39"/>
      <c r="I39" s="176">
        <v>0.20000000000000001</v>
      </c>
      <c r="J39" s="175">
        <f>0</f>
        <v>0</v>
      </c>
      <c r="K39" s="39"/>
      <c r="L39" s="70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hidden="1" s="2" customFormat="1" ht="14.4" customHeight="1">
      <c r="A40" s="39"/>
      <c r="B40" s="45"/>
      <c r="C40" s="39"/>
      <c r="D40" s="39"/>
      <c r="E40" s="158" t="s">
        <v>44</v>
      </c>
      <c r="F40" s="175">
        <f>ROUND((SUM(BH131:BH210)),  2)</f>
        <v>0</v>
      </c>
      <c r="G40" s="39"/>
      <c r="H40" s="39"/>
      <c r="I40" s="176">
        <v>0.20000000000000001</v>
      </c>
      <c r="J40" s="175">
        <f>0</f>
        <v>0</v>
      </c>
      <c r="K40" s="39"/>
      <c r="L40" s="70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hidden="1" s="2" customFormat="1" ht="14.4" customHeight="1">
      <c r="A41" s="39"/>
      <c r="B41" s="45"/>
      <c r="C41" s="39"/>
      <c r="D41" s="39"/>
      <c r="E41" s="171" t="s">
        <v>45</v>
      </c>
      <c r="F41" s="172">
        <f>ROUND((SUM(BI131:BI210)),  2)</f>
        <v>0</v>
      </c>
      <c r="G41" s="173"/>
      <c r="H41" s="173"/>
      <c r="I41" s="174">
        <v>0</v>
      </c>
      <c r="J41" s="172">
        <f>0</f>
        <v>0</v>
      </c>
      <c r="K41" s="39"/>
      <c r="L41" s="70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="2" customFormat="1" ht="6.96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70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="2" customFormat="1" ht="25.44" customHeight="1">
      <c r="A43" s="39"/>
      <c r="B43" s="45"/>
      <c r="C43" s="177"/>
      <c r="D43" s="178" t="s">
        <v>46</v>
      </c>
      <c r="E43" s="179"/>
      <c r="F43" s="179"/>
      <c r="G43" s="180" t="s">
        <v>47</v>
      </c>
      <c r="H43" s="181" t="s">
        <v>48</v>
      </c>
      <c r="I43" s="179"/>
      <c r="J43" s="182">
        <f>SUM(J34:J41)</f>
        <v>0</v>
      </c>
      <c r="K43" s="183"/>
      <c r="L43" s="70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</row>
    <row r="44" s="2" customFormat="1" ht="14.4" customHeight="1">
      <c r="A44" s="39"/>
      <c r="B44" s="45"/>
      <c r="C44" s="39"/>
      <c r="D44" s="39"/>
      <c r="E44" s="39"/>
      <c r="F44" s="39"/>
      <c r="G44" s="39"/>
      <c r="H44" s="39"/>
      <c r="I44" s="39"/>
      <c r="J44" s="39"/>
      <c r="K44" s="39"/>
      <c r="L44" s="70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70"/>
      <c r="D50" s="184" t="s">
        <v>49</v>
      </c>
      <c r="E50" s="185"/>
      <c r="F50" s="185"/>
      <c r="G50" s="184" t="s">
        <v>50</v>
      </c>
      <c r="H50" s="185"/>
      <c r="I50" s="185"/>
      <c r="J50" s="185"/>
      <c r="K50" s="185"/>
      <c r="L50" s="70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86" t="s">
        <v>51</v>
      </c>
      <c r="E61" s="187"/>
      <c r="F61" s="188" t="s">
        <v>52</v>
      </c>
      <c r="G61" s="186" t="s">
        <v>51</v>
      </c>
      <c r="H61" s="187"/>
      <c r="I61" s="187"/>
      <c r="J61" s="189" t="s">
        <v>52</v>
      </c>
      <c r="K61" s="187"/>
      <c r="L61" s="70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84" t="s">
        <v>53</v>
      </c>
      <c r="E65" s="190"/>
      <c r="F65" s="190"/>
      <c r="G65" s="184" t="s">
        <v>54</v>
      </c>
      <c r="H65" s="190"/>
      <c r="I65" s="190"/>
      <c r="J65" s="190"/>
      <c r="K65" s="190"/>
      <c r="L65" s="70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86" t="s">
        <v>51</v>
      </c>
      <c r="E76" s="187"/>
      <c r="F76" s="188" t="s">
        <v>52</v>
      </c>
      <c r="G76" s="186" t="s">
        <v>51</v>
      </c>
      <c r="H76" s="187"/>
      <c r="I76" s="187"/>
      <c r="J76" s="189" t="s">
        <v>52</v>
      </c>
      <c r="K76" s="187"/>
      <c r="L76" s="70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91"/>
      <c r="C77" s="192"/>
      <c r="D77" s="192"/>
      <c r="E77" s="192"/>
      <c r="F77" s="192"/>
      <c r="G77" s="192"/>
      <c r="H77" s="192"/>
      <c r="I77" s="192"/>
      <c r="J77" s="192"/>
      <c r="K77" s="192"/>
      <c r="L77" s="70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hidden="1" s="2" customFormat="1" ht="6.96" customHeight="1">
      <c r="A81" s="39"/>
      <c r="B81" s="193"/>
      <c r="C81" s="194"/>
      <c r="D81" s="194"/>
      <c r="E81" s="194"/>
      <c r="F81" s="194"/>
      <c r="G81" s="194"/>
      <c r="H81" s="194"/>
      <c r="I81" s="194"/>
      <c r="J81" s="194"/>
      <c r="K81" s="194"/>
      <c r="L81" s="70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hidden="1" s="2" customFormat="1" ht="24.96" customHeight="1">
      <c r="A82" s="39"/>
      <c r="B82" s="40"/>
      <c r="C82" s="24" t="s">
        <v>187</v>
      </c>
      <c r="D82" s="41"/>
      <c r="E82" s="41"/>
      <c r="F82" s="41"/>
      <c r="G82" s="41"/>
      <c r="H82" s="41"/>
      <c r="I82" s="41"/>
      <c r="J82" s="41"/>
      <c r="K82" s="41"/>
      <c r="L82" s="70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hidden="1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70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hidden="1" s="2" customFormat="1" ht="12" customHeight="1">
      <c r="A84" s="39"/>
      <c r="B84" s="40"/>
      <c r="C84" s="33" t="s">
        <v>15</v>
      </c>
      <c r="D84" s="41"/>
      <c r="E84" s="41"/>
      <c r="F84" s="41"/>
      <c r="G84" s="41"/>
      <c r="H84" s="41"/>
      <c r="I84" s="41"/>
      <c r="J84" s="41"/>
      <c r="K84" s="41"/>
      <c r="L84" s="70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hidden="1" s="2" customFormat="1" ht="27.84906" customHeight="1">
      <c r="A85" s="39"/>
      <c r="B85" s="40"/>
      <c r="C85" s="41"/>
      <c r="D85" s="41"/>
      <c r="E85" s="195" t="str">
        <f>E7</f>
        <v>Rekonštrukcia cesty a mostov II/512 hr. Trenčianskeho kraja - Veľké Pole - križ. II/428 Žarnovica , I. etapa</v>
      </c>
      <c r="F85" s="33"/>
      <c r="G85" s="33"/>
      <c r="H85" s="33"/>
      <c r="I85" s="41"/>
      <c r="J85" s="41"/>
      <c r="K85" s="41"/>
      <c r="L85" s="70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hidden="1" s="1" customFormat="1" ht="12" customHeight="1">
      <c r="B86" s="22"/>
      <c r="C86" s="33" t="s">
        <v>185</v>
      </c>
      <c r="D86" s="23"/>
      <c r="E86" s="23"/>
      <c r="F86" s="23"/>
      <c r="G86" s="23"/>
      <c r="H86" s="23"/>
      <c r="I86" s="23"/>
      <c r="J86" s="23"/>
      <c r="K86" s="23"/>
      <c r="L86" s="21"/>
    </row>
    <row r="87" hidden="1" s="1" customFormat="1" ht="16.30189" customHeight="1">
      <c r="B87" s="22"/>
      <c r="C87" s="23"/>
      <c r="D87" s="23"/>
      <c r="E87" s="195" t="s">
        <v>1747</v>
      </c>
      <c r="F87" s="23"/>
      <c r="G87" s="23"/>
      <c r="H87" s="23"/>
      <c r="I87" s="23"/>
      <c r="J87" s="23"/>
      <c r="K87" s="23"/>
      <c r="L87" s="21"/>
    </row>
    <row r="88" hidden="1" s="1" customFormat="1" ht="12" customHeight="1">
      <c r="B88" s="22"/>
      <c r="C88" s="33" t="s">
        <v>235</v>
      </c>
      <c r="D88" s="23"/>
      <c r="E88" s="23"/>
      <c r="F88" s="23"/>
      <c r="G88" s="23"/>
      <c r="H88" s="23"/>
      <c r="I88" s="23"/>
      <c r="J88" s="23"/>
      <c r="K88" s="23"/>
      <c r="L88" s="21"/>
    </row>
    <row r="89" hidden="1" s="2" customFormat="1" ht="16.30189" customHeight="1">
      <c r="A89" s="39"/>
      <c r="B89" s="40"/>
      <c r="C89" s="41"/>
      <c r="D89" s="41"/>
      <c r="E89" s="306" t="s">
        <v>1793</v>
      </c>
      <c r="F89" s="41"/>
      <c r="G89" s="41"/>
      <c r="H89" s="41"/>
      <c r="I89" s="41"/>
      <c r="J89" s="41"/>
      <c r="K89" s="41"/>
      <c r="L89" s="70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hidden="1" s="2" customFormat="1" ht="12" customHeight="1">
      <c r="A90" s="39"/>
      <c r="B90" s="40"/>
      <c r="C90" s="33" t="s">
        <v>996</v>
      </c>
      <c r="D90" s="41"/>
      <c r="E90" s="41"/>
      <c r="F90" s="41"/>
      <c r="G90" s="41"/>
      <c r="H90" s="41"/>
      <c r="I90" s="41"/>
      <c r="J90" s="41"/>
      <c r="K90" s="41"/>
      <c r="L90" s="70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hidden="1" s="2" customFormat="1" ht="16.30189" customHeight="1">
      <c r="A91" s="39"/>
      <c r="B91" s="40"/>
      <c r="C91" s="41"/>
      <c r="D91" s="41"/>
      <c r="E91" s="83" t="str">
        <f>E13</f>
        <v>01033 - Priepust v km 20,377 - P22553</v>
      </c>
      <c r="F91" s="41"/>
      <c r="G91" s="41"/>
      <c r="H91" s="41"/>
      <c r="I91" s="41"/>
      <c r="J91" s="41"/>
      <c r="K91" s="41"/>
      <c r="L91" s="70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hidden="1" s="2" customFormat="1" ht="6.96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70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hidden="1" s="2" customFormat="1" ht="12" customHeight="1">
      <c r="A93" s="39"/>
      <c r="B93" s="40"/>
      <c r="C93" s="33" t="s">
        <v>19</v>
      </c>
      <c r="D93" s="41"/>
      <c r="E93" s="41"/>
      <c r="F93" s="28" t="str">
        <f>F16</f>
        <v>Okres Žarnovica , k. ú. Veľké Pole</v>
      </c>
      <c r="G93" s="41"/>
      <c r="H93" s="41"/>
      <c r="I93" s="33" t="s">
        <v>21</v>
      </c>
      <c r="J93" s="86" t="str">
        <f>IF(J16="","",J16)</f>
        <v>14. 12. 2020</v>
      </c>
      <c r="K93" s="41"/>
      <c r="L93" s="70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hidden="1" s="2" customFormat="1" ht="6.96" customHeight="1">
      <c r="A94" s="39"/>
      <c r="B94" s="40"/>
      <c r="C94" s="41"/>
      <c r="D94" s="41"/>
      <c r="E94" s="41"/>
      <c r="F94" s="41"/>
      <c r="G94" s="41"/>
      <c r="H94" s="41"/>
      <c r="I94" s="41"/>
      <c r="J94" s="41"/>
      <c r="K94" s="41"/>
      <c r="L94" s="70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hidden="1" s="2" customFormat="1" ht="24.81509" customHeight="1">
      <c r="A95" s="39"/>
      <c r="B95" s="40"/>
      <c r="C95" s="33" t="s">
        <v>23</v>
      </c>
      <c r="D95" s="41"/>
      <c r="E95" s="41"/>
      <c r="F95" s="28" t="str">
        <f>E19</f>
        <v xml:space="preserve">BANSKOBYSTRICKÝ SAMOSPRÁVNY KRAJ </v>
      </c>
      <c r="G95" s="41"/>
      <c r="H95" s="41"/>
      <c r="I95" s="33" t="s">
        <v>29</v>
      </c>
      <c r="J95" s="37" t="str">
        <f>E25</f>
        <v>ISPO spol.s r.o. , Prešov</v>
      </c>
      <c r="K95" s="41"/>
      <c r="L95" s="70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hidden="1" s="2" customFormat="1" ht="15.30566" customHeight="1">
      <c r="A96" s="39"/>
      <c r="B96" s="40"/>
      <c r="C96" s="33" t="s">
        <v>27</v>
      </c>
      <c r="D96" s="41"/>
      <c r="E96" s="41"/>
      <c r="F96" s="28" t="str">
        <f>IF(E22="","",E22)</f>
        <v>Vyplň údaj</v>
      </c>
      <c r="G96" s="41"/>
      <c r="H96" s="41"/>
      <c r="I96" s="33" t="s">
        <v>33</v>
      </c>
      <c r="J96" s="37" t="str">
        <f>E28</f>
        <v>Macura M.</v>
      </c>
      <c r="K96" s="41"/>
      <c r="L96" s="70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hidden="1" s="2" customFormat="1" ht="10.32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70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hidden="1" s="2" customFormat="1" ht="29.28" customHeight="1">
      <c r="A98" s="39"/>
      <c r="B98" s="40"/>
      <c r="C98" s="196" t="s">
        <v>188</v>
      </c>
      <c r="D98" s="197"/>
      <c r="E98" s="197"/>
      <c r="F98" s="197"/>
      <c r="G98" s="197"/>
      <c r="H98" s="197"/>
      <c r="I98" s="197"/>
      <c r="J98" s="198" t="s">
        <v>189</v>
      </c>
      <c r="K98" s="197"/>
      <c r="L98" s="70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hidden="1" s="2" customFormat="1" ht="10.32" customHeight="1">
      <c r="A99" s="39"/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70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hidden="1" s="2" customFormat="1" ht="22.8" customHeight="1">
      <c r="A100" s="39"/>
      <c r="B100" s="40"/>
      <c r="C100" s="199" t="s">
        <v>190</v>
      </c>
      <c r="D100" s="41"/>
      <c r="E100" s="41"/>
      <c r="F100" s="41"/>
      <c r="G100" s="41"/>
      <c r="H100" s="41"/>
      <c r="I100" s="41"/>
      <c r="J100" s="117">
        <f>J131</f>
        <v>0</v>
      </c>
      <c r="K100" s="41"/>
      <c r="L100" s="70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U100" s="18" t="s">
        <v>191</v>
      </c>
    </row>
    <row r="101" hidden="1" s="9" customFormat="1" ht="24.96" customHeight="1">
      <c r="A101" s="9"/>
      <c r="B101" s="200"/>
      <c r="C101" s="201"/>
      <c r="D101" s="202" t="s">
        <v>238</v>
      </c>
      <c r="E101" s="203"/>
      <c r="F101" s="203"/>
      <c r="G101" s="203"/>
      <c r="H101" s="203"/>
      <c r="I101" s="203"/>
      <c r="J101" s="204">
        <f>J132</f>
        <v>0</v>
      </c>
      <c r="K101" s="201"/>
      <c r="L101" s="205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hidden="1" s="10" customFormat="1" ht="19.92" customHeight="1">
      <c r="A102" s="10"/>
      <c r="B102" s="206"/>
      <c r="C102" s="140"/>
      <c r="D102" s="207" t="s">
        <v>239</v>
      </c>
      <c r="E102" s="208"/>
      <c r="F102" s="208"/>
      <c r="G102" s="208"/>
      <c r="H102" s="208"/>
      <c r="I102" s="208"/>
      <c r="J102" s="209">
        <f>J133</f>
        <v>0</v>
      </c>
      <c r="K102" s="140"/>
      <c r="L102" s="2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hidden="1" s="10" customFormat="1" ht="19.92" customHeight="1">
      <c r="A103" s="10"/>
      <c r="B103" s="206"/>
      <c r="C103" s="140"/>
      <c r="D103" s="207" t="s">
        <v>1426</v>
      </c>
      <c r="E103" s="208"/>
      <c r="F103" s="208"/>
      <c r="G103" s="208"/>
      <c r="H103" s="208"/>
      <c r="I103" s="208"/>
      <c r="J103" s="209">
        <f>J154</f>
        <v>0</v>
      </c>
      <c r="K103" s="140"/>
      <c r="L103" s="2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hidden="1" s="10" customFormat="1" ht="19.92" customHeight="1">
      <c r="A104" s="10"/>
      <c r="B104" s="206"/>
      <c r="C104" s="140"/>
      <c r="D104" s="207" t="s">
        <v>242</v>
      </c>
      <c r="E104" s="208"/>
      <c r="F104" s="208"/>
      <c r="G104" s="208"/>
      <c r="H104" s="208"/>
      <c r="I104" s="208"/>
      <c r="J104" s="209">
        <f>J161</f>
        <v>0</v>
      </c>
      <c r="K104" s="140"/>
      <c r="L104" s="2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hidden="1" s="10" customFormat="1" ht="19.92" customHeight="1">
      <c r="A105" s="10"/>
      <c r="B105" s="206"/>
      <c r="C105" s="140"/>
      <c r="D105" s="207" t="s">
        <v>841</v>
      </c>
      <c r="E105" s="208"/>
      <c r="F105" s="208"/>
      <c r="G105" s="208"/>
      <c r="H105" s="208"/>
      <c r="I105" s="208"/>
      <c r="J105" s="209">
        <f>J173</f>
        <v>0</v>
      </c>
      <c r="K105" s="140"/>
      <c r="L105" s="2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hidden="1" s="10" customFormat="1" ht="19.92" customHeight="1">
      <c r="A106" s="10"/>
      <c r="B106" s="206"/>
      <c r="C106" s="140"/>
      <c r="D106" s="207" t="s">
        <v>245</v>
      </c>
      <c r="E106" s="208"/>
      <c r="F106" s="208"/>
      <c r="G106" s="208"/>
      <c r="H106" s="208"/>
      <c r="I106" s="208"/>
      <c r="J106" s="209">
        <f>J187</f>
        <v>0</v>
      </c>
      <c r="K106" s="140"/>
      <c r="L106" s="2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hidden="1" s="10" customFormat="1" ht="19.92" customHeight="1">
      <c r="A107" s="10"/>
      <c r="B107" s="206"/>
      <c r="C107" s="140"/>
      <c r="D107" s="207" t="s">
        <v>246</v>
      </c>
      <c r="E107" s="208"/>
      <c r="F107" s="208"/>
      <c r="G107" s="208"/>
      <c r="H107" s="208"/>
      <c r="I107" s="208"/>
      <c r="J107" s="209">
        <f>J209</f>
        <v>0</v>
      </c>
      <c r="K107" s="140"/>
      <c r="L107" s="2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hidden="1" s="2" customFormat="1" ht="21.84" customHeight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70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hidden="1" s="2" customFormat="1" ht="6.96" customHeight="1">
      <c r="A109" s="39"/>
      <c r="B109" s="73"/>
      <c r="C109" s="74"/>
      <c r="D109" s="74"/>
      <c r="E109" s="74"/>
      <c r="F109" s="74"/>
      <c r="G109" s="74"/>
      <c r="H109" s="74"/>
      <c r="I109" s="74"/>
      <c r="J109" s="74"/>
      <c r="K109" s="74"/>
      <c r="L109" s="70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hidden="1"/>
    <row r="111" hidden="1"/>
    <row r="112" hidden="1"/>
    <row r="113" s="2" customFormat="1" ht="6.96" customHeight="1">
      <c r="A113" s="39"/>
      <c r="B113" s="75"/>
      <c r="C113" s="76"/>
      <c r="D113" s="76"/>
      <c r="E113" s="76"/>
      <c r="F113" s="76"/>
      <c r="G113" s="76"/>
      <c r="H113" s="76"/>
      <c r="I113" s="76"/>
      <c r="J113" s="76"/>
      <c r="K113" s="76"/>
      <c r="L113" s="70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="2" customFormat="1" ht="24.96" customHeight="1">
      <c r="A114" s="39"/>
      <c r="B114" s="40"/>
      <c r="C114" s="24" t="s">
        <v>195</v>
      </c>
      <c r="D114" s="41"/>
      <c r="E114" s="41"/>
      <c r="F114" s="41"/>
      <c r="G114" s="41"/>
      <c r="H114" s="41"/>
      <c r="I114" s="41"/>
      <c r="J114" s="41"/>
      <c r="K114" s="41"/>
      <c r="L114" s="70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="2" customFormat="1" ht="6.96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70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="2" customFormat="1" ht="12" customHeight="1">
      <c r="A116" s="39"/>
      <c r="B116" s="40"/>
      <c r="C116" s="33" t="s">
        <v>15</v>
      </c>
      <c r="D116" s="41"/>
      <c r="E116" s="41"/>
      <c r="F116" s="41"/>
      <c r="G116" s="41"/>
      <c r="H116" s="41"/>
      <c r="I116" s="41"/>
      <c r="J116" s="41"/>
      <c r="K116" s="41"/>
      <c r="L116" s="70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2" customFormat="1" ht="27.84906" customHeight="1">
      <c r="A117" s="39"/>
      <c r="B117" s="40"/>
      <c r="C117" s="41"/>
      <c r="D117" s="41"/>
      <c r="E117" s="195" t="str">
        <f>E7</f>
        <v>Rekonštrukcia cesty a mostov II/512 hr. Trenčianskeho kraja - Veľké Pole - križ. II/428 Žarnovica , I. etapa</v>
      </c>
      <c r="F117" s="33"/>
      <c r="G117" s="33"/>
      <c r="H117" s="33"/>
      <c r="I117" s="41"/>
      <c r="J117" s="41"/>
      <c r="K117" s="41"/>
      <c r="L117" s="70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1" customFormat="1" ht="12" customHeight="1">
      <c r="B118" s="22"/>
      <c r="C118" s="33" t="s">
        <v>185</v>
      </c>
      <c r="D118" s="23"/>
      <c r="E118" s="23"/>
      <c r="F118" s="23"/>
      <c r="G118" s="23"/>
      <c r="H118" s="23"/>
      <c r="I118" s="23"/>
      <c r="J118" s="23"/>
      <c r="K118" s="23"/>
      <c r="L118" s="21"/>
    </row>
    <row r="119" s="1" customFormat="1" ht="16.30189" customHeight="1">
      <c r="B119" s="22"/>
      <c r="C119" s="23"/>
      <c r="D119" s="23"/>
      <c r="E119" s="195" t="s">
        <v>1747</v>
      </c>
      <c r="F119" s="23"/>
      <c r="G119" s="23"/>
      <c r="H119" s="23"/>
      <c r="I119" s="23"/>
      <c r="J119" s="23"/>
      <c r="K119" s="23"/>
      <c r="L119" s="21"/>
    </row>
    <row r="120" s="1" customFormat="1" ht="12" customHeight="1">
      <c r="B120" s="22"/>
      <c r="C120" s="33" t="s">
        <v>235</v>
      </c>
      <c r="D120" s="23"/>
      <c r="E120" s="23"/>
      <c r="F120" s="23"/>
      <c r="G120" s="23"/>
      <c r="H120" s="23"/>
      <c r="I120" s="23"/>
      <c r="J120" s="23"/>
      <c r="K120" s="23"/>
      <c r="L120" s="21"/>
    </row>
    <row r="121" s="2" customFormat="1" ht="16.30189" customHeight="1">
      <c r="A121" s="39"/>
      <c r="B121" s="40"/>
      <c r="C121" s="41"/>
      <c r="D121" s="41"/>
      <c r="E121" s="306" t="s">
        <v>1793</v>
      </c>
      <c r="F121" s="41"/>
      <c r="G121" s="41"/>
      <c r="H121" s="41"/>
      <c r="I121" s="41"/>
      <c r="J121" s="41"/>
      <c r="K121" s="41"/>
      <c r="L121" s="70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="2" customFormat="1" ht="12" customHeight="1">
      <c r="A122" s="39"/>
      <c r="B122" s="40"/>
      <c r="C122" s="33" t="s">
        <v>996</v>
      </c>
      <c r="D122" s="41"/>
      <c r="E122" s="41"/>
      <c r="F122" s="41"/>
      <c r="G122" s="41"/>
      <c r="H122" s="41"/>
      <c r="I122" s="41"/>
      <c r="J122" s="41"/>
      <c r="K122" s="41"/>
      <c r="L122" s="70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="2" customFormat="1" ht="16.30189" customHeight="1">
      <c r="A123" s="39"/>
      <c r="B123" s="40"/>
      <c r="C123" s="41"/>
      <c r="D123" s="41"/>
      <c r="E123" s="83" t="str">
        <f>E13</f>
        <v>01033 - Priepust v km 20,377 - P22553</v>
      </c>
      <c r="F123" s="41"/>
      <c r="G123" s="41"/>
      <c r="H123" s="41"/>
      <c r="I123" s="41"/>
      <c r="J123" s="41"/>
      <c r="K123" s="41"/>
      <c r="L123" s="70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="2" customFormat="1" ht="6.96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70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="2" customFormat="1" ht="12" customHeight="1">
      <c r="A125" s="39"/>
      <c r="B125" s="40"/>
      <c r="C125" s="33" t="s">
        <v>19</v>
      </c>
      <c r="D125" s="41"/>
      <c r="E125" s="41"/>
      <c r="F125" s="28" t="str">
        <f>F16</f>
        <v>Okres Žarnovica , k. ú. Veľké Pole</v>
      </c>
      <c r="G125" s="41"/>
      <c r="H125" s="41"/>
      <c r="I125" s="33" t="s">
        <v>21</v>
      </c>
      <c r="J125" s="86" t="str">
        <f>IF(J16="","",J16)</f>
        <v>14. 12. 2020</v>
      </c>
      <c r="K125" s="41"/>
      <c r="L125" s="70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="2" customFormat="1" ht="6.96" customHeight="1">
      <c r="A126" s="39"/>
      <c r="B126" s="40"/>
      <c r="C126" s="41"/>
      <c r="D126" s="41"/>
      <c r="E126" s="41"/>
      <c r="F126" s="41"/>
      <c r="G126" s="41"/>
      <c r="H126" s="41"/>
      <c r="I126" s="41"/>
      <c r="J126" s="41"/>
      <c r="K126" s="41"/>
      <c r="L126" s="70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="2" customFormat="1" ht="24.81509" customHeight="1">
      <c r="A127" s="39"/>
      <c r="B127" s="40"/>
      <c r="C127" s="33" t="s">
        <v>23</v>
      </c>
      <c r="D127" s="41"/>
      <c r="E127" s="41"/>
      <c r="F127" s="28" t="str">
        <f>E19</f>
        <v xml:space="preserve">BANSKOBYSTRICKÝ SAMOSPRÁVNY KRAJ </v>
      </c>
      <c r="G127" s="41"/>
      <c r="H127" s="41"/>
      <c r="I127" s="33" t="s">
        <v>29</v>
      </c>
      <c r="J127" s="37" t="str">
        <f>E25</f>
        <v>ISPO spol.s r.o. , Prešov</v>
      </c>
      <c r="K127" s="41"/>
      <c r="L127" s="70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="2" customFormat="1" ht="15.30566" customHeight="1">
      <c r="A128" s="39"/>
      <c r="B128" s="40"/>
      <c r="C128" s="33" t="s">
        <v>27</v>
      </c>
      <c r="D128" s="41"/>
      <c r="E128" s="41"/>
      <c r="F128" s="28" t="str">
        <f>IF(E22="","",E22)</f>
        <v>Vyplň údaj</v>
      </c>
      <c r="G128" s="41"/>
      <c r="H128" s="41"/>
      <c r="I128" s="33" t="s">
        <v>33</v>
      </c>
      <c r="J128" s="37" t="str">
        <f>E28</f>
        <v>Macura M.</v>
      </c>
      <c r="K128" s="41"/>
      <c r="L128" s="70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="2" customFormat="1" ht="10.32" customHeight="1">
      <c r="A129" s="39"/>
      <c r="B129" s="40"/>
      <c r="C129" s="41"/>
      <c r="D129" s="41"/>
      <c r="E129" s="41"/>
      <c r="F129" s="41"/>
      <c r="G129" s="41"/>
      <c r="H129" s="41"/>
      <c r="I129" s="41"/>
      <c r="J129" s="41"/>
      <c r="K129" s="41"/>
      <c r="L129" s="70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="11" customFormat="1" ht="29.28" customHeight="1">
      <c r="A130" s="211"/>
      <c r="B130" s="212"/>
      <c r="C130" s="213" t="s">
        <v>196</v>
      </c>
      <c r="D130" s="214" t="s">
        <v>61</v>
      </c>
      <c r="E130" s="214" t="s">
        <v>57</v>
      </c>
      <c r="F130" s="214" t="s">
        <v>58</v>
      </c>
      <c r="G130" s="214" t="s">
        <v>197</v>
      </c>
      <c r="H130" s="214" t="s">
        <v>198</v>
      </c>
      <c r="I130" s="214" t="s">
        <v>199</v>
      </c>
      <c r="J130" s="215" t="s">
        <v>189</v>
      </c>
      <c r="K130" s="216" t="s">
        <v>200</v>
      </c>
      <c r="L130" s="217"/>
      <c r="M130" s="107" t="s">
        <v>1</v>
      </c>
      <c r="N130" s="108" t="s">
        <v>40</v>
      </c>
      <c r="O130" s="108" t="s">
        <v>201</v>
      </c>
      <c r="P130" s="108" t="s">
        <v>202</v>
      </c>
      <c r="Q130" s="108" t="s">
        <v>203</v>
      </c>
      <c r="R130" s="108" t="s">
        <v>204</v>
      </c>
      <c r="S130" s="108" t="s">
        <v>205</v>
      </c>
      <c r="T130" s="109" t="s">
        <v>206</v>
      </c>
      <c r="U130" s="211"/>
      <c r="V130" s="211"/>
      <c r="W130" s="211"/>
      <c r="X130" s="211"/>
      <c r="Y130" s="211"/>
      <c r="Z130" s="211"/>
      <c r="AA130" s="211"/>
      <c r="AB130" s="211"/>
      <c r="AC130" s="211"/>
      <c r="AD130" s="211"/>
      <c r="AE130" s="211"/>
    </row>
    <row r="131" s="2" customFormat="1" ht="22.8" customHeight="1">
      <c r="A131" s="39"/>
      <c r="B131" s="40"/>
      <c r="C131" s="114" t="s">
        <v>190</v>
      </c>
      <c r="D131" s="41"/>
      <c r="E131" s="41"/>
      <c r="F131" s="41"/>
      <c r="G131" s="41"/>
      <c r="H131" s="41"/>
      <c r="I131" s="41"/>
      <c r="J131" s="218">
        <f>BK131</f>
        <v>0</v>
      </c>
      <c r="K131" s="41"/>
      <c r="L131" s="45"/>
      <c r="M131" s="110"/>
      <c r="N131" s="219"/>
      <c r="O131" s="111"/>
      <c r="P131" s="220">
        <f>P132</f>
        <v>0</v>
      </c>
      <c r="Q131" s="111"/>
      <c r="R131" s="220">
        <f>R132</f>
        <v>25.713449619999999</v>
      </c>
      <c r="S131" s="111"/>
      <c r="T131" s="221">
        <f>T132</f>
        <v>4.3164000000000007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75</v>
      </c>
      <c r="AU131" s="18" t="s">
        <v>191</v>
      </c>
      <c r="BK131" s="222">
        <f>BK132</f>
        <v>0</v>
      </c>
    </row>
    <row r="132" s="12" customFormat="1" ht="25.92" customHeight="1">
      <c r="A132" s="12"/>
      <c r="B132" s="223"/>
      <c r="C132" s="224"/>
      <c r="D132" s="225" t="s">
        <v>75</v>
      </c>
      <c r="E132" s="226" t="s">
        <v>249</v>
      </c>
      <c r="F132" s="226" t="s">
        <v>250</v>
      </c>
      <c r="G132" s="224"/>
      <c r="H132" s="224"/>
      <c r="I132" s="227"/>
      <c r="J132" s="228">
        <f>BK132</f>
        <v>0</v>
      </c>
      <c r="K132" s="224"/>
      <c r="L132" s="229"/>
      <c r="M132" s="230"/>
      <c r="N132" s="231"/>
      <c r="O132" s="231"/>
      <c r="P132" s="232">
        <f>P133+P154+P161+P173+P187+P209</f>
        <v>0</v>
      </c>
      <c r="Q132" s="231"/>
      <c r="R132" s="232">
        <f>R133+R154+R161+R173+R187+R209</f>
        <v>25.713449619999999</v>
      </c>
      <c r="S132" s="231"/>
      <c r="T132" s="233">
        <f>T133+T154+T161+T173+T187+T209</f>
        <v>4.3164000000000007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34" t="s">
        <v>84</v>
      </c>
      <c r="AT132" s="235" t="s">
        <v>75</v>
      </c>
      <c r="AU132" s="235" t="s">
        <v>76</v>
      </c>
      <c r="AY132" s="234" t="s">
        <v>210</v>
      </c>
      <c r="BK132" s="236">
        <f>BK133+BK154+BK161+BK173+BK187+BK209</f>
        <v>0</v>
      </c>
    </row>
    <row r="133" s="12" customFormat="1" ht="22.8" customHeight="1">
      <c r="A133" s="12"/>
      <c r="B133" s="223"/>
      <c r="C133" s="224"/>
      <c r="D133" s="225" t="s">
        <v>75</v>
      </c>
      <c r="E133" s="237" t="s">
        <v>84</v>
      </c>
      <c r="F133" s="237" t="s">
        <v>251</v>
      </c>
      <c r="G133" s="224"/>
      <c r="H133" s="224"/>
      <c r="I133" s="227"/>
      <c r="J133" s="238">
        <f>BK133</f>
        <v>0</v>
      </c>
      <c r="K133" s="224"/>
      <c r="L133" s="229"/>
      <c r="M133" s="230"/>
      <c r="N133" s="231"/>
      <c r="O133" s="231"/>
      <c r="P133" s="232">
        <f>SUM(P134:P153)</f>
        <v>0</v>
      </c>
      <c r="Q133" s="231"/>
      <c r="R133" s="232">
        <f>SUM(R134:R153)</f>
        <v>0</v>
      </c>
      <c r="S133" s="231"/>
      <c r="T133" s="233">
        <f>SUM(T134:T153)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34" t="s">
        <v>84</v>
      </c>
      <c r="AT133" s="235" t="s">
        <v>75</v>
      </c>
      <c r="AU133" s="235" t="s">
        <v>84</v>
      </c>
      <c r="AY133" s="234" t="s">
        <v>210</v>
      </c>
      <c r="BK133" s="236">
        <f>SUM(BK134:BK153)</f>
        <v>0</v>
      </c>
    </row>
    <row r="134" s="2" customFormat="1" ht="21.0566" customHeight="1">
      <c r="A134" s="39"/>
      <c r="B134" s="40"/>
      <c r="C134" s="239" t="s">
        <v>84</v>
      </c>
      <c r="D134" s="239" t="s">
        <v>213</v>
      </c>
      <c r="E134" s="240" t="s">
        <v>283</v>
      </c>
      <c r="F134" s="241" t="s">
        <v>284</v>
      </c>
      <c r="G134" s="242" t="s">
        <v>264</v>
      </c>
      <c r="H134" s="243">
        <v>1.4910000000000001</v>
      </c>
      <c r="I134" s="244"/>
      <c r="J134" s="245">
        <f>ROUND(I134*H134,2)</f>
        <v>0</v>
      </c>
      <c r="K134" s="246"/>
      <c r="L134" s="45"/>
      <c r="M134" s="247" t="s">
        <v>1</v>
      </c>
      <c r="N134" s="248" t="s">
        <v>42</v>
      </c>
      <c r="O134" s="98"/>
      <c r="P134" s="249">
        <f>O134*H134</f>
        <v>0</v>
      </c>
      <c r="Q134" s="249">
        <v>0</v>
      </c>
      <c r="R134" s="249">
        <f>Q134*H134</f>
        <v>0</v>
      </c>
      <c r="S134" s="249">
        <v>0</v>
      </c>
      <c r="T134" s="250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51" t="s">
        <v>227</v>
      </c>
      <c r="AT134" s="251" t="s">
        <v>213</v>
      </c>
      <c r="AU134" s="251" t="s">
        <v>92</v>
      </c>
      <c r="AY134" s="18" t="s">
        <v>210</v>
      </c>
      <c r="BE134" s="252">
        <f>IF(N134="základná",J134,0)</f>
        <v>0</v>
      </c>
      <c r="BF134" s="252">
        <f>IF(N134="znížená",J134,0)</f>
        <v>0</v>
      </c>
      <c r="BG134" s="252">
        <f>IF(N134="zákl. prenesená",J134,0)</f>
        <v>0</v>
      </c>
      <c r="BH134" s="252">
        <f>IF(N134="zníž. prenesená",J134,0)</f>
        <v>0</v>
      </c>
      <c r="BI134" s="252">
        <f>IF(N134="nulová",J134,0)</f>
        <v>0</v>
      </c>
      <c r="BJ134" s="18" t="s">
        <v>92</v>
      </c>
      <c r="BK134" s="252">
        <f>ROUND(I134*H134,2)</f>
        <v>0</v>
      </c>
      <c r="BL134" s="18" t="s">
        <v>227</v>
      </c>
      <c r="BM134" s="251" t="s">
        <v>1228</v>
      </c>
    </row>
    <row r="135" s="13" customFormat="1">
      <c r="A135" s="13"/>
      <c r="B135" s="258"/>
      <c r="C135" s="259"/>
      <c r="D135" s="260" t="s">
        <v>256</v>
      </c>
      <c r="E135" s="261" t="s">
        <v>1</v>
      </c>
      <c r="F135" s="262" t="s">
        <v>1795</v>
      </c>
      <c r="G135" s="259"/>
      <c r="H135" s="263">
        <v>1.4910000000000001</v>
      </c>
      <c r="I135" s="264"/>
      <c r="J135" s="259"/>
      <c r="K135" s="259"/>
      <c r="L135" s="265"/>
      <c r="M135" s="266"/>
      <c r="N135" s="267"/>
      <c r="O135" s="267"/>
      <c r="P135" s="267"/>
      <c r="Q135" s="267"/>
      <c r="R135" s="267"/>
      <c r="S135" s="267"/>
      <c r="T135" s="268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69" t="s">
        <v>256</v>
      </c>
      <c r="AU135" s="269" t="s">
        <v>92</v>
      </c>
      <c r="AV135" s="13" t="s">
        <v>92</v>
      </c>
      <c r="AW135" s="13" t="s">
        <v>32</v>
      </c>
      <c r="AX135" s="13" t="s">
        <v>84</v>
      </c>
      <c r="AY135" s="269" t="s">
        <v>210</v>
      </c>
    </row>
    <row r="136" s="2" customFormat="1" ht="36.72453" customHeight="1">
      <c r="A136" s="39"/>
      <c r="B136" s="40"/>
      <c r="C136" s="239" t="s">
        <v>92</v>
      </c>
      <c r="D136" s="239" t="s">
        <v>213</v>
      </c>
      <c r="E136" s="240" t="s">
        <v>288</v>
      </c>
      <c r="F136" s="241" t="s">
        <v>289</v>
      </c>
      <c r="G136" s="242" t="s">
        <v>264</v>
      </c>
      <c r="H136" s="243">
        <v>0.44700000000000001</v>
      </c>
      <c r="I136" s="244"/>
      <c r="J136" s="245">
        <f>ROUND(I136*H136,2)</f>
        <v>0</v>
      </c>
      <c r="K136" s="246"/>
      <c r="L136" s="45"/>
      <c r="M136" s="247" t="s">
        <v>1</v>
      </c>
      <c r="N136" s="248" t="s">
        <v>42</v>
      </c>
      <c r="O136" s="98"/>
      <c r="P136" s="249">
        <f>O136*H136</f>
        <v>0</v>
      </c>
      <c r="Q136" s="249">
        <v>0</v>
      </c>
      <c r="R136" s="249">
        <f>Q136*H136</f>
        <v>0</v>
      </c>
      <c r="S136" s="249">
        <v>0</v>
      </c>
      <c r="T136" s="250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51" t="s">
        <v>227</v>
      </c>
      <c r="AT136" s="251" t="s">
        <v>213</v>
      </c>
      <c r="AU136" s="251" t="s">
        <v>92</v>
      </c>
      <c r="AY136" s="18" t="s">
        <v>210</v>
      </c>
      <c r="BE136" s="252">
        <f>IF(N136="základná",J136,0)</f>
        <v>0</v>
      </c>
      <c r="BF136" s="252">
        <f>IF(N136="znížená",J136,0)</f>
        <v>0</v>
      </c>
      <c r="BG136" s="252">
        <f>IF(N136="zákl. prenesená",J136,0)</f>
        <v>0</v>
      </c>
      <c r="BH136" s="252">
        <f>IF(N136="zníž. prenesená",J136,0)</f>
        <v>0</v>
      </c>
      <c r="BI136" s="252">
        <f>IF(N136="nulová",J136,0)</f>
        <v>0</v>
      </c>
      <c r="BJ136" s="18" t="s">
        <v>92</v>
      </c>
      <c r="BK136" s="252">
        <f>ROUND(I136*H136,2)</f>
        <v>0</v>
      </c>
      <c r="BL136" s="18" t="s">
        <v>227</v>
      </c>
      <c r="BM136" s="251" t="s">
        <v>1231</v>
      </c>
    </row>
    <row r="137" s="13" customFormat="1">
      <c r="A137" s="13"/>
      <c r="B137" s="258"/>
      <c r="C137" s="259"/>
      <c r="D137" s="260" t="s">
        <v>256</v>
      </c>
      <c r="E137" s="261" t="s">
        <v>1</v>
      </c>
      <c r="F137" s="262" t="s">
        <v>1796</v>
      </c>
      <c r="G137" s="259"/>
      <c r="H137" s="263">
        <v>0.44700000000000001</v>
      </c>
      <c r="I137" s="264"/>
      <c r="J137" s="259"/>
      <c r="K137" s="259"/>
      <c r="L137" s="265"/>
      <c r="M137" s="266"/>
      <c r="N137" s="267"/>
      <c r="O137" s="267"/>
      <c r="P137" s="267"/>
      <c r="Q137" s="267"/>
      <c r="R137" s="267"/>
      <c r="S137" s="267"/>
      <c r="T137" s="268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69" t="s">
        <v>256</v>
      </c>
      <c r="AU137" s="269" t="s">
        <v>92</v>
      </c>
      <c r="AV137" s="13" t="s">
        <v>92</v>
      </c>
      <c r="AW137" s="13" t="s">
        <v>32</v>
      </c>
      <c r="AX137" s="13" t="s">
        <v>84</v>
      </c>
      <c r="AY137" s="269" t="s">
        <v>210</v>
      </c>
    </row>
    <row r="138" s="2" customFormat="1" ht="16.30189" customHeight="1">
      <c r="A138" s="39"/>
      <c r="B138" s="40"/>
      <c r="C138" s="239" t="s">
        <v>102</v>
      </c>
      <c r="D138" s="239" t="s">
        <v>213</v>
      </c>
      <c r="E138" s="240" t="s">
        <v>1007</v>
      </c>
      <c r="F138" s="241" t="s">
        <v>1008</v>
      </c>
      <c r="G138" s="242" t="s">
        <v>264</v>
      </c>
      <c r="H138" s="243">
        <v>12.15</v>
      </c>
      <c r="I138" s="244"/>
      <c r="J138" s="245">
        <f>ROUND(I138*H138,2)</f>
        <v>0</v>
      </c>
      <c r="K138" s="246"/>
      <c r="L138" s="45"/>
      <c r="M138" s="247" t="s">
        <v>1</v>
      </c>
      <c r="N138" s="248" t="s">
        <v>42</v>
      </c>
      <c r="O138" s="98"/>
      <c r="P138" s="249">
        <f>O138*H138</f>
        <v>0</v>
      </c>
      <c r="Q138" s="249">
        <v>0</v>
      </c>
      <c r="R138" s="249">
        <f>Q138*H138</f>
        <v>0</v>
      </c>
      <c r="S138" s="249">
        <v>0</v>
      </c>
      <c r="T138" s="250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51" t="s">
        <v>227</v>
      </c>
      <c r="AT138" s="251" t="s">
        <v>213</v>
      </c>
      <c r="AU138" s="251" t="s">
        <v>92</v>
      </c>
      <c r="AY138" s="18" t="s">
        <v>210</v>
      </c>
      <c r="BE138" s="252">
        <f>IF(N138="základná",J138,0)</f>
        <v>0</v>
      </c>
      <c r="BF138" s="252">
        <f>IF(N138="znížená",J138,0)</f>
        <v>0</v>
      </c>
      <c r="BG138" s="252">
        <f>IF(N138="zákl. prenesená",J138,0)</f>
        <v>0</v>
      </c>
      <c r="BH138" s="252">
        <f>IF(N138="zníž. prenesená",J138,0)</f>
        <v>0</v>
      </c>
      <c r="BI138" s="252">
        <f>IF(N138="nulová",J138,0)</f>
        <v>0</v>
      </c>
      <c r="BJ138" s="18" t="s">
        <v>92</v>
      </c>
      <c r="BK138" s="252">
        <f>ROUND(I138*H138,2)</f>
        <v>0</v>
      </c>
      <c r="BL138" s="18" t="s">
        <v>227</v>
      </c>
      <c r="BM138" s="251" t="s">
        <v>1009</v>
      </c>
    </row>
    <row r="139" s="13" customFormat="1">
      <c r="A139" s="13"/>
      <c r="B139" s="258"/>
      <c r="C139" s="259"/>
      <c r="D139" s="260" t="s">
        <v>256</v>
      </c>
      <c r="E139" s="261" t="s">
        <v>1</v>
      </c>
      <c r="F139" s="262" t="s">
        <v>1797</v>
      </c>
      <c r="G139" s="259"/>
      <c r="H139" s="263">
        <v>12.15</v>
      </c>
      <c r="I139" s="264"/>
      <c r="J139" s="259"/>
      <c r="K139" s="259"/>
      <c r="L139" s="265"/>
      <c r="M139" s="266"/>
      <c r="N139" s="267"/>
      <c r="O139" s="267"/>
      <c r="P139" s="267"/>
      <c r="Q139" s="267"/>
      <c r="R139" s="267"/>
      <c r="S139" s="267"/>
      <c r="T139" s="268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69" t="s">
        <v>256</v>
      </c>
      <c r="AU139" s="269" t="s">
        <v>92</v>
      </c>
      <c r="AV139" s="13" t="s">
        <v>92</v>
      </c>
      <c r="AW139" s="13" t="s">
        <v>32</v>
      </c>
      <c r="AX139" s="13" t="s">
        <v>76</v>
      </c>
      <c r="AY139" s="269" t="s">
        <v>210</v>
      </c>
    </row>
    <row r="140" s="14" customFormat="1">
      <c r="A140" s="14"/>
      <c r="B140" s="270"/>
      <c r="C140" s="271"/>
      <c r="D140" s="260" t="s">
        <v>256</v>
      </c>
      <c r="E140" s="272" t="s">
        <v>1</v>
      </c>
      <c r="F140" s="273" t="s">
        <v>268</v>
      </c>
      <c r="G140" s="271"/>
      <c r="H140" s="274">
        <v>12.15</v>
      </c>
      <c r="I140" s="275"/>
      <c r="J140" s="271"/>
      <c r="K140" s="271"/>
      <c r="L140" s="276"/>
      <c r="M140" s="277"/>
      <c r="N140" s="278"/>
      <c r="O140" s="278"/>
      <c r="P140" s="278"/>
      <c r="Q140" s="278"/>
      <c r="R140" s="278"/>
      <c r="S140" s="278"/>
      <c r="T140" s="279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80" t="s">
        <v>256</v>
      </c>
      <c r="AU140" s="280" t="s">
        <v>92</v>
      </c>
      <c r="AV140" s="14" t="s">
        <v>227</v>
      </c>
      <c r="AW140" s="14" t="s">
        <v>32</v>
      </c>
      <c r="AX140" s="14" t="s">
        <v>84</v>
      </c>
      <c r="AY140" s="280" t="s">
        <v>210</v>
      </c>
    </row>
    <row r="141" s="2" customFormat="1" ht="36.72453" customHeight="1">
      <c r="A141" s="39"/>
      <c r="B141" s="40"/>
      <c r="C141" s="239" t="s">
        <v>227</v>
      </c>
      <c r="D141" s="239" t="s">
        <v>213</v>
      </c>
      <c r="E141" s="240" t="s">
        <v>302</v>
      </c>
      <c r="F141" s="241" t="s">
        <v>303</v>
      </c>
      <c r="G141" s="242" t="s">
        <v>264</v>
      </c>
      <c r="H141" s="243">
        <v>3.645</v>
      </c>
      <c r="I141" s="244"/>
      <c r="J141" s="245">
        <f>ROUND(I141*H141,2)</f>
        <v>0</v>
      </c>
      <c r="K141" s="246"/>
      <c r="L141" s="45"/>
      <c r="M141" s="247" t="s">
        <v>1</v>
      </c>
      <c r="N141" s="248" t="s">
        <v>42</v>
      </c>
      <c r="O141" s="98"/>
      <c r="P141" s="249">
        <f>O141*H141</f>
        <v>0</v>
      </c>
      <c r="Q141" s="249">
        <v>0</v>
      </c>
      <c r="R141" s="249">
        <f>Q141*H141</f>
        <v>0</v>
      </c>
      <c r="S141" s="249">
        <v>0</v>
      </c>
      <c r="T141" s="250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51" t="s">
        <v>227</v>
      </c>
      <c r="AT141" s="251" t="s">
        <v>213</v>
      </c>
      <c r="AU141" s="251" t="s">
        <v>92</v>
      </c>
      <c r="AY141" s="18" t="s">
        <v>210</v>
      </c>
      <c r="BE141" s="252">
        <f>IF(N141="základná",J141,0)</f>
        <v>0</v>
      </c>
      <c r="BF141" s="252">
        <f>IF(N141="znížená",J141,0)</f>
        <v>0</v>
      </c>
      <c r="BG141" s="252">
        <f>IF(N141="zákl. prenesená",J141,0)</f>
        <v>0</v>
      </c>
      <c r="BH141" s="252">
        <f>IF(N141="zníž. prenesená",J141,0)</f>
        <v>0</v>
      </c>
      <c r="BI141" s="252">
        <f>IF(N141="nulová",J141,0)</f>
        <v>0</v>
      </c>
      <c r="BJ141" s="18" t="s">
        <v>92</v>
      </c>
      <c r="BK141" s="252">
        <f>ROUND(I141*H141,2)</f>
        <v>0</v>
      </c>
      <c r="BL141" s="18" t="s">
        <v>227</v>
      </c>
      <c r="BM141" s="251" t="s">
        <v>1012</v>
      </c>
    </row>
    <row r="142" s="13" customFormat="1">
      <c r="A142" s="13"/>
      <c r="B142" s="258"/>
      <c r="C142" s="259"/>
      <c r="D142" s="260" t="s">
        <v>256</v>
      </c>
      <c r="E142" s="261" t="s">
        <v>1</v>
      </c>
      <c r="F142" s="262" t="s">
        <v>1798</v>
      </c>
      <c r="G142" s="259"/>
      <c r="H142" s="263">
        <v>12.15</v>
      </c>
      <c r="I142" s="264"/>
      <c r="J142" s="259"/>
      <c r="K142" s="259"/>
      <c r="L142" s="265"/>
      <c r="M142" s="266"/>
      <c r="N142" s="267"/>
      <c r="O142" s="267"/>
      <c r="P142" s="267"/>
      <c r="Q142" s="267"/>
      <c r="R142" s="267"/>
      <c r="S142" s="267"/>
      <c r="T142" s="268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69" t="s">
        <v>256</v>
      </c>
      <c r="AU142" s="269" t="s">
        <v>92</v>
      </c>
      <c r="AV142" s="13" t="s">
        <v>92</v>
      </c>
      <c r="AW142" s="13" t="s">
        <v>32</v>
      </c>
      <c r="AX142" s="13" t="s">
        <v>84</v>
      </c>
      <c r="AY142" s="269" t="s">
        <v>210</v>
      </c>
    </row>
    <row r="143" s="13" customFormat="1">
      <c r="A143" s="13"/>
      <c r="B143" s="258"/>
      <c r="C143" s="259"/>
      <c r="D143" s="260" t="s">
        <v>256</v>
      </c>
      <c r="E143" s="259"/>
      <c r="F143" s="262" t="s">
        <v>1799</v>
      </c>
      <c r="G143" s="259"/>
      <c r="H143" s="263">
        <v>3.645</v>
      </c>
      <c r="I143" s="264"/>
      <c r="J143" s="259"/>
      <c r="K143" s="259"/>
      <c r="L143" s="265"/>
      <c r="M143" s="266"/>
      <c r="N143" s="267"/>
      <c r="O143" s="267"/>
      <c r="P143" s="267"/>
      <c r="Q143" s="267"/>
      <c r="R143" s="267"/>
      <c r="S143" s="267"/>
      <c r="T143" s="268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69" t="s">
        <v>256</v>
      </c>
      <c r="AU143" s="269" t="s">
        <v>92</v>
      </c>
      <c r="AV143" s="13" t="s">
        <v>92</v>
      </c>
      <c r="AW143" s="13" t="s">
        <v>4</v>
      </c>
      <c r="AX143" s="13" t="s">
        <v>84</v>
      </c>
      <c r="AY143" s="269" t="s">
        <v>210</v>
      </c>
    </row>
    <row r="144" s="2" customFormat="1" ht="31.92453" customHeight="1">
      <c r="A144" s="39"/>
      <c r="B144" s="40"/>
      <c r="C144" s="239" t="s">
        <v>209</v>
      </c>
      <c r="D144" s="239" t="s">
        <v>213</v>
      </c>
      <c r="E144" s="240" t="s">
        <v>1015</v>
      </c>
      <c r="F144" s="241" t="s">
        <v>1016</v>
      </c>
      <c r="G144" s="242" t="s">
        <v>264</v>
      </c>
      <c r="H144" s="243">
        <v>13.641</v>
      </c>
      <c r="I144" s="244"/>
      <c r="J144" s="245">
        <f>ROUND(I144*H144,2)</f>
        <v>0</v>
      </c>
      <c r="K144" s="246"/>
      <c r="L144" s="45"/>
      <c r="M144" s="247" t="s">
        <v>1</v>
      </c>
      <c r="N144" s="248" t="s">
        <v>42</v>
      </c>
      <c r="O144" s="98"/>
      <c r="P144" s="249">
        <f>O144*H144</f>
        <v>0</v>
      </c>
      <c r="Q144" s="249">
        <v>0</v>
      </c>
      <c r="R144" s="249">
        <f>Q144*H144</f>
        <v>0</v>
      </c>
      <c r="S144" s="249">
        <v>0</v>
      </c>
      <c r="T144" s="250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51" t="s">
        <v>227</v>
      </c>
      <c r="AT144" s="251" t="s">
        <v>213</v>
      </c>
      <c r="AU144" s="251" t="s">
        <v>92</v>
      </c>
      <c r="AY144" s="18" t="s">
        <v>210</v>
      </c>
      <c r="BE144" s="252">
        <f>IF(N144="základná",J144,0)</f>
        <v>0</v>
      </c>
      <c r="BF144" s="252">
        <f>IF(N144="znížená",J144,0)</f>
        <v>0</v>
      </c>
      <c r="BG144" s="252">
        <f>IF(N144="zákl. prenesená",J144,0)</f>
        <v>0</v>
      </c>
      <c r="BH144" s="252">
        <f>IF(N144="zníž. prenesená",J144,0)</f>
        <v>0</v>
      </c>
      <c r="BI144" s="252">
        <f>IF(N144="nulová",J144,0)</f>
        <v>0</v>
      </c>
      <c r="BJ144" s="18" t="s">
        <v>92</v>
      </c>
      <c r="BK144" s="252">
        <f>ROUND(I144*H144,2)</f>
        <v>0</v>
      </c>
      <c r="BL144" s="18" t="s">
        <v>227</v>
      </c>
      <c r="BM144" s="251" t="s">
        <v>1017</v>
      </c>
    </row>
    <row r="145" s="13" customFormat="1">
      <c r="A145" s="13"/>
      <c r="B145" s="258"/>
      <c r="C145" s="259"/>
      <c r="D145" s="260" t="s">
        <v>256</v>
      </c>
      <c r="E145" s="261" t="s">
        <v>1</v>
      </c>
      <c r="F145" s="262" t="s">
        <v>1800</v>
      </c>
      <c r="G145" s="259"/>
      <c r="H145" s="263">
        <v>13.641</v>
      </c>
      <c r="I145" s="264"/>
      <c r="J145" s="259"/>
      <c r="K145" s="259"/>
      <c r="L145" s="265"/>
      <c r="M145" s="266"/>
      <c r="N145" s="267"/>
      <c r="O145" s="267"/>
      <c r="P145" s="267"/>
      <c r="Q145" s="267"/>
      <c r="R145" s="267"/>
      <c r="S145" s="267"/>
      <c r="T145" s="268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9" t="s">
        <v>256</v>
      </c>
      <c r="AU145" s="269" t="s">
        <v>92</v>
      </c>
      <c r="AV145" s="13" t="s">
        <v>92</v>
      </c>
      <c r="AW145" s="13" t="s">
        <v>32</v>
      </c>
      <c r="AX145" s="13" t="s">
        <v>84</v>
      </c>
      <c r="AY145" s="269" t="s">
        <v>210</v>
      </c>
    </row>
    <row r="146" s="2" customFormat="1" ht="36.72453" customHeight="1">
      <c r="A146" s="39"/>
      <c r="B146" s="40"/>
      <c r="C146" s="239" t="s">
        <v>277</v>
      </c>
      <c r="D146" s="239" t="s">
        <v>213</v>
      </c>
      <c r="E146" s="240" t="s">
        <v>1019</v>
      </c>
      <c r="F146" s="241" t="s">
        <v>1020</v>
      </c>
      <c r="G146" s="242" t="s">
        <v>264</v>
      </c>
      <c r="H146" s="243">
        <v>95.486999999999995</v>
      </c>
      <c r="I146" s="244"/>
      <c r="J146" s="245">
        <f>ROUND(I146*H146,2)</f>
        <v>0</v>
      </c>
      <c r="K146" s="246"/>
      <c r="L146" s="45"/>
      <c r="M146" s="247" t="s">
        <v>1</v>
      </c>
      <c r="N146" s="248" t="s">
        <v>42</v>
      </c>
      <c r="O146" s="98"/>
      <c r="P146" s="249">
        <f>O146*H146</f>
        <v>0</v>
      </c>
      <c r="Q146" s="249">
        <v>0</v>
      </c>
      <c r="R146" s="249">
        <f>Q146*H146</f>
        <v>0</v>
      </c>
      <c r="S146" s="249">
        <v>0</v>
      </c>
      <c r="T146" s="250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51" t="s">
        <v>227</v>
      </c>
      <c r="AT146" s="251" t="s">
        <v>213</v>
      </c>
      <c r="AU146" s="251" t="s">
        <v>92</v>
      </c>
      <c r="AY146" s="18" t="s">
        <v>210</v>
      </c>
      <c r="BE146" s="252">
        <f>IF(N146="základná",J146,0)</f>
        <v>0</v>
      </c>
      <c r="BF146" s="252">
        <f>IF(N146="znížená",J146,0)</f>
        <v>0</v>
      </c>
      <c r="BG146" s="252">
        <f>IF(N146="zákl. prenesená",J146,0)</f>
        <v>0</v>
      </c>
      <c r="BH146" s="252">
        <f>IF(N146="zníž. prenesená",J146,0)</f>
        <v>0</v>
      </c>
      <c r="BI146" s="252">
        <f>IF(N146="nulová",J146,0)</f>
        <v>0</v>
      </c>
      <c r="BJ146" s="18" t="s">
        <v>92</v>
      </c>
      <c r="BK146" s="252">
        <f>ROUND(I146*H146,2)</f>
        <v>0</v>
      </c>
      <c r="BL146" s="18" t="s">
        <v>227</v>
      </c>
      <c r="BM146" s="251" t="s">
        <v>1021</v>
      </c>
    </row>
    <row r="147" s="13" customFormat="1">
      <c r="A147" s="13"/>
      <c r="B147" s="258"/>
      <c r="C147" s="259"/>
      <c r="D147" s="260" t="s">
        <v>256</v>
      </c>
      <c r="E147" s="261" t="s">
        <v>1</v>
      </c>
      <c r="F147" s="262" t="s">
        <v>1801</v>
      </c>
      <c r="G147" s="259"/>
      <c r="H147" s="263">
        <v>95.486999999999995</v>
      </c>
      <c r="I147" s="264"/>
      <c r="J147" s="259"/>
      <c r="K147" s="259"/>
      <c r="L147" s="265"/>
      <c r="M147" s="266"/>
      <c r="N147" s="267"/>
      <c r="O147" s="267"/>
      <c r="P147" s="267"/>
      <c r="Q147" s="267"/>
      <c r="R147" s="267"/>
      <c r="S147" s="267"/>
      <c r="T147" s="268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69" t="s">
        <v>256</v>
      </c>
      <c r="AU147" s="269" t="s">
        <v>92</v>
      </c>
      <c r="AV147" s="13" t="s">
        <v>92</v>
      </c>
      <c r="AW147" s="13" t="s">
        <v>32</v>
      </c>
      <c r="AX147" s="13" t="s">
        <v>84</v>
      </c>
      <c r="AY147" s="269" t="s">
        <v>210</v>
      </c>
    </row>
    <row r="148" s="2" customFormat="1" ht="16.30189" customHeight="1">
      <c r="A148" s="39"/>
      <c r="B148" s="40"/>
      <c r="C148" s="239" t="s">
        <v>282</v>
      </c>
      <c r="D148" s="239" t="s">
        <v>213</v>
      </c>
      <c r="E148" s="240" t="s">
        <v>1023</v>
      </c>
      <c r="F148" s="241" t="s">
        <v>1024</v>
      </c>
      <c r="G148" s="242" t="s">
        <v>264</v>
      </c>
      <c r="H148" s="243">
        <v>13.641</v>
      </c>
      <c r="I148" s="244"/>
      <c r="J148" s="245">
        <f>ROUND(I148*H148,2)</f>
        <v>0</v>
      </c>
      <c r="K148" s="246"/>
      <c r="L148" s="45"/>
      <c r="M148" s="247" t="s">
        <v>1</v>
      </c>
      <c r="N148" s="248" t="s">
        <v>42</v>
      </c>
      <c r="O148" s="98"/>
      <c r="P148" s="249">
        <f>O148*H148</f>
        <v>0</v>
      </c>
      <c r="Q148" s="249">
        <v>0</v>
      </c>
      <c r="R148" s="249">
        <f>Q148*H148</f>
        <v>0</v>
      </c>
      <c r="S148" s="249">
        <v>0</v>
      </c>
      <c r="T148" s="250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51" t="s">
        <v>227</v>
      </c>
      <c r="AT148" s="251" t="s">
        <v>213</v>
      </c>
      <c r="AU148" s="251" t="s">
        <v>92</v>
      </c>
      <c r="AY148" s="18" t="s">
        <v>210</v>
      </c>
      <c r="BE148" s="252">
        <f>IF(N148="základná",J148,0)</f>
        <v>0</v>
      </c>
      <c r="BF148" s="252">
        <f>IF(N148="znížená",J148,0)</f>
        <v>0</v>
      </c>
      <c r="BG148" s="252">
        <f>IF(N148="zákl. prenesená",J148,0)</f>
        <v>0</v>
      </c>
      <c r="BH148" s="252">
        <f>IF(N148="zníž. prenesená",J148,0)</f>
        <v>0</v>
      </c>
      <c r="BI148" s="252">
        <f>IF(N148="nulová",J148,0)</f>
        <v>0</v>
      </c>
      <c r="BJ148" s="18" t="s">
        <v>92</v>
      </c>
      <c r="BK148" s="252">
        <f>ROUND(I148*H148,2)</f>
        <v>0</v>
      </c>
      <c r="BL148" s="18" t="s">
        <v>227</v>
      </c>
      <c r="BM148" s="251" t="s">
        <v>1025</v>
      </c>
    </row>
    <row r="149" s="2" customFormat="1" ht="23.4566" customHeight="1">
      <c r="A149" s="39"/>
      <c r="B149" s="40"/>
      <c r="C149" s="239" t="s">
        <v>287</v>
      </c>
      <c r="D149" s="239" t="s">
        <v>213</v>
      </c>
      <c r="E149" s="240" t="s">
        <v>1026</v>
      </c>
      <c r="F149" s="241" t="s">
        <v>342</v>
      </c>
      <c r="G149" s="242" t="s">
        <v>333</v>
      </c>
      <c r="H149" s="243">
        <v>24.552</v>
      </c>
      <c r="I149" s="244"/>
      <c r="J149" s="245">
        <f>ROUND(I149*H149,2)</f>
        <v>0</v>
      </c>
      <c r="K149" s="246"/>
      <c r="L149" s="45"/>
      <c r="M149" s="247" t="s">
        <v>1</v>
      </c>
      <c r="N149" s="248" t="s">
        <v>42</v>
      </c>
      <c r="O149" s="98"/>
      <c r="P149" s="249">
        <f>O149*H149</f>
        <v>0</v>
      </c>
      <c r="Q149" s="249">
        <v>0</v>
      </c>
      <c r="R149" s="249">
        <f>Q149*H149</f>
        <v>0</v>
      </c>
      <c r="S149" s="249">
        <v>0</v>
      </c>
      <c r="T149" s="250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51" t="s">
        <v>227</v>
      </c>
      <c r="AT149" s="251" t="s">
        <v>213</v>
      </c>
      <c r="AU149" s="251" t="s">
        <v>92</v>
      </c>
      <c r="AY149" s="18" t="s">
        <v>210</v>
      </c>
      <c r="BE149" s="252">
        <f>IF(N149="základná",J149,0)</f>
        <v>0</v>
      </c>
      <c r="BF149" s="252">
        <f>IF(N149="znížená",J149,0)</f>
        <v>0</v>
      </c>
      <c r="BG149" s="252">
        <f>IF(N149="zákl. prenesená",J149,0)</f>
        <v>0</v>
      </c>
      <c r="BH149" s="252">
        <f>IF(N149="zníž. prenesená",J149,0)</f>
        <v>0</v>
      </c>
      <c r="BI149" s="252">
        <f>IF(N149="nulová",J149,0)</f>
        <v>0</v>
      </c>
      <c r="BJ149" s="18" t="s">
        <v>92</v>
      </c>
      <c r="BK149" s="252">
        <f>ROUND(I149*H149,2)</f>
        <v>0</v>
      </c>
      <c r="BL149" s="18" t="s">
        <v>227</v>
      </c>
      <c r="BM149" s="251" t="s">
        <v>1027</v>
      </c>
    </row>
    <row r="150" s="13" customFormat="1">
      <c r="A150" s="13"/>
      <c r="B150" s="258"/>
      <c r="C150" s="259"/>
      <c r="D150" s="260" t="s">
        <v>256</v>
      </c>
      <c r="E150" s="261" t="s">
        <v>1</v>
      </c>
      <c r="F150" s="262" t="s">
        <v>1802</v>
      </c>
      <c r="G150" s="259"/>
      <c r="H150" s="263">
        <v>20.462</v>
      </c>
      <c r="I150" s="264"/>
      <c r="J150" s="259"/>
      <c r="K150" s="259"/>
      <c r="L150" s="265"/>
      <c r="M150" s="266"/>
      <c r="N150" s="267"/>
      <c r="O150" s="267"/>
      <c r="P150" s="267"/>
      <c r="Q150" s="267"/>
      <c r="R150" s="267"/>
      <c r="S150" s="267"/>
      <c r="T150" s="268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69" t="s">
        <v>256</v>
      </c>
      <c r="AU150" s="269" t="s">
        <v>92</v>
      </c>
      <c r="AV150" s="13" t="s">
        <v>92</v>
      </c>
      <c r="AW150" s="13" t="s">
        <v>32</v>
      </c>
      <c r="AX150" s="13" t="s">
        <v>76</v>
      </c>
      <c r="AY150" s="269" t="s">
        <v>210</v>
      </c>
    </row>
    <row r="151" s="13" customFormat="1">
      <c r="A151" s="13"/>
      <c r="B151" s="258"/>
      <c r="C151" s="259"/>
      <c r="D151" s="260" t="s">
        <v>256</v>
      </c>
      <c r="E151" s="261" t="s">
        <v>1</v>
      </c>
      <c r="F151" s="262" t="s">
        <v>1029</v>
      </c>
      <c r="G151" s="259"/>
      <c r="H151" s="263">
        <v>1.95</v>
      </c>
      <c r="I151" s="264"/>
      <c r="J151" s="259"/>
      <c r="K151" s="259"/>
      <c r="L151" s="265"/>
      <c r="M151" s="266"/>
      <c r="N151" s="267"/>
      <c r="O151" s="267"/>
      <c r="P151" s="267"/>
      <c r="Q151" s="267"/>
      <c r="R151" s="267"/>
      <c r="S151" s="267"/>
      <c r="T151" s="268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69" t="s">
        <v>256</v>
      </c>
      <c r="AU151" s="269" t="s">
        <v>92</v>
      </c>
      <c r="AV151" s="13" t="s">
        <v>92</v>
      </c>
      <c r="AW151" s="13" t="s">
        <v>32</v>
      </c>
      <c r="AX151" s="13" t="s">
        <v>76</v>
      </c>
      <c r="AY151" s="269" t="s">
        <v>210</v>
      </c>
    </row>
    <row r="152" s="13" customFormat="1">
      <c r="A152" s="13"/>
      <c r="B152" s="258"/>
      <c r="C152" s="259"/>
      <c r="D152" s="260" t="s">
        <v>256</v>
      </c>
      <c r="E152" s="261" t="s">
        <v>1</v>
      </c>
      <c r="F152" s="262" t="s">
        <v>1867</v>
      </c>
      <c r="G152" s="259"/>
      <c r="H152" s="263">
        <v>2.1400000000000001</v>
      </c>
      <c r="I152" s="264"/>
      <c r="J152" s="259"/>
      <c r="K152" s="259"/>
      <c r="L152" s="265"/>
      <c r="M152" s="266"/>
      <c r="N152" s="267"/>
      <c r="O152" s="267"/>
      <c r="P152" s="267"/>
      <c r="Q152" s="267"/>
      <c r="R152" s="267"/>
      <c r="S152" s="267"/>
      <c r="T152" s="268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69" t="s">
        <v>256</v>
      </c>
      <c r="AU152" s="269" t="s">
        <v>92</v>
      </c>
      <c r="AV152" s="13" t="s">
        <v>92</v>
      </c>
      <c r="AW152" s="13" t="s">
        <v>32</v>
      </c>
      <c r="AX152" s="13" t="s">
        <v>76</v>
      </c>
      <c r="AY152" s="269" t="s">
        <v>210</v>
      </c>
    </row>
    <row r="153" s="14" customFormat="1">
      <c r="A153" s="14"/>
      <c r="B153" s="270"/>
      <c r="C153" s="271"/>
      <c r="D153" s="260" t="s">
        <v>256</v>
      </c>
      <c r="E153" s="272" t="s">
        <v>1</v>
      </c>
      <c r="F153" s="273" t="s">
        <v>268</v>
      </c>
      <c r="G153" s="271"/>
      <c r="H153" s="274">
        <v>24.552</v>
      </c>
      <c r="I153" s="275"/>
      <c r="J153" s="271"/>
      <c r="K153" s="271"/>
      <c r="L153" s="276"/>
      <c r="M153" s="277"/>
      <c r="N153" s="278"/>
      <c r="O153" s="278"/>
      <c r="P153" s="278"/>
      <c r="Q153" s="278"/>
      <c r="R153" s="278"/>
      <c r="S153" s="278"/>
      <c r="T153" s="279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80" t="s">
        <v>256</v>
      </c>
      <c r="AU153" s="280" t="s">
        <v>92</v>
      </c>
      <c r="AV153" s="14" t="s">
        <v>227</v>
      </c>
      <c r="AW153" s="14" t="s">
        <v>32</v>
      </c>
      <c r="AX153" s="14" t="s">
        <v>84</v>
      </c>
      <c r="AY153" s="280" t="s">
        <v>210</v>
      </c>
    </row>
    <row r="154" s="12" customFormat="1" ht="22.8" customHeight="1">
      <c r="A154" s="12"/>
      <c r="B154" s="223"/>
      <c r="C154" s="224"/>
      <c r="D154" s="225" t="s">
        <v>75</v>
      </c>
      <c r="E154" s="237" t="s">
        <v>102</v>
      </c>
      <c r="F154" s="237" t="s">
        <v>1445</v>
      </c>
      <c r="G154" s="224"/>
      <c r="H154" s="224"/>
      <c r="I154" s="227"/>
      <c r="J154" s="238">
        <f>BK154</f>
        <v>0</v>
      </c>
      <c r="K154" s="224"/>
      <c r="L154" s="229"/>
      <c r="M154" s="230"/>
      <c r="N154" s="231"/>
      <c r="O154" s="231"/>
      <c r="P154" s="232">
        <f>SUM(P155:P160)</f>
        <v>0</v>
      </c>
      <c r="Q154" s="231"/>
      <c r="R154" s="232">
        <f>SUM(R155:R160)</f>
        <v>0.13081200000000001</v>
      </c>
      <c r="S154" s="231"/>
      <c r="T154" s="233">
        <f>SUM(T155:T160)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34" t="s">
        <v>84</v>
      </c>
      <c r="AT154" s="235" t="s">
        <v>75</v>
      </c>
      <c r="AU154" s="235" t="s">
        <v>84</v>
      </c>
      <c r="AY154" s="234" t="s">
        <v>210</v>
      </c>
      <c r="BK154" s="236">
        <f>SUM(BK155:BK160)</f>
        <v>0</v>
      </c>
    </row>
    <row r="155" s="2" customFormat="1" ht="23.4566" customHeight="1">
      <c r="A155" s="39"/>
      <c r="B155" s="40"/>
      <c r="C155" s="239" t="s">
        <v>293</v>
      </c>
      <c r="D155" s="239" t="s">
        <v>213</v>
      </c>
      <c r="E155" s="240" t="s">
        <v>1068</v>
      </c>
      <c r="F155" s="241" t="s">
        <v>1069</v>
      </c>
      <c r="G155" s="242" t="s">
        <v>310</v>
      </c>
      <c r="H155" s="243">
        <v>6.5999999999999996</v>
      </c>
      <c r="I155" s="244"/>
      <c r="J155" s="245">
        <f>ROUND(I155*H155,2)</f>
        <v>0</v>
      </c>
      <c r="K155" s="246"/>
      <c r="L155" s="45"/>
      <c r="M155" s="247" t="s">
        <v>1</v>
      </c>
      <c r="N155" s="248" t="s">
        <v>42</v>
      </c>
      <c r="O155" s="98"/>
      <c r="P155" s="249">
        <f>O155*H155</f>
        <v>0</v>
      </c>
      <c r="Q155" s="249">
        <v>0.00282</v>
      </c>
      <c r="R155" s="249">
        <f>Q155*H155</f>
        <v>0.018612</v>
      </c>
      <c r="S155" s="249">
        <v>0</v>
      </c>
      <c r="T155" s="250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51" t="s">
        <v>227</v>
      </c>
      <c r="AT155" s="251" t="s">
        <v>213</v>
      </c>
      <c r="AU155" s="251" t="s">
        <v>92</v>
      </c>
      <c r="AY155" s="18" t="s">
        <v>210</v>
      </c>
      <c r="BE155" s="252">
        <f>IF(N155="základná",J155,0)</f>
        <v>0</v>
      </c>
      <c r="BF155" s="252">
        <f>IF(N155="znížená",J155,0)</f>
        <v>0</v>
      </c>
      <c r="BG155" s="252">
        <f>IF(N155="zákl. prenesená",J155,0)</f>
        <v>0</v>
      </c>
      <c r="BH155" s="252">
        <f>IF(N155="zníž. prenesená",J155,0)</f>
        <v>0</v>
      </c>
      <c r="BI155" s="252">
        <f>IF(N155="nulová",J155,0)</f>
        <v>0</v>
      </c>
      <c r="BJ155" s="18" t="s">
        <v>92</v>
      </c>
      <c r="BK155" s="252">
        <f>ROUND(I155*H155,2)</f>
        <v>0</v>
      </c>
      <c r="BL155" s="18" t="s">
        <v>227</v>
      </c>
      <c r="BM155" s="251" t="s">
        <v>1811</v>
      </c>
    </row>
    <row r="156" s="13" customFormat="1">
      <c r="A156" s="13"/>
      <c r="B156" s="258"/>
      <c r="C156" s="259"/>
      <c r="D156" s="260" t="s">
        <v>256</v>
      </c>
      <c r="E156" s="261" t="s">
        <v>1</v>
      </c>
      <c r="F156" s="262" t="s">
        <v>1868</v>
      </c>
      <c r="G156" s="259"/>
      <c r="H156" s="263">
        <v>6.5999999999999996</v>
      </c>
      <c r="I156" s="264"/>
      <c r="J156" s="259"/>
      <c r="K156" s="259"/>
      <c r="L156" s="265"/>
      <c r="M156" s="266"/>
      <c r="N156" s="267"/>
      <c r="O156" s="267"/>
      <c r="P156" s="267"/>
      <c r="Q156" s="267"/>
      <c r="R156" s="267"/>
      <c r="S156" s="267"/>
      <c r="T156" s="268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69" t="s">
        <v>256</v>
      </c>
      <c r="AU156" s="269" t="s">
        <v>92</v>
      </c>
      <c r="AV156" s="13" t="s">
        <v>92</v>
      </c>
      <c r="AW156" s="13" t="s">
        <v>32</v>
      </c>
      <c r="AX156" s="13" t="s">
        <v>76</v>
      </c>
      <c r="AY156" s="269" t="s">
        <v>210</v>
      </c>
    </row>
    <row r="157" s="14" customFormat="1">
      <c r="A157" s="14"/>
      <c r="B157" s="270"/>
      <c r="C157" s="271"/>
      <c r="D157" s="260" t="s">
        <v>256</v>
      </c>
      <c r="E157" s="272" t="s">
        <v>1</v>
      </c>
      <c r="F157" s="273" t="s">
        <v>268</v>
      </c>
      <c r="G157" s="271"/>
      <c r="H157" s="274">
        <v>6.5999999999999996</v>
      </c>
      <c r="I157" s="275"/>
      <c r="J157" s="271"/>
      <c r="K157" s="271"/>
      <c r="L157" s="276"/>
      <c r="M157" s="277"/>
      <c r="N157" s="278"/>
      <c r="O157" s="278"/>
      <c r="P157" s="278"/>
      <c r="Q157" s="278"/>
      <c r="R157" s="278"/>
      <c r="S157" s="278"/>
      <c r="T157" s="279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80" t="s">
        <v>256</v>
      </c>
      <c r="AU157" s="280" t="s">
        <v>92</v>
      </c>
      <c r="AV157" s="14" t="s">
        <v>227</v>
      </c>
      <c r="AW157" s="14" t="s">
        <v>4</v>
      </c>
      <c r="AX157" s="14" t="s">
        <v>84</v>
      </c>
      <c r="AY157" s="280" t="s">
        <v>210</v>
      </c>
    </row>
    <row r="158" s="2" customFormat="1" ht="16.30189" customHeight="1">
      <c r="A158" s="39"/>
      <c r="B158" s="40"/>
      <c r="C158" s="281" t="s">
        <v>301</v>
      </c>
      <c r="D158" s="281" t="s">
        <v>330</v>
      </c>
      <c r="E158" s="282" t="s">
        <v>1073</v>
      </c>
      <c r="F158" s="283" t="s">
        <v>1074</v>
      </c>
      <c r="G158" s="284" t="s">
        <v>310</v>
      </c>
      <c r="H158" s="285">
        <v>6.5999999999999996</v>
      </c>
      <c r="I158" s="286"/>
      <c r="J158" s="287">
        <f>ROUND(I158*H158,2)</f>
        <v>0</v>
      </c>
      <c r="K158" s="288"/>
      <c r="L158" s="289"/>
      <c r="M158" s="290" t="s">
        <v>1</v>
      </c>
      <c r="N158" s="291" t="s">
        <v>42</v>
      </c>
      <c r="O158" s="98"/>
      <c r="P158" s="249">
        <f>O158*H158</f>
        <v>0</v>
      </c>
      <c r="Q158" s="249">
        <v>0.017000000000000001</v>
      </c>
      <c r="R158" s="249">
        <f>Q158*H158</f>
        <v>0.11220000000000001</v>
      </c>
      <c r="S158" s="249">
        <v>0</v>
      </c>
      <c r="T158" s="250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51" t="s">
        <v>287</v>
      </c>
      <c r="AT158" s="251" t="s">
        <v>330</v>
      </c>
      <c r="AU158" s="251" t="s">
        <v>92</v>
      </c>
      <c r="AY158" s="18" t="s">
        <v>210</v>
      </c>
      <c r="BE158" s="252">
        <f>IF(N158="základná",J158,0)</f>
        <v>0</v>
      </c>
      <c r="BF158" s="252">
        <f>IF(N158="znížená",J158,0)</f>
        <v>0</v>
      </c>
      <c r="BG158" s="252">
        <f>IF(N158="zákl. prenesená",J158,0)</f>
        <v>0</v>
      </c>
      <c r="BH158" s="252">
        <f>IF(N158="zníž. prenesená",J158,0)</f>
        <v>0</v>
      </c>
      <c r="BI158" s="252">
        <f>IF(N158="nulová",J158,0)</f>
        <v>0</v>
      </c>
      <c r="BJ158" s="18" t="s">
        <v>92</v>
      </c>
      <c r="BK158" s="252">
        <f>ROUND(I158*H158,2)</f>
        <v>0</v>
      </c>
      <c r="BL158" s="18" t="s">
        <v>227</v>
      </c>
      <c r="BM158" s="251" t="s">
        <v>1813</v>
      </c>
    </row>
    <row r="159" s="2" customFormat="1" ht="16.30189" customHeight="1">
      <c r="A159" s="39"/>
      <c r="B159" s="40"/>
      <c r="C159" s="281" t="s">
        <v>307</v>
      </c>
      <c r="D159" s="281" t="s">
        <v>330</v>
      </c>
      <c r="E159" s="282" t="s">
        <v>1076</v>
      </c>
      <c r="F159" s="283" t="s">
        <v>1077</v>
      </c>
      <c r="G159" s="284" t="s">
        <v>1050</v>
      </c>
      <c r="H159" s="285">
        <v>18.84</v>
      </c>
      <c r="I159" s="286"/>
      <c r="J159" s="287">
        <f>ROUND(I159*H159,2)</f>
        <v>0</v>
      </c>
      <c r="K159" s="288"/>
      <c r="L159" s="289"/>
      <c r="M159" s="290" t="s">
        <v>1</v>
      </c>
      <c r="N159" s="291" t="s">
        <v>42</v>
      </c>
      <c r="O159" s="98"/>
      <c r="P159" s="249">
        <f>O159*H159</f>
        <v>0</v>
      </c>
      <c r="Q159" s="249">
        <v>0</v>
      </c>
      <c r="R159" s="249">
        <f>Q159*H159</f>
        <v>0</v>
      </c>
      <c r="S159" s="249">
        <v>0</v>
      </c>
      <c r="T159" s="250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51" t="s">
        <v>287</v>
      </c>
      <c r="AT159" s="251" t="s">
        <v>330</v>
      </c>
      <c r="AU159" s="251" t="s">
        <v>92</v>
      </c>
      <c r="AY159" s="18" t="s">
        <v>210</v>
      </c>
      <c r="BE159" s="252">
        <f>IF(N159="základná",J159,0)</f>
        <v>0</v>
      </c>
      <c r="BF159" s="252">
        <f>IF(N159="znížená",J159,0)</f>
        <v>0</v>
      </c>
      <c r="BG159" s="252">
        <f>IF(N159="zákl. prenesená",J159,0)</f>
        <v>0</v>
      </c>
      <c r="BH159" s="252">
        <f>IF(N159="zníž. prenesená",J159,0)</f>
        <v>0</v>
      </c>
      <c r="BI159" s="252">
        <f>IF(N159="nulová",J159,0)</f>
        <v>0</v>
      </c>
      <c r="BJ159" s="18" t="s">
        <v>92</v>
      </c>
      <c r="BK159" s="252">
        <f>ROUND(I159*H159,2)</f>
        <v>0</v>
      </c>
      <c r="BL159" s="18" t="s">
        <v>227</v>
      </c>
      <c r="BM159" s="251" t="s">
        <v>1814</v>
      </c>
    </row>
    <row r="160" s="13" customFormat="1">
      <c r="A160" s="13"/>
      <c r="B160" s="258"/>
      <c r="C160" s="259"/>
      <c r="D160" s="260" t="s">
        <v>256</v>
      </c>
      <c r="E160" s="261" t="s">
        <v>1</v>
      </c>
      <c r="F160" s="262" t="s">
        <v>1450</v>
      </c>
      <c r="G160" s="259"/>
      <c r="H160" s="263">
        <v>18.84</v>
      </c>
      <c r="I160" s="264"/>
      <c r="J160" s="259"/>
      <c r="K160" s="259"/>
      <c r="L160" s="265"/>
      <c r="M160" s="266"/>
      <c r="N160" s="267"/>
      <c r="O160" s="267"/>
      <c r="P160" s="267"/>
      <c r="Q160" s="267"/>
      <c r="R160" s="267"/>
      <c r="S160" s="267"/>
      <c r="T160" s="268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69" t="s">
        <v>256</v>
      </c>
      <c r="AU160" s="269" t="s">
        <v>92</v>
      </c>
      <c r="AV160" s="13" t="s">
        <v>92</v>
      </c>
      <c r="AW160" s="13" t="s">
        <v>32</v>
      </c>
      <c r="AX160" s="13" t="s">
        <v>84</v>
      </c>
      <c r="AY160" s="269" t="s">
        <v>210</v>
      </c>
    </row>
    <row r="161" s="12" customFormat="1" ht="22.8" customHeight="1">
      <c r="A161" s="12"/>
      <c r="B161" s="223"/>
      <c r="C161" s="224"/>
      <c r="D161" s="225" t="s">
        <v>75</v>
      </c>
      <c r="E161" s="237" t="s">
        <v>227</v>
      </c>
      <c r="F161" s="237" t="s">
        <v>454</v>
      </c>
      <c r="G161" s="224"/>
      <c r="H161" s="224"/>
      <c r="I161" s="227"/>
      <c r="J161" s="238">
        <f>BK161</f>
        <v>0</v>
      </c>
      <c r="K161" s="224"/>
      <c r="L161" s="229"/>
      <c r="M161" s="230"/>
      <c r="N161" s="231"/>
      <c r="O161" s="231"/>
      <c r="P161" s="232">
        <f>SUM(P162:P172)</f>
        <v>0</v>
      </c>
      <c r="Q161" s="231"/>
      <c r="R161" s="232">
        <f>SUM(R162:R172)</f>
        <v>24.680072620000001</v>
      </c>
      <c r="S161" s="231"/>
      <c r="T161" s="233">
        <f>SUM(T162:T172)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34" t="s">
        <v>84</v>
      </c>
      <c r="AT161" s="235" t="s">
        <v>75</v>
      </c>
      <c r="AU161" s="235" t="s">
        <v>84</v>
      </c>
      <c r="AY161" s="234" t="s">
        <v>210</v>
      </c>
      <c r="BK161" s="236">
        <f>SUM(BK162:BK172)</f>
        <v>0</v>
      </c>
    </row>
    <row r="162" s="2" customFormat="1" ht="31.92453" customHeight="1">
      <c r="A162" s="39"/>
      <c r="B162" s="40"/>
      <c r="C162" s="239" t="s">
        <v>313</v>
      </c>
      <c r="D162" s="239" t="s">
        <v>213</v>
      </c>
      <c r="E162" s="240" t="s">
        <v>456</v>
      </c>
      <c r="F162" s="241" t="s">
        <v>457</v>
      </c>
      <c r="G162" s="242" t="s">
        <v>254</v>
      </c>
      <c r="H162" s="243">
        <v>16.550000000000001</v>
      </c>
      <c r="I162" s="244"/>
      <c r="J162" s="245">
        <f>ROUND(I162*H162,2)</f>
        <v>0</v>
      </c>
      <c r="K162" s="246"/>
      <c r="L162" s="45"/>
      <c r="M162" s="247" t="s">
        <v>1</v>
      </c>
      <c r="N162" s="248" t="s">
        <v>42</v>
      </c>
      <c r="O162" s="98"/>
      <c r="P162" s="249">
        <f>O162*H162</f>
        <v>0</v>
      </c>
      <c r="Q162" s="249">
        <v>0.23366999999999999</v>
      </c>
      <c r="R162" s="249">
        <f>Q162*H162</f>
        <v>3.8672385</v>
      </c>
      <c r="S162" s="249">
        <v>0</v>
      </c>
      <c r="T162" s="250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51" t="s">
        <v>227</v>
      </c>
      <c r="AT162" s="251" t="s">
        <v>213</v>
      </c>
      <c r="AU162" s="251" t="s">
        <v>92</v>
      </c>
      <c r="AY162" s="18" t="s">
        <v>210</v>
      </c>
      <c r="BE162" s="252">
        <f>IF(N162="základná",J162,0)</f>
        <v>0</v>
      </c>
      <c r="BF162" s="252">
        <f>IF(N162="znížená",J162,0)</f>
        <v>0</v>
      </c>
      <c r="BG162" s="252">
        <f>IF(N162="zákl. prenesená",J162,0)</f>
        <v>0</v>
      </c>
      <c r="BH162" s="252">
        <f>IF(N162="zníž. prenesená",J162,0)</f>
        <v>0</v>
      </c>
      <c r="BI162" s="252">
        <f>IF(N162="nulová",J162,0)</f>
        <v>0</v>
      </c>
      <c r="BJ162" s="18" t="s">
        <v>92</v>
      </c>
      <c r="BK162" s="252">
        <f>ROUND(I162*H162,2)</f>
        <v>0</v>
      </c>
      <c r="BL162" s="18" t="s">
        <v>227</v>
      </c>
      <c r="BM162" s="251" t="s">
        <v>1096</v>
      </c>
    </row>
    <row r="163" s="13" customFormat="1">
      <c r="A163" s="13"/>
      <c r="B163" s="258"/>
      <c r="C163" s="259"/>
      <c r="D163" s="260" t="s">
        <v>256</v>
      </c>
      <c r="E163" s="261" t="s">
        <v>1</v>
      </c>
      <c r="F163" s="262" t="s">
        <v>1815</v>
      </c>
      <c r="G163" s="259"/>
      <c r="H163" s="263">
        <v>16.550000000000001</v>
      </c>
      <c r="I163" s="264"/>
      <c r="J163" s="259"/>
      <c r="K163" s="259"/>
      <c r="L163" s="265"/>
      <c r="M163" s="266"/>
      <c r="N163" s="267"/>
      <c r="O163" s="267"/>
      <c r="P163" s="267"/>
      <c r="Q163" s="267"/>
      <c r="R163" s="267"/>
      <c r="S163" s="267"/>
      <c r="T163" s="268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69" t="s">
        <v>256</v>
      </c>
      <c r="AU163" s="269" t="s">
        <v>92</v>
      </c>
      <c r="AV163" s="13" t="s">
        <v>92</v>
      </c>
      <c r="AW163" s="13" t="s">
        <v>32</v>
      </c>
      <c r="AX163" s="13" t="s">
        <v>76</v>
      </c>
      <c r="AY163" s="269" t="s">
        <v>210</v>
      </c>
    </row>
    <row r="164" s="2" customFormat="1" ht="23.4566" customHeight="1">
      <c r="A164" s="39"/>
      <c r="B164" s="40"/>
      <c r="C164" s="239" t="s">
        <v>318</v>
      </c>
      <c r="D164" s="239" t="s">
        <v>213</v>
      </c>
      <c r="E164" s="240" t="s">
        <v>1260</v>
      </c>
      <c r="F164" s="241" t="s">
        <v>1261</v>
      </c>
      <c r="G164" s="242" t="s">
        <v>264</v>
      </c>
      <c r="H164" s="243">
        <v>0.32000000000000001</v>
      </c>
      <c r="I164" s="244"/>
      <c r="J164" s="245">
        <f>ROUND(I164*H164,2)</f>
        <v>0</v>
      </c>
      <c r="K164" s="246"/>
      <c r="L164" s="45"/>
      <c r="M164" s="247" t="s">
        <v>1</v>
      </c>
      <c r="N164" s="248" t="s">
        <v>42</v>
      </c>
      <c r="O164" s="98"/>
      <c r="P164" s="249">
        <f>O164*H164</f>
        <v>0</v>
      </c>
      <c r="Q164" s="249">
        <v>1.7034</v>
      </c>
      <c r="R164" s="249">
        <f>Q164*H164</f>
        <v>0.54508800000000002</v>
      </c>
      <c r="S164" s="249">
        <v>0</v>
      </c>
      <c r="T164" s="250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51" t="s">
        <v>227</v>
      </c>
      <c r="AT164" s="251" t="s">
        <v>213</v>
      </c>
      <c r="AU164" s="251" t="s">
        <v>92</v>
      </c>
      <c r="AY164" s="18" t="s">
        <v>210</v>
      </c>
      <c r="BE164" s="252">
        <f>IF(N164="základná",J164,0)</f>
        <v>0</v>
      </c>
      <c r="BF164" s="252">
        <f>IF(N164="znížená",J164,0)</f>
        <v>0</v>
      </c>
      <c r="BG164" s="252">
        <f>IF(N164="zákl. prenesená",J164,0)</f>
        <v>0</v>
      </c>
      <c r="BH164" s="252">
        <f>IF(N164="zníž. prenesená",J164,0)</f>
        <v>0</v>
      </c>
      <c r="BI164" s="252">
        <f>IF(N164="nulová",J164,0)</f>
        <v>0</v>
      </c>
      <c r="BJ164" s="18" t="s">
        <v>92</v>
      </c>
      <c r="BK164" s="252">
        <f>ROUND(I164*H164,2)</f>
        <v>0</v>
      </c>
      <c r="BL164" s="18" t="s">
        <v>227</v>
      </c>
      <c r="BM164" s="251" t="s">
        <v>1262</v>
      </c>
    </row>
    <row r="165" s="13" customFormat="1">
      <c r="A165" s="13"/>
      <c r="B165" s="258"/>
      <c r="C165" s="259"/>
      <c r="D165" s="260" t="s">
        <v>256</v>
      </c>
      <c r="E165" s="261" t="s">
        <v>1</v>
      </c>
      <c r="F165" s="262" t="s">
        <v>1816</v>
      </c>
      <c r="G165" s="259"/>
      <c r="H165" s="263">
        <v>0.32000000000000001</v>
      </c>
      <c r="I165" s="264"/>
      <c r="J165" s="259"/>
      <c r="K165" s="259"/>
      <c r="L165" s="265"/>
      <c r="M165" s="266"/>
      <c r="N165" s="267"/>
      <c r="O165" s="267"/>
      <c r="P165" s="267"/>
      <c r="Q165" s="267"/>
      <c r="R165" s="267"/>
      <c r="S165" s="267"/>
      <c r="T165" s="268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9" t="s">
        <v>256</v>
      </c>
      <c r="AU165" s="269" t="s">
        <v>92</v>
      </c>
      <c r="AV165" s="13" t="s">
        <v>92</v>
      </c>
      <c r="AW165" s="13" t="s">
        <v>32</v>
      </c>
      <c r="AX165" s="13" t="s">
        <v>76</v>
      </c>
      <c r="AY165" s="269" t="s">
        <v>210</v>
      </c>
    </row>
    <row r="166" s="2" customFormat="1" ht="23.4566" customHeight="1">
      <c r="A166" s="39"/>
      <c r="B166" s="40"/>
      <c r="C166" s="239" t="s">
        <v>324</v>
      </c>
      <c r="D166" s="239" t="s">
        <v>213</v>
      </c>
      <c r="E166" s="240" t="s">
        <v>1100</v>
      </c>
      <c r="F166" s="241" t="s">
        <v>1101</v>
      </c>
      <c r="G166" s="242" t="s">
        <v>254</v>
      </c>
      <c r="H166" s="243">
        <v>16.550000000000001</v>
      </c>
      <c r="I166" s="244"/>
      <c r="J166" s="245">
        <f>ROUND(I166*H166,2)</f>
        <v>0</v>
      </c>
      <c r="K166" s="246"/>
      <c r="L166" s="45"/>
      <c r="M166" s="247" t="s">
        <v>1</v>
      </c>
      <c r="N166" s="248" t="s">
        <v>42</v>
      </c>
      <c r="O166" s="98"/>
      <c r="P166" s="249">
        <f>O166*H166</f>
        <v>0</v>
      </c>
      <c r="Q166" s="249">
        <v>0.30059999999999998</v>
      </c>
      <c r="R166" s="249">
        <f>Q166*H166</f>
        <v>4.9749299999999996</v>
      </c>
      <c r="S166" s="249">
        <v>0</v>
      </c>
      <c r="T166" s="250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51" t="s">
        <v>227</v>
      </c>
      <c r="AT166" s="251" t="s">
        <v>213</v>
      </c>
      <c r="AU166" s="251" t="s">
        <v>92</v>
      </c>
      <c r="AY166" s="18" t="s">
        <v>210</v>
      </c>
      <c r="BE166" s="252">
        <f>IF(N166="základná",J166,0)</f>
        <v>0</v>
      </c>
      <c r="BF166" s="252">
        <f>IF(N166="znížená",J166,0)</f>
        <v>0</v>
      </c>
      <c r="BG166" s="252">
        <f>IF(N166="zákl. prenesená",J166,0)</f>
        <v>0</v>
      </c>
      <c r="BH166" s="252">
        <f>IF(N166="zníž. prenesená",J166,0)</f>
        <v>0</v>
      </c>
      <c r="BI166" s="252">
        <f>IF(N166="nulová",J166,0)</f>
        <v>0</v>
      </c>
      <c r="BJ166" s="18" t="s">
        <v>92</v>
      </c>
      <c r="BK166" s="252">
        <f>ROUND(I166*H166,2)</f>
        <v>0</v>
      </c>
      <c r="BL166" s="18" t="s">
        <v>227</v>
      </c>
      <c r="BM166" s="251" t="s">
        <v>1264</v>
      </c>
    </row>
    <row r="167" s="2" customFormat="1" ht="31.92453" customHeight="1">
      <c r="A167" s="39"/>
      <c r="B167" s="40"/>
      <c r="C167" s="239" t="s">
        <v>329</v>
      </c>
      <c r="D167" s="239" t="s">
        <v>213</v>
      </c>
      <c r="E167" s="240" t="s">
        <v>476</v>
      </c>
      <c r="F167" s="241" t="s">
        <v>477</v>
      </c>
      <c r="G167" s="242" t="s">
        <v>264</v>
      </c>
      <c r="H167" s="243">
        <v>1.278</v>
      </c>
      <c r="I167" s="244"/>
      <c r="J167" s="245">
        <f>ROUND(I167*H167,2)</f>
        <v>0</v>
      </c>
      <c r="K167" s="246"/>
      <c r="L167" s="45"/>
      <c r="M167" s="247" t="s">
        <v>1</v>
      </c>
      <c r="N167" s="248" t="s">
        <v>42</v>
      </c>
      <c r="O167" s="98"/>
      <c r="P167" s="249">
        <f>O167*H167</f>
        <v>0</v>
      </c>
      <c r="Q167" s="249">
        <v>2.2632400000000001</v>
      </c>
      <c r="R167" s="249">
        <f>Q167*H167</f>
        <v>2.8924207200000001</v>
      </c>
      <c r="S167" s="249">
        <v>0</v>
      </c>
      <c r="T167" s="250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51" t="s">
        <v>227</v>
      </c>
      <c r="AT167" s="251" t="s">
        <v>213</v>
      </c>
      <c r="AU167" s="251" t="s">
        <v>92</v>
      </c>
      <c r="AY167" s="18" t="s">
        <v>210</v>
      </c>
      <c r="BE167" s="252">
        <f>IF(N167="základná",J167,0)</f>
        <v>0</v>
      </c>
      <c r="BF167" s="252">
        <f>IF(N167="znížená",J167,0)</f>
        <v>0</v>
      </c>
      <c r="BG167" s="252">
        <f>IF(N167="zákl. prenesená",J167,0)</f>
        <v>0</v>
      </c>
      <c r="BH167" s="252">
        <f>IF(N167="zníž. prenesená",J167,0)</f>
        <v>0</v>
      </c>
      <c r="BI167" s="252">
        <f>IF(N167="nulová",J167,0)</f>
        <v>0</v>
      </c>
      <c r="BJ167" s="18" t="s">
        <v>92</v>
      </c>
      <c r="BK167" s="252">
        <f>ROUND(I167*H167,2)</f>
        <v>0</v>
      </c>
      <c r="BL167" s="18" t="s">
        <v>227</v>
      </c>
      <c r="BM167" s="251" t="s">
        <v>1265</v>
      </c>
    </row>
    <row r="168" s="13" customFormat="1">
      <c r="A168" s="13"/>
      <c r="B168" s="258"/>
      <c r="C168" s="259"/>
      <c r="D168" s="260" t="s">
        <v>256</v>
      </c>
      <c r="E168" s="261" t="s">
        <v>1</v>
      </c>
      <c r="F168" s="262" t="s">
        <v>1817</v>
      </c>
      <c r="G168" s="259"/>
      <c r="H168" s="263">
        <v>1.278</v>
      </c>
      <c r="I168" s="264"/>
      <c r="J168" s="259"/>
      <c r="K168" s="259"/>
      <c r="L168" s="265"/>
      <c r="M168" s="266"/>
      <c r="N168" s="267"/>
      <c r="O168" s="267"/>
      <c r="P168" s="267"/>
      <c r="Q168" s="267"/>
      <c r="R168" s="267"/>
      <c r="S168" s="267"/>
      <c r="T168" s="268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69" t="s">
        <v>256</v>
      </c>
      <c r="AU168" s="269" t="s">
        <v>92</v>
      </c>
      <c r="AV168" s="13" t="s">
        <v>92</v>
      </c>
      <c r="AW168" s="13" t="s">
        <v>32</v>
      </c>
      <c r="AX168" s="13" t="s">
        <v>84</v>
      </c>
      <c r="AY168" s="269" t="s">
        <v>210</v>
      </c>
    </row>
    <row r="169" s="2" customFormat="1" ht="23.4566" customHeight="1">
      <c r="A169" s="39"/>
      <c r="B169" s="40"/>
      <c r="C169" s="239" t="s">
        <v>336</v>
      </c>
      <c r="D169" s="239" t="s">
        <v>213</v>
      </c>
      <c r="E169" s="240" t="s">
        <v>486</v>
      </c>
      <c r="F169" s="241" t="s">
        <v>487</v>
      </c>
      <c r="G169" s="242" t="s">
        <v>254</v>
      </c>
      <c r="H169" s="243">
        <v>0.23999999999999999</v>
      </c>
      <c r="I169" s="244"/>
      <c r="J169" s="245">
        <f>ROUND(I169*H169,2)</f>
        <v>0</v>
      </c>
      <c r="K169" s="246"/>
      <c r="L169" s="45"/>
      <c r="M169" s="247" t="s">
        <v>1</v>
      </c>
      <c r="N169" s="248" t="s">
        <v>42</v>
      </c>
      <c r="O169" s="98"/>
      <c r="P169" s="249">
        <f>O169*H169</f>
        <v>0</v>
      </c>
      <c r="Q169" s="249">
        <v>0.02266</v>
      </c>
      <c r="R169" s="249">
        <f>Q169*H169</f>
        <v>0.0054383999999999995</v>
      </c>
      <c r="S169" s="249">
        <v>0</v>
      </c>
      <c r="T169" s="250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51" t="s">
        <v>227</v>
      </c>
      <c r="AT169" s="251" t="s">
        <v>213</v>
      </c>
      <c r="AU169" s="251" t="s">
        <v>92</v>
      </c>
      <c r="AY169" s="18" t="s">
        <v>210</v>
      </c>
      <c r="BE169" s="252">
        <f>IF(N169="základná",J169,0)</f>
        <v>0</v>
      </c>
      <c r="BF169" s="252">
        <f>IF(N169="znížená",J169,0)</f>
        <v>0</v>
      </c>
      <c r="BG169" s="252">
        <f>IF(N169="zákl. prenesená",J169,0)</f>
        <v>0</v>
      </c>
      <c r="BH169" s="252">
        <f>IF(N169="zníž. prenesená",J169,0)</f>
        <v>0</v>
      </c>
      <c r="BI169" s="252">
        <f>IF(N169="nulová",J169,0)</f>
        <v>0</v>
      </c>
      <c r="BJ169" s="18" t="s">
        <v>92</v>
      </c>
      <c r="BK169" s="252">
        <f>ROUND(I169*H169,2)</f>
        <v>0</v>
      </c>
      <c r="BL169" s="18" t="s">
        <v>227</v>
      </c>
      <c r="BM169" s="251" t="s">
        <v>1869</v>
      </c>
    </row>
    <row r="170" s="13" customFormat="1">
      <c r="A170" s="13"/>
      <c r="B170" s="258"/>
      <c r="C170" s="259"/>
      <c r="D170" s="260" t="s">
        <v>256</v>
      </c>
      <c r="E170" s="261" t="s">
        <v>1</v>
      </c>
      <c r="F170" s="262" t="s">
        <v>1460</v>
      </c>
      <c r="G170" s="259"/>
      <c r="H170" s="263">
        <v>0.23999999999999999</v>
      </c>
      <c r="I170" s="264"/>
      <c r="J170" s="259"/>
      <c r="K170" s="259"/>
      <c r="L170" s="265"/>
      <c r="M170" s="266"/>
      <c r="N170" s="267"/>
      <c r="O170" s="267"/>
      <c r="P170" s="267"/>
      <c r="Q170" s="267"/>
      <c r="R170" s="267"/>
      <c r="S170" s="267"/>
      <c r="T170" s="268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69" t="s">
        <v>256</v>
      </c>
      <c r="AU170" s="269" t="s">
        <v>92</v>
      </c>
      <c r="AV170" s="13" t="s">
        <v>92</v>
      </c>
      <c r="AW170" s="13" t="s">
        <v>32</v>
      </c>
      <c r="AX170" s="13" t="s">
        <v>76</v>
      </c>
      <c r="AY170" s="269" t="s">
        <v>210</v>
      </c>
    </row>
    <row r="171" s="2" customFormat="1" ht="31.92453" customHeight="1">
      <c r="A171" s="39"/>
      <c r="B171" s="40"/>
      <c r="C171" s="239" t="s">
        <v>340</v>
      </c>
      <c r="D171" s="239" t="s">
        <v>213</v>
      </c>
      <c r="E171" s="240" t="s">
        <v>491</v>
      </c>
      <c r="F171" s="241" t="s">
        <v>492</v>
      </c>
      <c r="G171" s="242" t="s">
        <v>254</v>
      </c>
      <c r="H171" s="243">
        <v>16.550000000000001</v>
      </c>
      <c r="I171" s="244"/>
      <c r="J171" s="245">
        <f>ROUND(I171*H171,2)</f>
        <v>0</v>
      </c>
      <c r="K171" s="246"/>
      <c r="L171" s="45"/>
      <c r="M171" s="247" t="s">
        <v>1</v>
      </c>
      <c r="N171" s="248" t="s">
        <v>42</v>
      </c>
      <c r="O171" s="98"/>
      <c r="P171" s="249">
        <f>O171*H171</f>
        <v>0</v>
      </c>
      <c r="Q171" s="249">
        <v>0.74894000000000005</v>
      </c>
      <c r="R171" s="249">
        <f>Q171*H171</f>
        <v>12.394957000000002</v>
      </c>
      <c r="S171" s="249">
        <v>0</v>
      </c>
      <c r="T171" s="250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51" t="s">
        <v>227</v>
      </c>
      <c r="AT171" s="251" t="s">
        <v>213</v>
      </c>
      <c r="AU171" s="251" t="s">
        <v>92</v>
      </c>
      <c r="AY171" s="18" t="s">
        <v>210</v>
      </c>
      <c r="BE171" s="252">
        <f>IF(N171="základná",J171,0)</f>
        <v>0</v>
      </c>
      <c r="BF171" s="252">
        <f>IF(N171="znížená",J171,0)</f>
        <v>0</v>
      </c>
      <c r="BG171" s="252">
        <f>IF(N171="zákl. prenesená",J171,0)</f>
        <v>0</v>
      </c>
      <c r="BH171" s="252">
        <f>IF(N171="zníž. prenesená",J171,0)</f>
        <v>0</v>
      </c>
      <c r="BI171" s="252">
        <f>IF(N171="nulová",J171,0)</f>
        <v>0</v>
      </c>
      <c r="BJ171" s="18" t="s">
        <v>92</v>
      </c>
      <c r="BK171" s="252">
        <f>ROUND(I171*H171,2)</f>
        <v>0</v>
      </c>
      <c r="BL171" s="18" t="s">
        <v>227</v>
      </c>
      <c r="BM171" s="251" t="s">
        <v>1107</v>
      </c>
    </row>
    <row r="172" s="13" customFormat="1">
      <c r="A172" s="13"/>
      <c r="B172" s="258"/>
      <c r="C172" s="259"/>
      <c r="D172" s="260" t="s">
        <v>256</v>
      </c>
      <c r="E172" s="261" t="s">
        <v>1</v>
      </c>
      <c r="F172" s="262" t="s">
        <v>1819</v>
      </c>
      <c r="G172" s="259"/>
      <c r="H172" s="263">
        <v>16.550000000000001</v>
      </c>
      <c r="I172" s="264"/>
      <c r="J172" s="259"/>
      <c r="K172" s="259"/>
      <c r="L172" s="265"/>
      <c r="M172" s="266"/>
      <c r="N172" s="267"/>
      <c r="O172" s="267"/>
      <c r="P172" s="267"/>
      <c r="Q172" s="267"/>
      <c r="R172" s="267"/>
      <c r="S172" s="267"/>
      <c r="T172" s="268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69" t="s">
        <v>256</v>
      </c>
      <c r="AU172" s="269" t="s">
        <v>92</v>
      </c>
      <c r="AV172" s="13" t="s">
        <v>92</v>
      </c>
      <c r="AW172" s="13" t="s">
        <v>32</v>
      </c>
      <c r="AX172" s="13" t="s">
        <v>76</v>
      </c>
      <c r="AY172" s="269" t="s">
        <v>210</v>
      </c>
    </row>
    <row r="173" s="12" customFormat="1" ht="22.8" customHeight="1">
      <c r="A173" s="12"/>
      <c r="B173" s="223"/>
      <c r="C173" s="224"/>
      <c r="D173" s="225" t="s">
        <v>75</v>
      </c>
      <c r="E173" s="237" t="s">
        <v>277</v>
      </c>
      <c r="F173" s="237" t="s">
        <v>941</v>
      </c>
      <c r="G173" s="224"/>
      <c r="H173" s="224"/>
      <c r="I173" s="227"/>
      <c r="J173" s="238">
        <f>BK173</f>
        <v>0</v>
      </c>
      <c r="K173" s="224"/>
      <c r="L173" s="229"/>
      <c r="M173" s="230"/>
      <c r="N173" s="231"/>
      <c r="O173" s="231"/>
      <c r="P173" s="232">
        <f>SUM(P174:P186)</f>
        <v>0</v>
      </c>
      <c r="Q173" s="231"/>
      <c r="R173" s="232">
        <f>SUM(R174:R186)</f>
        <v>0.8205269999999999</v>
      </c>
      <c r="S173" s="231"/>
      <c r="T173" s="233">
        <f>SUM(T174:T186)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34" t="s">
        <v>84</v>
      </c>
      <c r="AT173" s="235" t="s">
        <v>75</v>
      </c>
      <c r="AU173" s="235" t="s">
        <v>84</v>
      </c>
      <c r="AY173" s="234" t="s">
        <v>210</v>
      </c>
      <c r="BK173" s="236">
        <f>SUM(BK174:BK186)</f>
        <v>0</v>
      </c>
    </row>
    <row r="174" s="2" customFormat="1" ht="23.4566" customHeight="1">
      <c r="A174" s="39"/>
      <c r="B174" s="40"/>
      <c r="C174" s="239" t="s">
        <v>346</v>
      </c>
      <c r="D174" s="239" t="s">
        <v>213</v>
      </c>
      <c r="E174" s="240" t="s">
        <v>942</v>
      </c>
      <c r="F174" s="241" t="s">
        <v>943</v>
      </c>
      <c r="G174" s="242" t="s">
        <v>254</v>
      </c>
      <c r="H174" s="243">
        <v>6.5999999999999996</v>
      </c>
      <c r="I174" s="244"/>
      <c r="J174" s="245">
        <f>ROUND(I174*H174,2)</f>
        <v>0</v>
      </c>
      <c r="K174" s="246"/>
      <c r="L174" s="45"/>
      <c r="M174" s="247" t="s">
        <v>1</v>
      </c>
      <c r="N174" s="248" t="s">
        <v>42</v>
      </c>
      <c r="O174" s="98"/>
      <c r="P174" s="249">
        <f>O174*H174</f>
        <v>0</v>
      </c>
      <c r="Q174" s="249">
        <v>0.00081999999999999998</v>
      </c>
      <c r="R174" s="249">
        <f>Q174*H174</f>
        <v>0.0054119999999999993</v>
      </c>
      <c r="S174" s="249">
        <v>0</v>
      </c>
      <c r="T174" s="250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51" t="s">
        <v>227</v>
      </c>
      <c r="AT174" s="251" t="s">
        <v>213</v>
      </c>
      <c r="AU174" s="251" t="s">
        <v>92</v>
      </c>
      <c r="AY174" s="18" t="s">
        <v>210</v>
      </c>
      <c r="BE174" s="252">
        <f>IF(N174="základná",J174,0)</f>
        <v>0</v>
      </c>
      <c r="BF174" s="252">
        <f>IF(N174="znížená",J174,0)</f>
        <v>0</v>
      </c>
      <c r="BG174" s="252">
        <f>IF(N174="zákl. prenesená",J174,0)</f>
        <v>0</v>
      </c>
      <c r="BH174" s="252">
        <f>IF(N174="zníž. prenesená",J174,0)</f>
        <v>0</v>
      </c>
      <c r="BI174" s="252">
        <f>IF(N174="nulová",J174,0)</f>
        <v>0</v>
      </c>
      <c r="BJ174" s="18" t="s">
        <v>92</v>
      </c>
      <c r="BK174" s="252">
        <f>ROUND(I174*H174,2)</f>
        <v>0</v>
      </c>
      <c r="BL174" s="18" t="s">
        <v>227</v>
      </c>
      <c r="BM174" s="251" t="s">
        <v>1848</v>
      </c>
    </row>
    <row r="175" s="13" customFormat="1">
      <c r="A175" s="13"/>
      <c r="B175" s="258"/>
      <c r="C175" s="259"/>
      <c r="D175" s="260" t="s">
        <v>256</v>
      </c>
      <c r="E175" s="261" t="s">
        <v>1</v>
      </c>
      <c r="F175" s="262" t="s">
        <v>1870</v>
      </c>
      <c r="G175" s="259"/>
      <c r="H175" s="263">
        <v>6.5999999999999996</v>
      </c>
      <c r="I175" s="264"/>
      <c r="J175" s="259"/>
      <c r="K175" s="259"/>
      <c r="L175" s="265"/>
      <c r="M175" s="266"/>
      <c r="N175" s="267"/>
      <c r="O175" s="267"/>
      <c r="P175" s="267"/>
      <c r="Q175" s="267"/>
      <c r="R175" s="267"/>
      <c r="S175" s="267"/>
      <c r="T175" s="268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69" t="s">
        <v>256</v>
      </c>
      <c r="AU175" s="269" t="s">
        <v>92</v>
      </c>
      <c r="AV175" s="13" t="s">
        <v>92</v>
      </c>
      <c r="AW175" s="13" t="s">
        <v>32</v>
      </c>
      <c r="AX175" s="13" t="s">
        <v>84</v>
      </c>
      <c r="AY175" s="269" t="s">
        <v>210</v>
      </c>
    </row>
    <row r="176" s="2" customFormat="1" ht="16.30189" customHeight="1">
      <c r="A176" s="39"/>
      <c r="B176" s="40"/>
      <c r="C176" s="239" t="s">
        <v>353</v>
      </c>
      <c r="D176" s="239" t="s">
        <v>213</v>
      </c>
      <c r="E176" s="240" t="s">
        <v>1462</v>
      </c>
      <c r="F176" s="241" t="s">
        <v>1463</v>
      </c>
      <c r="G176" s="242" t="s">
        <v>254</v>
      </c>
      <c r="H176" s="243">
        <v>5</v>
      </c>
      <c r="I176" s="244"/>
      <c r="J176" s="245">
        <f>ROUND(I176*H176,2)</f>
        <v>0</v>
      </c>
      <c r="K176" s="246"/>
      <c r="L176" s="45"/>
      <c r="M176" s="247" t="s">
        <v>1</v>
      </c>
      <c r="N176" s="248" t="s">
        <v>42</v>
      </c>
      <c r="O176" s="98"/>
      <c r="P176" s="249">
        <f>O176*H176</f>
        <v>0</v>
      </c>
      <c r="Q176" s="249">
        <v>0.00051000000000000004</v>
      </c>
      <c r="R176" s="249">
        <f>Q176*H176</f>
        <v>0.0025500000000000002</v>
      </c>
      <c r="S176" s="249">
        <v>0</v>
      </c>
      <c r="T176" s="250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51" t="s">
        <v>227</v>
      </c>
      <c r="AT176" s="251" t="s">
        <v>213</v>
      </c>
      <c r="AU176" s="251" t="s">
        <v>92</v>
      </c>
      <c r="AY176" s="18" t="s">
        <v>210</v>
      </c>
      <c r="BE176" s="252">
        <f>IF(N176="základná",J176,0)</f>
        <v>0</v>
      </c>
      <c r="BF176" s="252">
        <f>IF(N176="znížená",J176,0)</f>
        <v>0</v>
      </c>
      <c r="BG176" s="252">
        <f>IF(N176="zákl. prenesená",J176,0)</f>
        <v>0</v>
      </c>
      <c r="BH176" s="252">
        <f>IF(N176="zníž. prenesená",J176,0)</f>
        <v>0</v>
      </c>
      <c r="BI176" s="252">
        <f>IF(N176="nulová",J176,0)</f>
        <v>0</v>
      </c>
      <c r="BJ176" s="18" t="s">
        <v>92</v>
      </c>
      <c r="BK176" s="252">
        <f>ROUND(I176*H176,2)</f>
        <v>0</v>
      </c>
      <c r="BL176" s="18" t="s">
        <v>227</v>
      </c>
      <c r="BM176" s="251" t="s">
        <v>1850</v>
      </c>
    </row>
    <row r="177" s="15" customFormat="1">
      <c r="A177" s="15"/>
      <c r="B177" s="292"/>
      <c r="C177" s="293"/>
      <c r="D177" s="260" t="s">
        <v>256</v>
      </c>
      <c r="E177" s="294" t="s">
        <v>1</v>
      </c>
      <c r="F177" s="295" t="s">
        <v>1465</v>
      </c>
      <c r="G177" s="293"/>
      <c r="H177" s="294" t="s">
        <v>1</v>
      </c>
      <c r="I177" s="296"/>
      <c r="J177" s="293"/>
      <c r="K177" s="293"/>
      <c r="L177" s="297"/>
      <c r="M177" s="298"/>
      <c r="N177" s="299"/>
      <c r="O177" s="299"/>
      <c r="P177" s="299"/>
      <c r="Q177" s="299"/>
      <c r="R177" s="299"/>
      <c r="S177" s="299"/>
      <c r="T177" s="300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301" t="s">
        <v>256</v>
      </c>
      <c r="AU177" s="301" t="s">
        <v>92</v>
      </c>
      <c r="AV177" s="15" t="s">
        <v>84</v>
      </c>
      <c r="AW177" s="15" t="s">
        <v>32</v>
      </c>
      <c r="AX177" s="15" t="s">
        <v>76</v>
      </c>
      <c r="AY177" s="301" t="s">
        <v>210</v>
      </c>
    </row>
    <row r="178" s="13" customFormat="1">
      <c r="A178" s="13"/>
      <c r="B178" s="258"/>
      <c r="C178" s="259"/>
      <c r="D178" s="260" t="s">
        <v>256</v>
      </c>
      <c r="E178" s="261" t="s">
        <v>1</v>
      </c>
      <c r="F178" s="262" t="s">
        <v>1871</v>
      </c>
      <c r="G178" s="259"/>
      <c r="H178" s="263">
        <v>5</v>
      </c>
      <c r="I178" s="264"/>
      <c r="J178" s="259"/>
      <c r="K178" s="259"/>
      <c r="L178" s="265"/>
      <c r="M178" s="266"/>
      <c r="N178" s="267"/>
      <c r="O178" s="267"/>
      <c r="P178" s="267"/>
      <c r="Q178" s="267"/>
      <c r="R178" s="267"/>
      <c r="S178" s="267"/>
      <c r="T178" s="268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69" t="s">
        <v>256</v>
      </c>
      <c r="AU178" s="269" t="s">
        <v>92</v>
      </c>
      <c r="AV178" s="13" t="s">
        <v>92</v>
      </c>
      <c r="AW178" s="13" t="s">
        <v>32</v>
      </c>
      <c r="AX178" s="13" t="s">
        <v>76</v>
      </c>
      <c r="AY178" s="269" t="s">
        <v>210</v>
      </c>
    </row>
    <row r="179" s="14" customFormat="1">
      <c r="A179" s="14"/>
      <c r="B179" s="270"/>
      <c r="C179" s="271"/>
      <c r="D179" s="260" t="s">
        <v>256</v>
      </c>
      <c r="E179" s="272" t="s">
        <v>1</v>
      </c>
      <c r="F179" s="273" t="s">
        <v>268</v>
      </c>
      <c r="G179" s="271"/>
      <c r="H179" s="274">
        <v>5</v>
      </c>
      <c r="I179" s="275"/>
      <c r="J179" s="271"/>
      <c r="K179" s="271"/>
      <c r="L179" s="276"/>
      <c r="M179" s="277"/>
      <c r="N179" s="278"/>
      <c r="O179" s="278"/>
      <c r="P179" s="278"/>
      <c r="Q179" s="278"/>
      <c r="R179" s="278"/>
      <c r="S179" s="278"/>
      <c r="T179" s="279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80" t="s">
        <v>256</v>
      </c>
      <c r="AU179" s="280" t="s">
        <v>92</v>
      </c>
      <c r="AV179" s="14" t="s">
        <v>227</v>
      </c>
      <c r="AW179" s="14" t="s">
        <v>32</v>
      </c>
      <c r="AX179" s="14" t="s">
        <v>84</v>
      </c>
      <c r="AY179" s="280" t="s">
        <v>210</v>
      </c>
    </row>
    <row r="180" s="2" customFormat="1" ht="31.92453" customHeight="1">
      <c r="A180" s="39"/>
      <c r="B180" s="40"/>
      <c r="C180" s="239" t="s">
        <v>7</v>
      </c>
      <c r="D180" s="239" t="s">
        <v>213</v>
      </c>
      <c r="E180" s="240" t="s">
        <v>1118</v>
      </c>
      <c r="F180" s="241" t="s">
        <v>1119</v>
      </c>
      <c r="G180" s="242" t="s">
        <v>254</v>
      </c>
      <c r="H180" s="243">
        <v>11.300000000000001</v>
      </c>
      <c r="I180" s="244"/>
      <c r="J180" s="245">
        <f>ROUND(I180*H180,2)</f>
        <v>0</v>
      </c>
      <c r="K180" s="246"/>
      <c r="L180" s="45"/>
      <c r="M180" s="247" t="s">
        <v>1</v>
      </c>
      <c r="N180" s="248" t="s">
        <v>42</v>
      </c>
      <c r="O180" s="98"/>
      <c r="P180" s="249">
        <f>O180*H180</f>
        <v>0</v>
      </c>
      <c r="Q180" s="249">
        <v>0.019529999999999999</v>
      </c>
      <c r="R180" s="249">
        <f>Q180*H180</f>
        <v>0.220689</v>
      </c>
      <c r="S180" s="249">
        <v>0</v>
      </c>
      <c r="T180" s="250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51" t="s">
        <v>227</v>
      </c>
      <c r="AT180" s="251" t="s">
        <v>213</v>
      </c>
      <c r="AU180" s="251" t="s">
        <v>92</v>
      </c>
      <c r="AY180" s="18" t="s">
        <v>210</v>
      </c>
      <c r="BE180" s="252">
        <f>IF(N180="základná",J180,0)</f>
        <v>0</v>
      </c>
      <c r="BF180" s="252">
        <f>IF(N180="znížená",J180,0)</f>
        <v>0</v>
      </c>
      <c r="BG180" s="252">
        <f>IF(N180="zákl. prenesená",J180,0)</f>
        <v>0</v>
      </c>
      <c r="BH180" s="252">
        <f>IF(N180="zníž. prenesená",J180,0)</f>
        <v>0</v>
      </c>
      <c r="BI180" s="252">
        <f>IF(N180="nulová",J180,0)</f>
        <v>0</v>
      </c>
      <c r="BJ180" s="18" t="s">
        <v>92</v>
      </c>
      <c r="BK180" s="252">
        <f>ROUND(I180*H180,2)</f>
        <v>0</v>
      </c>
      <c r="BL180" s="18" t="s">
        <v>227</v>
      </c>
      <c r="BM180" s="251" t="s">
        <v>1120</v>
      </c>
    </row>
    <row r="181" s="13" customFormat="1">
      <c r="A181" s="13"/>
      <c r="B181" s="258"/>
      <c r="C181" s="259"/>
      <c r="D181" s="260" t="s">
        <v>256</v>
      </c>
      <c r="E181" s="261" t="s">
        <v>1</v>
      </c>
      <c r="F181" s="262" t="s">
        <v>1872</v>
      </c>
      <c r="G181" s="259"/>
      <c r="H181" s="263">
        <v>1.3</v>
      </c>
      <c r="I181" s="264"/>
      <c r="J181" s="259"/>
      <c r="K181" s="259"/>
      <c r="L181" s="265"/>
      <c r="M181" s="266"/>
      <c r="N181" s="267"/>
      <c r="O181" s="267"/>
      <c r="P181" s="267"/>
      <c r="Q181" s="267"/>
      <c r="R181" s="267"/>
      <c r="S181" s="267"/>
      <c r="T181" s="268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69" t="s">
        <v>256</v>
      </c>
      <c r="AU181" s="269" t="s">
        <v>92</v>
      </c>
      <c r="AV181" s="13" t="s">
        <v>92</v>
      </c>
      <c r="AW181" s="13" t="s">
        <v>32</v>
      </c>
      <c r="AX181" s="13" t="s">
        <v>76</v>
      </c>
      <c r="AY181" s="269" t="s">
        <v>210</v>
      </c>
    </row>
    <row r="182" s="13" customFormat="1">
      <c r="A182" s="13"/>
      <c r="B182" s="258"/>
      <c r="C182" s="259"/>
      <c r="D182" s="260" t="s">
        <v>256</v>
      </c>
      <c r="E182" s="261" t="s">
        <v>1</v>
      </c>
      <c r="F182" s="262" t="s">
        <v>1873</v>
      </c>
      <c r="G182" s="259"/>
      <c r="H182" s="263">
        <v>10</v>
      </c>
      <c r="I182" s="264"/>
      <c r="J182" s="259"/>
      <c r="K182" s="259"/>
      <c r="L182" s="265"/>
      <c r="M182" s="266"/>
      <c r="N182" s="267"/>
      <c r="O182" s="267"/>
      <c r="P182" s="267"/>
      <c r="Q182" s="267"/>
      <c r="R182" s="267"/>
      <c r="S182" s="267"/>
      <c r="T182" s="268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69" t="s">
        <v>256</v>
      </c>
      <c r="AU182" s="269" t="s">
        <v>92</v>
      </c>
      <c r="AV182" s="13" t="s">
        <v>92</v>
      </c>
      <c r="AW182" s="13" t="s">
        <v>32</v>
      </c>
      <c r="AX182" s="13" t="s">
        <v>76</v>
      </c>
      <c r="AY182" s="269" t="s">
        <v>210</v>
      </c>
    </row>
    <row r="183" s="14" customFormat="1">
      <c r="A183" s="14"/>
      <c r="B183" s="270"/>
      <c r="C183" s="271"/>
      <c r="D183" s="260" t="s">
        <v>256</v>
      </c>
      <c r="E183" s="272" t="s">
        <v>1</v>
      </c>
      <c r="F183" s="273" t="s">
        <v>268</v>
      </c>
      <c r="G183" s="271"/>
      <c r="H183" s="274">
        <v>11.300000000000001</v>
      </c>
      <c r="I183" s="275"/>
      <c r="J183" s="271"/>
      <c r="K183" s="271"/>
      <c r="L183" s="276"/>
      <c r="M183" s="277"/>
      <c r="N183" s="278"/>
      <c r="O183" s="278"/>
      <c r="P183" s="278"/>
      <c r="Q183" s="278"/>
      <c r="R183" s="278"/>
      <c r="S183" s="278"/>
      <c r="T183" s="279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80" t="s">
        <v>256</v>
      </c>
      <c r="AU183" s="280" t="s">
        <v>92</v>
      </c>
      <c r="AV183" s="14" t="s">
        <v>227</v>
      </c>
      <c r="AW183" s="14" t="s">
        <v>32</v>
      </c>
      <c r="AX183" s="14" t="s">
        <v>84</v>
      </c>
      <c r="AY183" s="280" t="s">
        <v>210</v>
      </c>
    </row>
    <row r="184" s="2" customFormat="1" ht="23.4566" customHeight="1">
      <c r="A184" s="39"/>
      <c r="B184" s="40"/>
      <c r="C184" s="239" t="s">
        <v>362</v>
      </c>
      <c r="D184" s="239" t="s">
        <v>213</v>
      </c>
      <c r="E184" s="240" t="s">
        <v>1469</v>
      </c>
      <c r="F184" s="241" t="s">
        <v>1470</v>
      </c>
      <c r="G184" s="242" t="s">
        <v>254</v>
      </c>
      <c r="H184" s="243">
        <v>5</v>
      </c>
      <c r="I184" s="244"/>
      <c r="J184" s="245">
        <f>ROUND(I184*H184,2)</f>
        <v>0</v>
      </c>
      <c r="K184" s="246"/>
      <c r="L184" s="45"/>
      <c r="M184" s="247" t="s">
        <v>1</v>
      </c>
      <c r="N184" s="248" t="s">
        <v>42</v>
      </c>
      <c r="O184" s="98"/>
      <c r="P184" s="249">
        <f>O184*H184</f>
        <v>0</v>
      </c>
      <c r="Q184" s="249">
        <v>0.043650000000000001</v>
      </c>
      <c r="R184" s="249">
        <f>Q184*H184</f>
        <v>0.21825</v>
      </c>
      <c r="S184" s="249">
        <v>0</v>
      </c>
      <c r="T184" s="250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51" t="s">
        <v>227</v>
      </c>
      <c r="AT184" s="251" t="s">
        <v>213</v>
      </c>
      <c r="AU184" s="251" t="s">
        <v>92</v>
      </c>
      <c r="AY184" s="18" t="s">
        <v>210</v>
      </c>
      <c r="BE184" s="252">
        <f>IF(N184="základná",J184,0)</f>
        <v>0</v>
      </c>
      <c r="BF184" s="252">
        <f>IF(N184="znížená",J184,0)</f>
        <v>0</v>
      </c>
      <c r="BG184" s="252">
        <f>IF(N184="zákl. prenesená",J184,0)</f>
        <v>0</v>
      </c>
      <c r="BH184" s="252">
        <f>IF(N184="zníž. prenesená",J184,0)</f>
        <v>0</v>
      </c>
      <c r="BI184" s="252">
        <f>IF(N184="nulová",J184,0)</f>
        <v>0</v>
      </c>
      <c r="BJ184" s="18" t="s">
        <v>92</v>
      </c>
      <c r="BK184" s="252">
        <f>ROUND(I184*H184,2)</f>
        <v>0</v>
      </c>
      <c r="BL184" s="18" t="s">
        <v>227</v>
      </c>
      <c r="BM184" s="251" t="s">
        <v>1854</v>
      </c>
    </row>
    <row r="185" s="2" customFormat="1" ht="21.0566" customHeight="1">
      <c r="A185" s="39"/>
      <c r="B185" s="40"/>
      <c r="C185" s="239" t="s">
        <v>368</v>
      </c>
      <c r="D185" s="239" t="s">
        <v>213</v>
      </c>
      <c r="E185" s="240" t="s">
        <v>1874</v>
      </c>
      <c r="F185" s="241" t="s">
        <v>1875</v>
      </c>
      <c r="G185" s="242" t="s">
        <v>254</v>
      </c>
      <c r="H185" s="243">
        <v>6.5999999999999996</v>
      </c>
      <c r="I185" s="244"/>
      <c r="J185" s="245">
        <f>ROUND(I185*H185,2)</f>
        <v>0</v>
      </c>
      <c r="K185" s="246"/>
      <c r="L185" s="45"/>
      <c r="M185" s="247" t="s">
        <v>1</v>
      </c>
      <c r="N185" s="248" t="s">
        <v>42</v>
      </c>
      <c r="O185" s="98"/>
      <c r="P185" s="249">
        <f>O185*H185</f>
        <v>0</v>
      </c>
      <c r="Q185" s="249">
        <v>0.056610000000000001</v>
      </c>
      <c r="R185" s="249">
        <f>Q185*H185</f>
        <v>0.37362599999999996</v>
      </c>
      <c r="S185" s="249">
        <v>0</v>
      </c>
      <c r="T185" s="250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51" t="s">
        <v>227</v>
      </c>
      <c r="AT185" s="251" t="s">
        <v>213</v>
      </c>
      <c r="AU185" s="251" t="s">
        <v>92</v>
      </c>
      <c r="AY185" s="18" t="s">
        <v>210</v>
      </c>
      <c r="BE185" s="252">
        <f>IF(N185="základná",J185,0)</f>
        <v>0</v>
      </c>
      <c r="BF185" s="252">
        <f>IF(N185="znížená",J185,0)</f>
        <v>0</v>
      </c>
      <c r="BG185" s="252">
        <f>IF(N185="zákl. prenesená",J185,0)</f>
        <v>0</v>
      </c>
      <c r="BH185" s="252">
        <f>IF(N185="zníž. prenesená",J185,0)</f>
        <v>0</v>
      </c>
      <c r="BI185" s="252">
        <f>IF(N185="nulová",J185,0)</f>
        <v>0</v>
      </c>
      <c r="BJ185" s="18" t="s">
        <v>92</v>
      </c>
      <c r="BK185" s="252">
        <f>ROUND(I185*H185,2)</f>
        <v>0</v>
      </c>
      <c r="BL185" s="18" t="s">
        <v>227</v>
      </c>
      <c r="BM185" s="251" t="s">
        <v>1876</v>
      </c>
    </row>
    <row r="186" s="13" customFormat="1">
      <c r="A186" s="13"/>
      <c r="B186" s="258"/>
      <c r="C186" s="259"/>
      <c r="D186" s="260" t="s">
        <v>256</v>
      </c>
      <c r="E186" s="261" t="s">
        <v>1</v>
      </c>
      <c r="F186" s="262" t="s">
        <v>1877</v>
      </c>
      <c r="G186" s="259"/>
      <c r="H186" s="263">
        <v>6.5999999999999996</v>
      </c>
      <c r="I186" s="264"/>
      <c r="J186" s="259"/>
      <c r="K186" s="259"/>
      <c r="L186" s="265"/>
      <c r="M186" s="266"/>
      <c r="N186" s="267"/>
      <c r="O186" s="267"/>
      <c r="P186" s="267"/>
      <c r="Q186" s="267"/>
      <c r="R186" s="267"/>
      <c r="S186" s="267"/>
      <c r="T186" s="268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69" t="s">
        <v>256</v>
      </c>
      <c r="AU186" s="269" t="s">
        <v>92</v>
      </c>
      <c r="AV186" s="13" t="s">
        <v>92</v>
      </c>
      <c r="AW186" s="13" t="s">
        <v>32</v>
      </c>
      <c r="AX186" s="13" t="s">
        <v>84</v>
      </c>
      <c r="AY186" s="269" t="s">
        <v>210</v>
      </c>
    </row>
    <row r="187" s="12" customFormat="1" ht="22.8" customHeight="1">
      <c r="A187" s="12"/>
      <c r="B187" s="223"/>
      <c r="C187" s="224"/>
      <c r="D187" s="225" t="s">
        <v>75</v>
      </c>
      <c r="E187" s="237" t="s">
        <v>293</v>
      </c>
      <c r="F187" s="237" t="s">
        <v>594</v>
      </c>
      <c r="G187" s="224"/>
      <c r="H187" s="224"/>
      <c r="I187" s="227"/>
      <c r="J187" s="238">
        <f>BK187</f>
        <v>0</v>
      </c>
      <c r="K187" s="224"/>
      <c r="L187" s="229"/>
      <c r="M187" s="230"/>
      <c r="N187" s="231"/>
      <c r="O187" s="231"/>
      <c r="P187" s="232">
        <f>SUM(P188:P208)</f>
        <v>0</v>
      </c>
      <c r="Q187" s="231"/>
      <c r="R187" s="232">
        <f>SUM(R188:R208)</f>
        <v>0.082038</v>
      </c>
      <c r="S187" s="231"/>
      <c r="T187" s="233">
        <f>SUM(T188:T208)</f>
        <v>4.3164000000000007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34" t="s">
        <v>84</v>
      </c>
      <c r="AT187" s="235" t="s">
        <v>75</v>
      </c>
      <c r="AU187" s="235" t="s">
        <v>84</v>
      </c>
      <c r="AY187" s="234" t="s">
        <v>210</v>
      </c>
      <c r="BK187" s="236">
        <f>SUM(BK188:BK208)</f>
        <v>0</v>
      </c>
    </row>
    <row r="188" s="2" customFormat="1" ht="16.30189" customHeight="1">
      <c r="A188" s="39"/>
      <c r="B188" s="40"/>
      <c r="C188" s="239" t="s">
        <v>373</v>
      </c>
      <c r="D188" s="239" t="s">
        <v>213</v>
      </c>
      <c r="E188" s="240" t="s">
        <v>1134</v>
      </c>
      <c r="F188" s="241" t="s">
        <v>1135</v>
      </c>
      <c r="G188" s="242" t="s">
        <v>563</v>
      </c>
      <c r="H188" s="243">
        <v>1</v>
      </c>
      <c r="I188" s="244"/>
      <c r="J188" s="245">
        <f>ROUND(I188*H188,2)</f>
        <v>0</v>
      </c>
      <c r="K188" s="246"/>
      <c r="L188" s="45"/>
      <c r="M188" s="247" t="s">
        <v>1</v>
      </c>
      <c r="N188" s="248" t="s">
        <v>42</v>
      </c>
      <c r="O188" s="98"/>
      <c r="P188" s="249">
        <f>O188*H188</f>
        <v>0</v>
      </c>
      <c r="Q188" s="249">
        <v>0.077670000000000003</v>
      </c>
      <c r="R188" s="249">
        <f>Q188*H188</f>
        <v>0.077670000000000003</v>
      </c>
      <c r="S188" s="249">
        <v>0</v>
      </c>
      <c r="T188" s="250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51" t="s">
        <v>227</v>
      </c>
      <c r="AT188" s="251" t="s">
        <v>213</v>
      </c>
      <c r="AU188" s="251" t="s">
        <v>92</v>
      </c>
      <c r="AY188" s="18" t="s">
        <v>210</v>
      </c>
      <c r="BE188" s="252">
        <f>IF(N188="základná",J188,0)</f>
        <v>0</v>
      </c>
      <c r="BF188" s="252">
        <f>IF(N188="znížená",J188,0)</f>
        <v>0</v>
      </c>
      <c r="BG188" s="252">
        <f>IF(N188="zákl. prenesená",J188,0)</f>
        <v>0</v>
      </c>
      <c r="BH188" s="252">
        <f>IF(N188="zníž. prenesená",J188,0)</f>
        <v>0</v>
      </c>
      <c r="BI188" s="252">
        <f>IF(N188="nulová",J188,0)</f>
        <v>0</v>
      </c>
      <c r="BJ188" s="18" t="s">
        <v>92</v>
      </c>
      <c r="BK188" s="252">
        <f>ROUND(I188*H188,2)</f>
        <v>0</v>
      </c>
      <c r="BL188" s="18" t="s">
        <v>227</v>
      </c>
      <c r="BM188" s="251" t="s">
        <v>1136</v>
      </c>
    </row>
    <row r="189" s="2" customFormat="1" ht="23.4566" customHeight="1">
      <c r="A189" s="39"/>
      <c r="B189" s="40"/>
      <c r="C189" s="239" t="s">
        <v>378</v>
      </c>
      <c r="D189" s="239" t="s">
        <v>213</v>
      </c>
      <c r="E189" s="240" t="s">
        <v>1472</v>
      </c>
      <c r="F189" s="241" t="s">
        <v>1473</v>
      </c>
      <c r="G189" s="242" t="s">
        <v>254</v>
      </c>
      <c r="H189" s="243">
        <v>5</v>
      </c>
      <c r="I189" s="244"/>
      <c r="J189" s="245">
        <f>ROUND(I189*H189,2)</f>
        <v>0</v>
      </c>
      <c r="K189" s="246"/>
      <c r="L189" s="45"/>
      <c r="M189" s="247" t="s">
        <v>1</v>
      </c>
      <c r="N189" s="248" t="s">
        <v>42</v>
      </c>
      <c r="O189" s="98"/>
      <c r="P189" s="249">
        <f>O189*H189</f>
        <v>0</v>
      </c>
      <c r="Q189" s="249">
        <v>0</v>
      </c>
      <c r="R189" s="249">
        <f>Q189*H189</f>
        <v>0</v>
      </c>
      <c r="S189" s="249">
        <v>0.021999999999999999</v>
      </c>
      <c r="T189" s="250">
        <f>S189*H189</f>
        <v>0.10999999999999999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51" t="s">
        <v>227</v>
      </c>
      <c r="AT189" s="251" t="s">
        <v>213</v>
      </c>
      <c r="AU189" s="251" t="s">
        <v>92</v>
      </c>
      <c r="AY189" s="18" t="s">
        <v>210</v>
      </c>
      <c r="BE189" s="252">
        <f>IF(N189="základná",J189,0)</f>
        <v>0</v>
      </c>
      <c r="BF189" s="252">
        <f>IF(N189="znížená",J189,0)</f>
        <v>0</v>
      </c>
      <c r="BG189" s="252">
        <f>IF(N189="zákl. prenesená",J189,0)</f>
        <v>0</v>
      </c>
      <c r="BH189" s="252">
        <f>IF(N189="zníž. prenesená",J189,0)</f>
        <v>0</v>
      </c>
      <c r="BI189" s="252">
        <f>IF(N189="nulová",J189,0)</f>
        <v>0</v>
      </c>
      <c r="BJ189" s="18" t="s">
        <v>92</v>
      </c>
      <c r="BK189" s="252">
        <f>ROUND(I189*H189,2)</f>
        <v>0</v>
      </c>
      <c r="BL189" s="18" t="s">
        <v>227</v>
      </c>
      <c r="BM189" s="251" t="s">
        <v>1855</v>
      </c>
    </row>
    <row r="190" s="13" customFormat="1">
      <c r="A190" s="13"/>
      <c r="B190" s="258"/>
      <c r="C190" s="259"/>
      <c r="D190" s="260" t="s">
        <v>256</v>
      </c>
      <c r="E190" s="261" t="s">
        <v>1</v>
      </c>
      <c r="F190" s="262" t="s">
        <v>1878</v>
      </c>
      <c r="G190" s="259"/>
      <c r="H190" s="263">
        <v>5</v>
      </c>
      <c r="I190" s="264"/>
      <c r="J190" s="259"/>
      <c r="K190" s="259"/>
      <c r="L190" s="265"/>
      <c r="M190" s="266"/>
      <c r="N190" s="267"/>
      <c r="O190" s="267"/>
      <c r="P190" s="267"/>
      <c r="Q190" s="267"/>
      <c r="R190" s="267"/>
      <c r="S190" s="267"/>
      <c r="T190" s="268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69" t="s">
        <v>256</v>
      </c>
      <c r="AU190" s="269" t="s">
        <v>92</v>
      </c>
      <c r="AV190" s="13" t="s">
        <v>92</v>
      </c>
      <c r="AW190" s="13" t="s">
        <v>32</v>
      </c>
      <c r="AX190" s="13" t="s">
        <v>84</v>
      </c>
      <c r="AY190" s="269" t="s">
        <v>210</v>
      </c>
    </row>
    <row r="191" s="2" customFormat="1" ht="21.0566" customHeight="1">
      <c r="A191" s="39"/>
      <c r="B191" s="40"/>
      <c r="C191" s="239" t="s">
        <v>383</v>
      </c>
      <c r="D191" s="239" t="s">
        <v>213</v>
      </c>
      <c r="E191" s="240" t="s">
        <v>1144</v>
      </c>
      <c r="F191" s="241" t="s">
        <v>1145</v>
      </c>
      <c r="G191" s="242" t="s">
        <v>254</v>
      </c>
      <c r="H191" s="243">
        <v>6.5999999999999996</v>
      </c>
      <c r="I191" s="244"/>
      <c r="J191" s="245">
        <f>ROUND(I191*H191,2)</f>
        <v>0</v>
      </c>
      <c r="K191" s="246"/>
      <c r="L191" s="45"/>
      <c r="M191" s="247" t="s">
        <v>1</v>
      </c>
      <c r="N191" s="248" t="s">
        <v>42</v>
      </c>
      <c r="O191" s="98"/>
      <c r="P191" s="249">
        <f>O191*H191</f>
        <v>0</v>
      </c>
      <c r="Q191" s="249">
        <v>0</v>
      </c>
      <c r="R191" s="249">
        <f>Q191*H191</f>
        <v>0</v>
      </c>
      <c r="S191" s="249">
        <v>0</v>
      </c>
      <c r="T191" s="250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51" t="s">
        <v>227</v>
      </c>
      <c r="AT191" s="251" t="s">
        <v>213</v>
      </c>
      <c r="AU191" s="251" t="s">
        <v>92</v>
      </c>
      <c r="AY191" s="18" t="s">
        <v>210</v>
      </c>
      <c r="BE191" s="252">
        <f>IF(N191="základná",J191,0)</f>
        <v>0</v>
      </c>
      <c r="BF191" s="252">
        <f>IF(N191="znížená",J191,0)</f>
        <v>0</v>
      </c>
      <c r="BG191" s="252">
        <f>IF(N191="zákl. prenesená",J191,0)</f>
        <v>0</v>
      </c>
      <c r="BH191" s="252">
        <f>IF(N191="zníž. prenesená",J191,0)</f>
        <v>0</v>
      </c>
      <c r="BI191" s="252">
        <f>IF(N191="nulová",J191,0)</f>
        <v>0</v>
      </c>
      <c r="BJ191" s="18" t="s">
        <v>92</v>
      </c>
      <c r="BK191" s="252">
        <f>ROUND(I191*H191,2)</f>
        <v>0</v>
      </c>
      <c r="BL191" s="18" t="s">
        <v>227</v>
      </c>
      <c r="BM191" s="251" t="s">
        <v>1856</v>
      </c>
    </row>
    <row r="192" s="13" customFormat="1">
      <c r="A192" s="13"/>
      <c r="B192" s="258"/>
      <c r="C192" s="259"/>
      <c r="D192" s="260" t="s">
        <v>256</v>
      </c>
      <c r="E192" s="261" t="s">
        <v>1</v>
      </c>
      <c r="F192" s="262" t="s">
        <v>1877</v>
      </c>
      <c r="G192" s="259"/>
      <c r="H192" s="263">
        <v>6.5999999999999996</v>
      </c>
      <c r="I192" s="264"/>
      <c r="J192" s="259"/>
      <c r="K192" s="259"/>
      <c r="L192" s="265"/>
      <c r="M192" s="266"/>
      <c r="N192" s="267"/>
      <c r="O192" s="267"/>
      <c r="P192" s="267"/>
      <c r="Q192" s="267"/>
      <c r="R192" s="267"/>
      <c r="S192" s="267"/>
      <c r="T192" s="268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69" t="s">
        <v>256</v>
      </c>
      <c r="AU192" s="269" t="s">
        <v>92</v>
      </c>
      <c r="AV192" s="13" t="s">
        <v>92</v>
      </c>
      <c r="AW192" s="13" t="s">
        <v>32</v>
      </c>
      <c r="AX192" s="13" t="s">
        <v>84</v>
      </c>
      <c r="AY192" s="269" t="s">
        <v>210</v>
      </c>
    </row>
    <row r="193" s="2" customFormat="1" ht="31.92453" customHeight="1">
      <c r="A193" s="39"/>
      <c r="B193" s="40"/>
      <c r="C193" s="239" t="s">
        <v>388</v>
      </c>
      <c r="D193" s="239" t="s">
        <v>213</v>
      </c>
      <c r="E193" s="240" t="s">
        <v>1148</v>
      </c>
      <c r="F193" s="241" t="s">
        <v>1149</v>
      </c>
      <c r="G193" s="242" t="s">
        <v>310</v>
      </c>
      <c r="H193" s="243">
        <v>10</v>
      </c>
      <c r="I193" s="244"/>
      <c r="J193" s="245">
        <f>ROUND(I193*H193,2)</f>
        <v>0</v>
      </c>
      <c r="K193" s="246"/>
      <c r="L193" s="45"/>
      <c r="M193" s="247" t="s">
        <v>1</v>
      </c>
      <c r="N193" s="248" t="s">
        <v>42</v>
      </c>
      <c r="O193" s="98"/>
      <c r="P193" s="249">
        <f>O193*H193</f>
        <v>0</v>
      </c>
      <c r="Q193" s="249">
        <v>0</v>
      </c>
      <c r="R193" s="249">
        <f>Q193*H193</f>
        <v>0</v>
      </c>
      <c r="S193" s="249">
        <v>0.1946</v>
      </c>
      <c r="T193" s="250">
        <f>S193*H193</f>
        <v>1.946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51" t="s">
        <v>227</v>
      </c>
      <c r="AT193" s="251" t="s">
        <v>213</v>
      </c>
      <c r="AU193" s="251" t="s">
        <v>92</v>
      </c>
      <c r="AY193" s="18" t="s">
        <v>210</v>
      </c>
      <c r="BE193" s="252">
        <f>IF(N193="základná",J193,0)</f>
        <v>0</v>
      </c>
      <c r="BF193" s="252">
        <f>IF(N193="znížená",J193,0)</f>
        <v>0</v>
      </c>
      <c r="BG193" s="252">
        <f>IF(N193="zákl. prenesená",J193,0)</f>
        <v>0</v>
      </c>
      <c r="BH193" s="252">
        <f>IF(N193="zníž. prenesená",J193,0)</f>
        <v>0</v>
      </c>
      <c r="BI193" s="252">
        <f>IF(N193="nulová",J193,0)</f>
        <v>0</v>
      </c>
      <c r="BJ193" s="18" t="s">
        <v>92</v>
      </c>
      <c r="BK193" s="252">
        <f>ROUND(I193*H193,2)</f>
        <v>0</v>
      </c>
      <c r="BL193" s="18" t="s">
        <v>227</v>
      </c>
      <c r="BM193" s="251" t="s">
        <v>1150</v>
      </c>
    </row>
    <row r="194" s="13" customFormat="1">
      <c r="A194" s="13"/>
      <c r="B194" s="258"/>
      <c r="C194" s="259"/>
      <c r="D194" s="260" t="s">
        <v>256</v>
      </c>
      <c r="E194" s="261" t="s">
        <v>1</v>
      </c>
      <c r="F194" s="262" t="s">
        <v>1151</v>
      </c>
      <c r="G194" s="259"/>
      <c r="H194" s="263">
        <v>10</v>
      </c>
      <c r="I194" s="264"/>
      <c r="J194" s="259"/>
      <c r="K194" s="259"/>
      <c r="L194" s="265"/>
      <c r="M194" s="266"/>
      <c r="N194" s="267"/>
      <c r="O194" s="267"/>
      <c r="P194" s="267"/>
      <c r="Q194" s="267"/>
      <c r="R194" s="267"/>
      <c r="S194" s="267"/>
      <c r="T194" s="268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69" t="s">
        <v>256</v>
      </c>
      <c r="AU194" s="269" t="s">
        <v>92</v>
      </c>
      <c r="AV194" s="13" t="s">
        <v>92</v>
      </c>
      <c r="AW194" s="13" t="s">
        <v>32</v>
      </c>
      <c r="AX194" s="13" t="s">
        <v>84</v>
      </c>
      <c r="AY194" s="269" t="s">
        <v>210</v>
      </c>
    </row>
    <row r="195" s="2" customFormat="1" ht="23.4566" customHeight="1">
      <c r="A195" s="39"/>
      <c r="B195" s="40"/>
      <c r="C195" s="239" t="s">
        <v>393</v>
      </c>
      <c r="D195" s="239" t="s">
        <v>213</v>
      </c>
      <c r="E195" s="240" t="s">
        <v>1858</v>
      </c>
      <c r="F195" s="241" t="s">
        <v>1859</v>
      </c>
      <c r="G195" s="242" t="s">
        <v>310</v>
      </c>
      <c r="H195" s="243">
        <v>10</v>
      </c>
      <c r="I195" s="244"/>
      <c r="J195" s="245">
        <f>ROUND(I195*H195,2)</f>
        <v>0</v>
      </c>
      <c r="K195" s="246"/>
      <c r="L195" s="45"/>
      <c r="M195" s="247" t="s">
        <v>1</v>
      </c>
      <c r="N195" s="248" t="s">
        <v>42</v>
      </c>
      <c r="O195" s="98"/>
      <c r="P195" s="249">
        <f>O195*H195</f>
        <v>0</v>
      </c>
      <c r="Q195" s="249">
        <v>0</v>
      </c>
      <c r="R195" s="249">
        <f>Q195*H195</f>
        <v>0</v>
      </c>
      <c r="S195" s="249">
        <v>0.21415999999999999</v>
      </c>
      <c r="T195" s="250">
        <f>S195*H195</f>
        <v>2.1415999999999999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51" t="s">
        <v>227</v>
      </c>
      <c r="AT195" s="251" t="s">
        <v>213</v>
      </c>
      <c r="AU195" s="251" t="s">
        <v>92</v>
      </c>
      <c r="AY195" s="18" t="s">
        <v>210</v>
      </c>
      <c r="BE195" s="252">
        <f>IF(N195="základná",J195,0)</f>
        <v>0</v>
      </c>
      <c r="BF195" s="252">
        <f>IF(N195="znížená",J195,0)</f>
        <v>0</v>
      </c>
      <c r="BG195" s="252">
        <f>IF(N195="zákl. prenesená",J195,0)</f>
        <v>0</v>
      </c>
      <c r="BH195" s="252">
        <f>IF(N195="zníž. prenesená",J195,0)</f>
        <v>0</v>
      </c>
      <c r="BI195" s="252">
        <f>IF(N195="nulová",J195,0)</f>
        <v>0</v>
      </c>
      <c r="BJ195" s="18" t="s">
        <v>92</v>
      </c>
      <c r="BK195" s="252">
        <f>ROUND(I195*H195,2)</f>
        <v>0</v>
      </c>
      <c r="BL195" s="18" t="s">
        <v>227</v>
      </c>
      <c r="BM195" s="251" t="s">
        <v>1275</v>
      </c>
    </row>
    <row r="196" s="2" customFormat="1" ht="36.72453" customHeight="1">
      <c r="A196" s="39"/>
      <c r="B196" s="40"/>
      <c r="C196" s="239" t="s">
        <v>398</v>
      </c>
      <c r="D196" s="239" t="s">
        <v>213</v>
      </c>
      <c r="E196" s="240" t="s">
        <v>1152</v>
      </c>
      <c r="F196" s="241" t="s">
        <v>1153</v>
      </c>
      <c r="G196" s="242" t="s">
        <v>563</v>
      </c>
      <c r="H196" s="243">
        <v>24</v>
      </c>
      <c r="I196" s="244"/>
      <c r="J196" s="245">
        <f>ROUND(I196*H196,2)</f>
        <v>0</v>
      </c>
      <c r="K196" s="246"/>
      <c r="L196" s="45"/>
      <c r="M196" s="247" t="s">
        <v>1</v>
      </c>
      <c r="N196" s="248" t="s">
        <v>42</v>
      </c>
      <c r="O196" s="98"/>
      <c r="P196" s="249">
        <f>O196*H196</f>
        <v>0</v>
      </c>
      <c r="Q196" s="249">
        <v>0.00016000000000000001</v>
      </c>
      <c r="R196" s="249">
        <f>Q196*H196</f>
        <v>0.0038400000000000005</v>
      </c>
      <c r="S196" s="249">
        <v>0</v>
      </c>
      <c r="T196" s="250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51" t="s">
        <v>227</v>
      </c>
      <c r="AT196" s="251" t="s">
        <v>213</v>
      </c>
      <c r="AU196" s="251" t="s">
        <v>92</v>
      </c>
      <c r="AY196" s="18" t="s">
        <v>210</v>
      </c>
      <c r="BE196" s="252">
        <f>IF(N196="základná",J196,0)</f>
        <v>0</v>
      </c>
      <c r="BF196" s="252">
        <f>IF(N196="znížená",J196,0)</f>
        <v>0</v>
      </c>
      <c r="BG196" s="252">
        <f>IF(N196="zákl. prenesená",J196,0)</f>
        <v>0</v>
      </c>
      <c r="BH196" s="252">
        <f>IF(N196="zníž. prenesená",J196,0)</f>
        <v>0</v>
      </c>
      <c r="BI196" s="252">
        <f>IF(N196="nulová",J196,0)</f>
        <v>0</v>
      </c>
      <c r="BJ196" s="18" t="s">
        <v>92</v>
      </c>
      <c r="BK196" s="252">
        <f>ROUND(I196*H196,2)</f>
        <v>0</v>
      </c>
      <c r="BL196" s="18" t="s">
        <v>227</v>
      </c>
      <c r="BM196" s="251" t="s">
        <v>1832</v>
      </c>
    </row>
    <row r="197" s="13" customFormat="1">
      <c r="A197" s="13"/>
      <c r="B197" s="258"/>
      <c r="C197" s="259"/>
      <c r="D197" s="260" t="s">
        <v>256</v>
      </c>
      <c r="E197" s="261" t="s">
        <v>1</v>
      </c>
      <c r="F197" s="262" t="s">
        <v>1483</v>
      </c>
      <c r="G197" s="259"/>
      <c r="H197" s="263">
        <v>24</v>
      </c>
      <c r="I197" s="264"/>
      <c r="J197" s="259"/>
      <c r="K197" s="259"/>
      <c r="L197" s="265"/>
      <c r="M197" s="266"/>
      <c r="N197" s="267"/>
      <c r="O197" s="267"/>
      <c r="P197" s="267"/>
      <c r="Q197" s="267"/>
      <c r="R197" s="267"/>
      <c r="S197" s="267"/>
      <c r="T197" s="268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69" t="s">
        <v>256</v>
      </c>
      <c r="AU197" s="269" t="s">
        <v>92</v>
      </c>
      <c r="AV197" s="13" t="s">
        <v>92</v>
      </c>
      <c r="AW197" s="13" t="s">
        <v>32</v>
      </c>
      <c r="AX197" s="13" t="s">
        <v>76</v>
      </c>
      <c r="AY197" s="269" t="s">
        <v>210</v>
      </c>
    </row>
    <row r="198" s="14" customFormat="1">
      <c r="A198" s="14"/>
      <c r="B198" s="270"/>
      <c r="C198" s="271"/>
      <c r="D198" s="260" t="s">
        <v>256</v>
      </c>
      <c r="E198" s="272" t="s">
        <v>1</v>
      </c>
      <c r="F198" s="273" t="s">
        <v>268</v>
      </c>
      <c r="G198" s="271"/>
      <c r="H198" s="274">
        <v>24</v>
      </c>
      <c r="I198" s="275"/>
      <c r="J198" s="271"/>
      <c r="K198" s="271"/>
      <c r="L198" s="276"/>
      <c r="M198" s="277"/>
      <c r="N198" s="278"/>
      <c r="O198" s="278"/>
      <c r="P198" s="278"/>
      <c r="Q198" s="278"/>
      <c r="R198" s="278"/>
      <c r="S198" s="278"/>
      <c r="T198" s="279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80" t="s">
        <v>256</v>
      </c>
      <c r="AU198" s="280" t="s">
        <v>92</v>
      </c>
      <c r="AV198" s="14" t="s">
        <v>227</v>
      </c>
      <c r="AW198" s="14" t="s">
        <v>32</v>
      </c>
      <c r="AX198" s="14" t="s">
        <v>84</v>
      </c>
      <c r="AY198" s="280" t="s">
        <v>210</v>
      </c>
    </row>
    <row r="199" s="2" customFormat="1" ht="31.92453" customHeight="1">
      <c r="A199" s="39"/>
      <c r="B199" s="40"/>
      <c r="C199" s="239" t="s">
        <v>403</v>
      </c>
      <c r="D199" s="239" t="s">
        <v>213</v>
      </c>
      <c r="E199" s="240" t="s">
        <v>1861</v>
      </c>
      <c r="F199" s="241" t="s">
        <v>1862</v>
      </c>
      <c r="G199" s="242" t="s">
        <v>310</v>
      </c>
      <c r="H199" s="243">
        <v>6.5999999999999996</v>
      </c>
      <c r="I199" s="244"/>
      <c r="J199" s="245">
        <f>ROUND(I199*H199,2)</f>
        <v>0</v>
      </c>
      <c r="K199" s="246"/>
      <c r="L199" s="45"/>
      <c r="M199" s="247" t="s">
        <v>1</v>
      </c>
      <c r="N199" s="248" t="s">
        <v>42</v>
      </c>
      <c r="O199" s="98"/>
      <c r="P199" s="249">
        <f>O199*H199</f>
        <v>0</v>
      </c>
      <c r="Q199" s="249">
        <v>8.0000000000000007E-05</v>
      </c>
      <c r="R199" s="249">
        <f>Q199*H199</f>
        <v>0.00052800000000000004</v>
      </c>
      <c r="S199" s="249">
        <v>0.017999999999999999</v>
      </c>
      <c r="T199" s="250">
        <f>S199*H199</f>
        <v>0.11879999999999999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51" t="s">
        <v>227</v>
      </c>
      <c r="AT199" s="251" t="s">
        <v>213</v>
      </c>
      <c r="AU199" s="251" t="s">
        <v>92</v>
      </c>
      <c r="AY199" s="18" t="s">
        <v>210</v>
      </c>
      <c r="BE199" s="252">
        <f>IF(N199="základná",J199,0)</f>
        <v>0</v>
      </c>
      <c r="BF199" s="252">
        <f>IF(N199="znížená",J199,0)</f>
        <v>0</v>
      </c>
      <c r="BG199" s="252">
        <f>IF(N199="zákl. prenesená",J199,0)</f>
        <v>0</v>
      </c>
      <c r="BH199" s="252">
        <f>IF(N199="zníž. prenesená",J199,0)</f>
        <v>0</v>
      </c>
      <c r="BI199" s="252">
        <f>IF(N199="nulová",J199,0)</f>
        <v>0</v>
      </c>
      <c r="BJ199" s="18" t="s">
        <v>92</v>
      </c>
      <c r="BK199" s="252">
        <f>ROUND(I199*H199,2)</f>
        <v>0</v>
      </c>
      <c r="BL199" s="18" t="s">
        <v>227</v>
      </c>
      <c r="BM199" s="251" t="s">
        <v>1863</v>
      </c>
    </row>
    <row r="200" s="13" customFormat="1">
      <c r="A200" s="13"/>
      <c r="B200" s="258"/>
      <c r="C200" s="259"/>
      <c r="D200" s="260" t="s">
        <v>256</v>
      </c>
      <c r="E200" s="261" t="s">
        <v>1</v>
      </c>
      <c r="F200" s="262" t="s">
        <v>1879</v>
      </c>
      <c r="G200" s="259"/>
      <c r="H200" s="263">
        <v>6.5999999999999996</v>
      </c>
      <c r="I200" s="264"/>
      <c r="J200" s="259"/>
      <c r="K200" s="259"/>
      <c r="L200" s="265"/>
      <c r="M200" s="266"/>
      <c r="N200" s="267"/>
      <c r="O200" s="267"/>
      <c r="P200" s="267"/>
      <c r="Q200" s="267"/>
      <c r="R200" s="267"/>
      <c r="S200" s="267"/>
      <c r="T200" s="268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69" t="s">
        <v>256</v>
      </c>
      <c r="AU200" s="269" t="s">
        <v>92</v>
      </c>
      <c r="AV200" s="13" t="s">
        <v>92</v>
      </c>
      <c r="AW200" s="13" t="s">
        <v>32</v>
      </c>
      <c r="AX200" s="13" t="s">
        <v>84</v>
      </c>
      <c r="AY200" s="269" t="s">
        <v>210</v>
      </c>
    </row>
    <row r="201" s="2" customFormat="1" ht="23.4566" customHeight="1">
      <c r="A201" s="39"/>
      <c r="B201" s="40"/>
      <c r="C201" s="239" t="s">
        <v>408</v>
      </c>
      <c r="D201" s="239" t="s">
        <v>213</v>
      </c>
      <c r="E201" s="240" t="s">
        <v>796</v>
      </c>
      <c r="F201" s="241" t="s">
        <v>797</v>
      </c>
      <c r="G201" s="242" t="s">
        <v>333</v>
      </c>
      <c r="H201" s="243">
        <v>4.0899999999999999</v>
      </c>
      <c r="I201" s="244"/>
      <c r="J201" s="245">
        <f>ROUND(I201*H201,2)</f>
        <v>0</v>
      </c>
      <c r="K201" s="246"/>
      <c r="L201" s="45"/>
      <c r="M201" s="247" t="s">
        <v>1</v>
      </c>
      <c r="N201" s="248" t="s">
        <v>42</v>
      </c>
      <c r="O201" s="98"/>
      <c r="P201" s="249">
        <f>O201*H201</f>
        <v>0</v>
      </c>
      <c r="Q201" s="249">
        <v>0</v>
      </c>
      <c r="R201" s="249">
        <f>Q201*H201</f>
        <v>0</v>
      </c>
      <c r="S201" s="249">
        <v>0</v>
      </c>
      <c r="T201" s="250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51" t="s">
        <v>227</v>
      </c>
      <c r="AT201" s="251" t="s">
        <v>213</v>
      </c>
      <c r="AU201" s="251" t="s">
        <v>92</v>
      </c>
      <c r="AY201" s="18" t="s">
        <v>210</v>
      </c>
      <c r="BE201" s="252">
        <f>IF(N201="základná",J201,0)</f>
        <v>0</v>
      </c>
      <c r="BF201" s="252">
        <f>IF(N201="znížená",J201,0)</f>
        <v>0</v>
      </c>
      <c r="BG201" s="252">
        <f>IF(N201="zákl. prenesená",J201,0)</f>
        <v>0</v>
      </c>
      <c r="BH201" s="252">
        <f>IF(N201="zníž. prenesená",J201,0)</f>
        <v>0</v>
      </c>
      <c r="BI201" s="252">
        <f>IF(N201="nulová",J201,0)</f>
        <v>0</v>
      </c>
      <c r="BJ201" s="18" t="s">
        <v>92</v>
      </c>
      <c r="BK201" s="252">
        <f>ROUND(I201*H201,2)</f>
        <v>0</v>
      </c>
      <c r="BL201" s="18" t="s">
        <v>227</v>
      </c>
      <c r="BM201" s="251" t="s">
        <v>1181</v>
      </c>
    </row>
    <row r="202" s="13" customFormat="1">
      <c r="A202" s="13"/>
      <c r="B202" s="258"/>
      <c r="C202" s="259"/>
      <c r="D202" s="260" t="s">
        <v>256</v>
      </c>
      <c r="E202" s="261" t="s">
        <v>1</v>
      </c>
      <c r="F202" s="262" t="s">
        <v>1029</v>
      </c>
      <c r="G202" s="259"/>
      <c r="H202" s="263">
        <v>1.95</v>
      </c>
      <c r="I202" s="264"/>
      <c r="J202" s="259"/>
      <c r="K202" s="259"/>
      <c r="L202" s="265"/>
      <c r="M202" s="266"/>
      <c r="N202" s="267"/>
      <c r="O202" s="267"/>
      <c r="P202" s="267"/>
      <c r="Q202" s="267"/>
      <c r="R202" s="267"/>
      <c r="S202" s="267"/>
      <c r="T202" s="268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69" t="s">
        <v>256</v>
      </c>
      <c r="AU202" s="269" t="s">
        <v>92</v>
      </c>
      <c r="AV202" s="13" t="s">
        <v>92</v>
      </c>
      <c r="AW202" s="13" t="s">
        <v>32</v>
      </c>
      <c r="AX202" s="13" t="s">
        <v>76</v>
      </c>
      <c r="AY202" s="269" t="s">
        <v>210</v>
      </c>
    </row>
    <row r="203" s="13" customFormat="1">
      <c r="A203" s="13"/>
      <c r="B203" s="258"/>
      <c r="C203" s="259"/>
      <c r="D203" s="260" t="s">
        <v>256</v>
      </c>
      <c r="E203" s="261" t="s">
        <v>1</v>
      </c>
      <c r="F203" s="262" t="s">
        <v>1867</v>
      </c>
      <c r="G203" s="259"/>
      <c r="H203" s="263">
        <v>2.1400000000000001</v>
      </c>
      <c r="I203" s="264"/>
      <c r="J203" s="259"/>
      <c r="K203" s="259"/>
      <c r="L203" s="265"/>
      <c r="M203" s="266"/>
      <c r="N203" s="267"/>
      <c r="O203" s="267"/>
      <c r="P203" s="267"/>
      <c r="Q203" s="267"/>
      <c r="R203" s="267"/>
      <c r="S203" s="267"/>
      <c r="T203" s="268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69" t="s">
        <v>256</v>
      </c>
      <c r="AU203" s="269" t="s">
        <v>92</v>
      </c>
      <c r="AV203" s="13" t="s">
        <v>92</v>
      </c>
      <c r="AW203" s="13" t="s">
        <v>32</v>
      </c>
      <c r="AX203" s="13" t="s">
        <v>76</v>
      </c>
      <c r="AY203" s="269" t="s">
        <v>210</v>
      </c>
    </row>
    <row r="204" s="14" customFormat="1">
      <c r="A204" s="14"/>
      <c r="B204" s="270"/>
      <c r="C204" s="271"/>
      <c r="D204" s="260" t="s">
        <v>256</v>
      </c>
      <c r="E204" s="272" t="s">
        <v>1</v>
      </c>
      <c r="F204" s="273" t="s">
        <v>268</v>
      </c>
      <c r="G204" s="271"/>
      <c r="H204" s="274">
        <v>4.0899999999999999</v>
      </c>
      <c r="I204" s="275"/>
      <c r="J204" s="271"/>
      <c r="K204" s="271"/>
      <c r="L204" s="276"/>
      <c r="M204" s="277"/>
      <c r="N204" s="278"/>
      <c r="O204" s="278"/>
      <c r="P204" s="278"/>
      <c r="Q204" s="278"/>
      <c r="R204" s="278"/>
      <c r="S204" s="278"/>
      <c r="T204" s="279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80" t="s">
        <v>256</v>
      </c>
      <c r="AU204" s="280" t="s">
        <v>92</v>
      </c>
      <c r="AV204" s="14" t="s">
        <v>227</v>
      </c>
      <c r="AW204" s="14" t="s">
        <v>32</v>
      </c>
      <c r="AX204" s="14" t="s">
        <v>84</v>
      </c>
      <c r="AY204" s="280" t="s">
        <v>210</v>
      </c>
    </row>
    <row r="205" s="2" customFormat="1" ht="23.4566" customHeight="1">
      <c r="A205" s="39"/>
      <c r="B205" s="40"/>
      <c r="C205" s="239" t="s">
        <v>413</v>
      </c>
      <c r="D205" s="239" t="s">
        <v>213</v>
      </c>
      <c r="E205" s="240" t="s">
        <v>803</v>
      </c>
      <c r="F205" s="241" t="s">
        <v>804</v>
      </c>
      <c r="G205" s="242" t="s">
        <v>333</v>
      </c>
      <c r="H205" s="243">
        <v>36.810000000000002</v>
      </c>
      <c r="I205" s="244"/>
      <c r="J205" s="245">
        <f>ROUND(I205*H205,2)</f>
        <v>0</v>
      </c>
      <c r="K205" s="246"/>
      <c r="L205" s="45"/>
      <c r="M205" s="247" t="s">
        <v>1</v>
      </c>
      <c r="N205" s="248" t="s">
        <v>42</v>
      </c>
      <c r="O205" s="98"/>
      <c r="P205" s="249">
        <f>O205*H205</f>
        <v>0</v>
      </c>
      <c r="Q205" s="249">
        <v>0</v>
      </c>
      <c r="R205" s="249">
        <f>Q205*H205</f>
        <v>0</v>
      </c>
      <c r="S205" s="249">
        <v>0</v>
      </c>
      <c r="T205" s="250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51" t="s">
        <v>227</v>
      </c>
      <c r="AT205" s="251" t="s">
        <v>213</v>
      </c>
      <c r="AU205" s="251" t="s">
        <v>92</v>
      </c>
      <c r="AY205" s="18" t="s">
        <v>210</v>
      </c>
      <c r="BE205" s="252">
        <f>IF(N205="základná",J205,0)</f>
        <v>0</v>
      </c>
      <c r="BF205" s="252">
        <f>IF(N205="znížená",J205,0)</f>
        <v>0</v>
      </c>
      <c r="BG205" s="252">
        <f>IF(N205="zákl. prenesená",J205,0)</f>
        <v>0</v>
      </c>
      <c r="BH205" s="252">
        <f>IF(N205="zníž. prenesená",J205,0)</f>
        <v>0</v>
      </c>
      <c r="BI205" s="252">
        <f>IF(N205="nulová",J205,0)</f>
        <v>0</v>
      </c>
      <c r="BJ205" s="18" t="s">
        <v>92</v>
      </c>
      <c r="BK205" s="252">
        <f>ROUND(I205*H205,2)</f>
        <v>0</v>
      </c>
      <c r="BL205" s="18" t="s">
        <v>227</v>
      </c>
      <c r="BM205" s="251" t="s">
        <v>1183</v>
      </c>
    </row>
    <row r="206" s="13" customFormat="1">
      <c r="A206" s="13"/>
      <c r="B206" s="258"/>
      <c r="C206" s="259"/>
      <c r="D206" s="260" t="s">
        <v>256</v>
      </c>
      <c r="E206" s="261" t="s">
        <v>1</v>
      </c>
      <c r="F206" s="262" t="s">
        <v>1186</v>
      </c>
      <c r="G206" s="259"/>
      <c r="H206" s="263">
        <v>17.550000000000001</v>
      </c>
      <c r="I206" s="264"/>
      <c r="J206" s="259"/>
      <c r="K206" s="259"/>
      <c r="L206" s="265"/>
      <c r="M206" s="266"/>
      <c r="N206" s="267"/>
      <c r="O206" s="267"/>
      <c r="P206" s="267"/>
      <c r="Q206" s="267"/>
      <c r="R206" s="267"/>
      <c r="S206" s="267"/>
      <c r="T206" s="268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69" t="s">
        <v>256</v>
      </c>
      <c r="AU206" s="269" t="s">
        <v>92</v>
      </c>
      <c r="AV206" s="13" t="s">
        <v>92</v>
      </c>
      <c r="AW206" s="13" t="s">
        <v>32</v>
      </c>
      <c r="AX206" s="13" t="s">
        <v>76</v>
      </c>
      <c r="AY206" s="269" t="s">
        <v>210</v>
      </c>
    </row>
    <row r="207" s="13" customFormat="1">
      <c r="A207" s="13"/>
      <c r="B207" s="258"/>
      <c r="C207" s="259"/>
      <c r="D207" s="260" t="s">
        <v>256</v>
      </c>
      <c r="E207" s="261" t="s">
        <v>1</v>
      </c>
      <c r="F207" s="262" t="s">
        <v>1880</v>
      </c>
      <c r="G207" s="259"/>
      <c r="H207" s="263">
        <v>19.260000000000002</v>
      </c>
      <c r="I207" s="264"/>
      <c r="J207" s="259"/>
      <c r="K207" s="259"/>
      <c r="L207" s="265"/>
      <c r="M207" s="266"/>
      <c r="N207" s="267"/>
      <c r="O207" s="267"/>
      <c r="P207" s="267"/>
      <c r="Q207" s="267"/>
      <c r="R207" s="267"/>
      <c r="S207" s="267"/>
      <c r="T207" s="268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69" t="s">
        <v>256</v>
      </c>
      <c r="AU207" s="269" t="s">
        <v>92</v>
      </c>
      <c r="AV207" s="13" t="s">
        <v>92</v>
      </c>
      <c r="AW207" s="13" t="s">
        <v>32</v>
      </c>
      <c r="AX207" s="13" t="s">
        <v>76</v>
      </c>
      <c r="AY207" s="269" t="s">
        <v>210</v>
      </c>
    </row>
    <row r="208" s="14" customFormat="1">
      <c r="A208" s="14"/>
      <c r="B208" s="270"/>
      <c r="C208" s="271"/>
      <c r="D208" s="260" t="s">
        <v>256</v>
      </c>
      <c r="E208" s="272" t="s">
        <v>1</v>
      </c>
      <c r="F208" s="273" t="s">
        <v>268</v>
      </c>
      <c r="G208" s="271"/>
      <c r="H208" s="274">
        <v>36.810000000000002</v>
      </c>
      <c r="I208" s="275"/>
      <c r="J208" s="271"/>
      <c r="K208" s="271"/>
      <c r="L208" s="276"/>
      <c r="M208" s="277"/>
      <c r="N208" s="278"/>
      <c r="O208" s="278"/>
      <c r="P208" s="278"/>
      <c r="Q208" s="278"/>
      <c r="R208" s="278"/>
      <c r="S208" s="278"/>
      <c r="T208" s="279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80" t="s">
        <v>256</v>
      </c>
      <c r="AU208" s="280" t="s">
        <v>92</v>
      </c>
      <c r="AV208" s="14" t="s">
        <v>227</v>
      </c>
      <c r="AW208" s="14" t="s">
        <v>32</v>
      </c>
      <c r="AX208" s="14" t="s">
        <v>84</v>
      </c>
      <c r="AY208" s="280" t="s">
        <v>210</v>
      </c>
    </row>
    <row r="209" s="12" customFormat="1" ht="22.8" customHeight="1">
      <c r="A209" s="12"/>
      <c r="B209" s="223"/>
      <c r="C209" s="224"/>
      <c r="D209" s="225" t="s">
        <v>75</v>
      </c>
      <c r="E209" s="237" t="s">
        <v>741</v>
      </c>
      <c r="F209" s="237" t="s">
        <v>807</v>
      </c>
      <c r="G209" s="224"/>
      <c r="H209" s="224"/>
      <c r="I209" s="227"/>
      <c r="J209" s="238">
        <f>BK209</f>
        <v>0</v>
      </c>
      <c r="K209" s="224"/>
      <c r="L209" s="229"/>
      <c r="M209" s="230"/>
      <c r="N209" s="231"/>
      <c r="O209" s="231"/>
      <c r="P209" s="232">
        <f>P210</f>
        <v>0</v>
      </c>
      <c r="Q209" s="231"/>
      <c r="R209" s="232">
        <f>R210</f>
        <v>0</v>
      </c>
      <c r="S209" s="231"/>
      <c r="T209" s="233">
        <f>T210</f>
        <v>0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234" t="s">
        <v>84</v>
      </c>
      <c r="AT209" s="235" t="s">
        <v>75</v>
      </c>
      <c r="AU209" s="235" t="s">
        <v>84</v>
      </c>
      <c r="AY209" s="234" t="s">
        <v>210</v>
      </c>
      <c r="BK209" s="236">
        <f>BK210</f>
        <v>0</v>
      </c>
    </row>
    <row r="210" s="2" customFormat="1" ht="23.4566" customHeight="1">
      <c r="A210" s="39"/>
      <c r="B210" s="40"/>
      <c r="C210" s="239" t="s">
        <v>418</v>
      </c>
      <c r="D210" s="239" t="s">
        <v>213</v>
      </c>
      <c r="E210" s="240" t="s">
        <v>809</v>
      </c>
      <c r="F210" s="241" t="s">
        <v>810</v>
      </c>
      <c r="G210" s="242" t="s">
        <v>333</v>
      </c>
      <c r="H210" s="243">
        <v>25.713000000000001</v>
      </c>
      <c r="I210" s="244"/>
      <c r="J210" s="245">
        <f>ROUND(I210*H210,2)</f>
        <v>0</v>
      </c>
      <c r="K210" s="246"/>
      <c r="L210" s="45"/>
      <c r="M210" s="253" t="s">
        <v>1</v>
      </c>
      <c r="N210" s="254" t="s">
        <v>42</v>
      </c>
      <c r="O210" s="255"/>
      <c r="P210" s="256">
        <f>O210*H210</f>
        <v>0</v>
      </c>
      <c r="Q210" s="256">
        <v>0</v>
      </c>
      <c r="R210" s="256">
        <f>Q210*H210</f>
        <v>0</v>
      </c>
      <c r="S210" s="256">
        <v>0</v>
      </c>
      <c r="T210" s="257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51" t="s">
        <v>227</v>
      </c>
      <c r="AT210" s="251" t="s">
        <v>213</v>
      </c>
      <c r="AU210" s="251" t="s">
        <v>92</v>
      </c>
      <c r="AY210" s="18" t="s">
        <v>210</v>
      </c>
      <c r="BE210" s="252">
        <f>IF(N210="základná",J210,0)</f>
        <v>0</v>
      </c>
      <c r="BF210" s="252">
        <f>IF(N210="znížená",J210,0)</f>
        <v>0</v>
      </c>
      <c r="BG210" s="252">
        <f>IF(N210="zákl. prenesená",J210,0)</f>
        <v>0</v>
      </c>
      <c r="BH210" s="252">
        <f>IF(N210="zníž. prenesená",J210,0)</f>
        <v>0</v>
      </c>
      <c r="BI210" s="252">
        <f>IF(N210="nulová",J210,0)</f>
        <v>0</v>
      </c>
      <c r="BJ210" s="18" t="s">
        <v>92</v>
      </c>
      <c r="BK210" s="252">
        <f>ROUND(I210*H210,2)</f>
        <v>0</v>
      </c>
      <c r="BL210" s="18" t="s">
        <v>227</v>
      </c>
      <c r="BM210" s="251" t="s">
        <v>1195</v>
      </c>
    </row>
    <row r="211" s="2" customFormat="1" ht="6.96" customHeight="1">
      <c r="A211" s="39"/>
      <c r="B211" s="73"/>
      <c r="C211" s="74"/>
      <c r="D211" s="74"/>
      <c r="E211" s="74"/>
      <c r="F211" s="74"/>
      <c r="G211" s="74"/>
      <c r="H211" s="74"/>
      <c r="I211" s="74"/>
      <c r="J211" s="74"/>
      <c r="K211" s="74"/>
      <c r="L211" s="45"/>
      <c r="M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</row>
  </sheetData>
  <sheetProtection sheet="1" autoFilter="0" formatColumns="0" formatRows="0" objects="1" scenarios="1" spinCount="100000" saltValue="oa6j0l1l40RzML4i8oEWpJO6TN4KQVrwkbIzB4bZosHhWWyalm61v3WbkZSLyXReq+ZKDmZxzD/FUL7IHkhLqw==" hashValue="ONf+2HeY9bBLUmoEB6qiiZGrSUFtE/x8lNBM53tgmDn3nN8GmXclApKk3lrvniRhdRvhgSGAhmlmBr9ePSfKzw==" algorithmName="SHA-512" password="CC35"/>
  <autoFilter ref="C130:K210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7:H117"/>
    <mergeCell ref="E121:H121"/>
    <mergeCell ref="E119:H119"/>
    <mergeCell ref="E123:H12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7.863281" style="1" customWidth="1"/>
    <col min="2" max="2" width="1.007813" style="1" customWidth="1"/>
    <col min="3" max="3" width="4.011719" style="1" customWidth="1"/>
    <col min="4" max="4" width="4.152344" style="1" customWidth="1"/>
    <col min="5" max="5" width="16.15234" style="1" customWidth="1"/>
    <col min="6" max="6" width="48.15234" style="1" customWidth="1"/>
    <col min="7" max="7" width="7.011719" style="1" customWidth="1"/>
    <col min="8" max="8" width="13.29297" style="1" customWidth="1"/>
    <col min="9" max="9" width="15.01172" style="1" customWidth="1"/>
    <col min="10" max="10" width="21.15234" style="1" customWidth="1"/>
    <col min="11" max="11" width="21.15234" style="1" hidden="1" customWidth="1"/>
    <col min="12" max="12" width="8.863281" style="1" customWidth="1"/>
    <col min="13" max="13" width="10.29297" style="1" hidden="1" customWidth="1"/>
    <col min="14" max="14" width="9.140625" style="1" hidden="1"/>
    <col min="15" max="15" width="13.43359" style="1" hidden="1" customWidth="1"/>
    <col min="16" max="16" width="13.43359" style="1" hidden="1" customWidth="1"/>
    <col min="17" max="17" width="13.43359" style="1" hidden="1" customWidth="1"/>
    <col min="18" max="18" width="13.43359" style="1" hidden="1" customWidth="1"/>
    <col min="19" max="19" width="13.43359" style="1" hidden="1" customWidth="1"/>
    <col min="20" max="20" width="13.43359" style="1" hidden="1" customWidth="1"/>
    <col min="21" max="21" width="15.43359" style="1" hidden="1" customWidth="1"/>
    <col min="22" max="22" width="11.72266" style="1" customWidth="1"/>
    <col min="23" max="23" width="15.43359" style="1" customWidth="1"/>
    <col min="24" max="24" width="11.72266" style="1" customWidth="1"/>
    <col min="25" max="25" width="14.15234" style="1" customWidth="1"/>
    <col min="26" max="26" width="10.43359" style="1" customWidth="1"/>
    <col min="27" max="27" width="14.15234" style="1" customWidth="1"/>
    <col min="28" max="28" width="15.43359" style="1" customWidth="1"/>
    <col min="29" max="29" width="10.43359" style="1" customWidth="1"/>
    <col min="30" max="30" width="14.15234" style="1" customWidth="1"/>
    <col min="31" max="31" width="15.43359" style="1" customWidth="1"/>
    <col min="44" max="44" width="9.140625" style="1" hidden="1"/>
    <col min="45" max="45" width="9.140625" style="1" hidden="1"/>
    <col min="46" max="46" width="9.140625" style="1" hidden="1"/>
    <col min="47" max="47" width="9.140625" style="1" hidden="1"/>
    <col min="48" max="48" width="9.140625" style="1" hidden="1"/>
    <col min="49" max="49" width="9.140625" style="1" hidden="1"/>
    <col min="50" max="50" width="9.140625" style="1" hidden="1"/>
    <col min="51" max="51" width="9.140625" style="1" hidden="1"/>
    <col min="52" max="52" width="9.140625" style="1" hidden="1"/>
    <col min="53" max="53" width="9.140625" style="1" hidden="1"/>
    <col min="54" max="54" width="9.140625" style="1" hidden="1"/>
    <col min="55" max="55" width="9.140625" style="1" hidden="1"/>
    <col min="56" max="56" width="9.140625" style="1" hidden="1"/>
    <col min="57" max="57" width="9.140625" style="1" hidden="1"/>
    <col min="58" max="58" width="9.140625" style="1" hidden="1"/>
    <col min="59" max="59" width="9.140625" style="1" hidden="1"/>
    <col min="60" max="60" width="9.140625" style="1" hidden="1"/>
    <col min="61" max="61" width="9.140625" style="1" hidden="1"/>
    <col min="62" max="62" width="9.140625" style="1" hidden="1"/>
    <col min="63" max="63" width="9.140625" style="1" hidden="1"/>
    <col min="64" max="64" width="9.140625" style="1" hidden="1"/>
    <col min="65" max="65" width="9.140625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162</v>
      </c>
    </row>
    <row r="3" s="1" customFormat="1" ht="6.96" customHeight="1">
      <c r="B3" s="154"/>
      <c r="C3" s="155"/>
      <c r="D3" s="155"/>
      <c r="E3" s="155"/>
      <c r="F3" s="155"/>
      <c r="G3" s="155"/>
      <c r="H3" s="155"/>
      <c r="I3" s="155"/>
      <c r="J3" s="155"/>
      <c r="K3" s="155"/>
      <c r="L3" s="21"/>
      <c r="AT3" s="18" t="s">
        <v>76</v>
      </c>
    </row>
    <row r="4" s="1" customFormat="1" ht="24.96" customHeight="1">
      <c r="B4" s="21"/>
      <c r="D4" s="156" t="s">
        <v>184</v>
      </c>
      <c r="L4" s="21"/>
      <c r="M4" s="157" t="s">
        <v>9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58" t="s">
        <v>15</v>
      </c>
      <c r="L6" s="21"/>
    </row>
    <row r="7" s="1" customFormat="1" ht="27.84906" customHeight="1">
      <c r="B7" s="21"/>
      <c r="E7" s="159" t="str">
        <f>'Rekapitulácia stavby'!K6</f>
        <v>Rekonštrukcia cesty a mostov II/512 hr. Trenčianskeho kraja - Veľké Pole - križ. II/428 Žarnovica , I. etapa</v>
      </c>
      <c r="F7" s="158"/>
      <c r="G7" s="158"/>
      <c r="H7" s="158"/>
      <c r="L7" s="21"/>
    </row>
    <row r="8" s="1" customFormat="1" ht="12" customHeight="1">
      <c r="B8" s="21"/>
      <c r="D8" s="158" t="s">
        <v>185</v>
      </c>
      <c r="L8" s="21"/>
    </row>
    <row r="9" s="2" customFormat="1" ht="16.30189" customHeight="1">
      <c r="A9" s="39"/>
      <c r="B9" s="45"/>
      <c r="C9" s="39"/>
      <c r="D9" s="39"/>
      <c r="E9" s="159" t="s">
        <v>1881</v>
      </c>
      <c r="F9" s="39"/>
      <c r="G9" s="39"/>
      <c r="H9" s="39"/>
      <c r="I9" s="39"/>
      <c r="J9" s="39"/>
      <c r="K9" s="39"/>
      <c r="L9" s="70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 ht="12" customHeight="1">
      <c r="A10" s="39"/>
      <c r="B10" s="45"/>
      <c r="C10" s="39"/>
      <c r="D10" s="158" t="s">
        <v>235</v>
      </c>
      <c r="E10" s="39"/>
      <c r="F10" s="39"/>
      <c r="G10" s="39"/>
      <c r="H10" s="39"/>
      <c r="I10" s="39"/>
      <c r="J10" s="39"/>
      <c r="K10" s="39"/>
      <c r="L10" s="70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6.30189" customHeight="1">
      <c r="A11" s="39"/>
      <c r="B11" s="45"/>
      <c r="C11" s="39"/>
      <c r="D11" s="39"/>
      <c r="E11" s="160" t="s">
        <v>1882</v>
      </c>
      <c r="F11" s="39"/>
      <c r="G11" s="39"/>
      <c r="H11" s="39"/>
      <c r="I11" s="39"/>
      <c r="J11" s="39"/>
      <c r="K11" s="39"/>
      <c r="L11" s="70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70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2" customHeight="1">
      <c r="A13" s="39"/>
      <c r="B13" s="45"/>
      <c r="C13" s="39"/>
      <c r="D13" s="158" t="s">
        <v>17</v>
      </c>
      <c r="E13" s="39"/>
      <c r="F13" s="148" t="s">
        <v>1</v>
      </c>
      <c r="G13" s="39"/>
      <c r="H13" s="39"/>
      <c r="I13" s="158" t="s">
        <v>18</v>
      </c>
      <c r="J13" s="148" t="s">
        <v>1</v>
      </c>
      <c r="K13" s="39"/>
      <c r="L13" s="70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58" t="s">
        <v>19</v>
      </c>
      <c r="E14" s="39"/>
      <c r="F14" s="148" t="s">
        <v>20</v>
      </c>
      <c r="G14" s="39"/>
      <c r="H14" s="39"/>
      <c r="I14" s="158" t="s">
        <v>21</v>
      </c>
      <c r="J14" s="161" t="str">
        <f>'Rekapitulácia stavby'!AN8</f>
        <v>14. 12. 2020</v>
      </c>
      <c r="K14" s="39"/>
      <c r="L14" s="70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70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12" customHeight="1">
      <c r="A16" s="39"/>
      <c r="B16" s="45"/>
      <c r="C16" s="39"/>
      <c r="D16" s="158" t="s">
        <v>23</v>
      </c>
      <c r="E16" s="39"/>
      <c r="F16" s="39"/>
      <c r="G16" s="39"/>
      <c r="H16" s="39"/>
      <c r="I16" s="158" t="s">
        <v>24</v>
      </c>
      <c r="J16" s="148" t="s">
        <v>1</v>
      </c>
      <c r="K16" s="39"/>
      <c r="L16" s="70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8" customHeight="1">
      <c r="A17" s="39"/>
      <c r="B17" s="45"/>
      <c r="C17" s="39"/>
      <c r="D17" s="39"/>
      <c r="E17" s="148" t="s">
        <v>25</v>
      </c>
      <c r="F17" s="39"/>
      <c r="G17" s="39"/>
      <c r="H17" s="39"/>
      <c r="I17" s="158" t="s">
        <v>26</v>
      </c>
      <c r="J17" s="148" t="s">
        <v>1</v>
      </c>
      <c r="K17" s="39"/>
      <c r="L17" s="70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6.96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70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12" customHeight="1">
      <c r="A19" s="39"/>
      <c r="B19" s="45"/>
      <c r="C19" s="39"/>
      <c r="D19" s="158" t="s">
        <v>27</v>
      </c>
      <c r="E19" s="39"/>
      <c r="F19" s="39"/>
      <c r="G19" s="39"/>
      <c r="H19" s="39"/>
      <c r="I19" s="158" t="s">
        <v>24</v>
      </c>
      <c r="J19" s="34" t="str">
        <f>'Rekapitulácia stavby'!AN13</f>
        <v>Vyplň údaj</v>
      </c>
      <c r="K19" s="39"/>
      <c r="L19" s="70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8" customHeight="1">
      <c r="A20" s="39"/>
      <c r="B20" s="45"/>
      <c r="C20" s="39"/>
      <c r="D20" s="39"/>
      <c r="E20" s="34" t="str">
        <f>'Rekapitulácia stavby'!E14</f>
        <v>Vyplň údaj</v>
      </c>
      <c r="F20" s="148"/>
      <c r="G20" s="148"/>
      <c r="H20" s="148"/>
      <c r="I20" s="158" t="s">
        <v>26</v>
      </c>
      <c r="J20" s="34" t="str">
        <f>'Rekapitulácia stavby'!AN14</f>
        <v>Vyplň údaj</v>
      </c>
      <c r="K20" s="39"/>
      <c r="L20" s="70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6.96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70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12" customHeight="1">
      <c r="A22" s="39"/>
      <c r="B22" s="45"/>
      <c r="C22" s="39"/>
      <c r="D22" s="158" t="s">
        <v>29</v>
      </c>
      <c r="E22" s="39"/>
      <c r="F22" s="39"/>
      <c r="G22" s="39"/>
      <c r="H22" s="39"/>
      <c r="I22" s="158" t="s">
        <v>24</v>
      </c>
      <c r="J22" s="148" t="s">
        <v>30</v>
      </c>
      <c r="K22" s="39"/>
      <c r="L22" s="70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8" customHeight="1">
      <c r="A23" s="39"/>
      <c r="B23" s="45"/>
      <c r="C23" s="39"/>
      <c r="D23" s="39"/>
      <c r="E23" s="148" t="s">
        <v>31</v>
      </c>
      <c r="F23" s="39"/>
      <c r="G23" s="39"/>
      <c r="H23" s="39"/>
      <c r="I23" s="158" t="s">
        <v>26</v>
      </c>
      <c r="J23" s="148" t="s">
        <v>1</v>
      </c>
      <c r="K23" s="39"/>
      <c r="L23" s="70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6.96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70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12" customHeight="1">
      <c r="A25" s="39"/>
      <c r="B25" s="45"/>
      <c r="C25" s="39"/>
      <c r="D25" s="158" t="s">
        <v>33</v>
      </c>
      <c r="E25" s="39"/>
      <c r="F25" s="39"/>
      <c r="G25" s="39"/>
      <c r="H25" s="39"/>
      <c r="I25" s="158" t="s">
        <v>24</v>
      </c>
      <c r="J25" s="148" t="s">
        <v>1</v>
      </c>
      <c r="K25" s="39"/>
      <c r="L25" s="70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8" customHeight="1">
      <c r="A26" s="39"/>
      <c r="B26" s="45"/>
      <c r="C26" s="39"/>
      <c r="D26" s="39"/>
      <c r="E26" s="148" t="s">
        <v>237</v>
      </c>
      <c r="F26" s="39"/>
      <c r="G26" s="39"/>
      <c r="H26" s="39"/>
      <c r="I26" s="158" t="s">
        <v>26</v>
      </c>
      <c r="J26" s="148" t="s">
        <v>1</v>
      </c>
      <c r="K26" s="39"/>
      <c r="L26" s="70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2" customFormat="1" ht="6.96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70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="2" customFormat="1" ht="12" customHeight="1">
      <c r="A28" s="39"/>
      <c r="B28" s="45"/>
      <c r="C28" s="39"/>
      <c r="D28" s="158" t="s">
        <v>35</v>
      </c>
      <c r="E28" s="39"/>
      <c r="F28" s="39"/>
      <c r="G28" s="39"/>
      <c r="H28" s="39"/>
      <c r="I28" s="39"/>
      <c r="J28" s="39"/>
      <c r="K28" s="39"/>
      <c r="L28" s="70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8" customFormat="1" ht="16.30189" customHeight="1">
      <c r="A29" s="162"/>
      <c r="B29" s="163"/>
      <c r="C29" s="162"/>
      <c r="D29" s="162"/>
      <c r="E29" s="164" t="s">
        <v>1</v>
      </c>
      <c r="F29" s="164"/>
      <c r="G29" s="164"/>
      <c r="H29" s="164"/>
      <c r="I29" s="162"/>
      <c r="J29" s="162"/>
      <c r="K29" s="162"/>
      <c r="L29" s="165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</row>
    <row r="30" s="2" customFormat="1" ht="6.96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70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66"/>
      <c r="E31" s="166"/>
      <c r="F31" s="166"/>
      <c r="G31" s="166"/>
      <c r="H31" s="166"/>
      <c r="I31" s="166"/>
      <c r="J31" s="166"/>
      <c r="K31" s="166"/>
      <c r="L31" s="70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25.44" customHeight="1">
      <c r="A32" s="39"/>
      <c r="B32" s="45"/>
      <c r="C32" s="39"/>
      <c r="D32" s="167" t="s">
        <v>36</v>
      </c>
      <c r="E32" s="39"/>
      <c r="F32" s="39"/>
      <c r="G32" s="39"/>
      <c r="H32" s="39"/>
      <c r="I32" s="39"/>
      <c r="J32" s="168">
        <f>ROUND(J125, 2)</f>
        <v>0</v>
      </c>
      <c r="K32" s="39"/>
      <c r="L32" s="70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6.96" customHeight="1">
      <c r="A33" s="39"/>
      <c r="B33" s="45"/>
      <c r="C33" s="39"/>
      <c r="D33" s="166"/>
      <c r="E33" s="166"/>
      <c r="F33" s="166"/>
      <c r="G33" s="166"/>
      <c r="H33" s="166"/>
      <c r="I33" s="166"/>
      <c r="J33" s="166"/>
      <c r="K33" s="166"/>
      <c r="L33" s="70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39"/>
      <c r="F34" s="169" t="s">
        <v>38</v>
      </c>
      <c r="G34" s="39"/>
      <c r="H34" s="39"/>
      <c r="I34" s="169" t="s">
        <v>37</v>
      </c>
      <c r="J34" s="169" t="s">
        <v>39</v>
      </c>
      <c r="K34" s="39"/>
      <c r="L34" s="70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="2" customFormat="1" ht="14.4" customHeight="1">
      <c r="A35" s="39"/>
      <c r="B35" s="45"/>
      <c r="C35" s="39"/>
      <c r="D35" s="170" t="s">
        <v>40</v>
      </c>
      <c r="E35" s="171" t="s">
        <v>41</v>
      </c>
      <c r="F35" s="172">
        <f>ROUND((SUM(BE125:BE189)),  2)</f>
        <v>0</v>
      </c>
      <c r="G35" s="173"/>
      <c r="H35" s="173"/>
      <c r="I35" s="174">
        <v>0.20000000000000001</v>
      </c>
      <c r="J35" s="172">
        <f>ROUND(((SUM(BE125:BE189))*I35),  2)</f>
        <v>0</v>
      </c>
      <c r="K35" s="39"/>
      <c r="L35" s="70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="2" customFormat="1" ht="14.4" customHeight="1">
      <c r="A36" s="39"/>
      <c r="B36" s="45"/>
      <c r="C36" s="39"/>
      <c r="D36" s="39"/>
      <c r="E36" s="171" t="s">
        <v>42</v>
      </c>
      <c r="F36" s="172">
        <f>ROUND((SUM(BF125:BF189)),  2)</f>
        <v>0</v>
      </c>
      <c r="G36" s="173"/>
      <c r="H36" s="173"/>
      <c r="I36" s="174">
        <v>0.20000000000000001</v>
      </c>
      <c r="J36" s="172">
        <f>ROUND(((SUM(BF125:BF189))*I36),  2)</f>
        <v>0</v>
      </c>
      <c r="K36" s="39"/>
      <c r="L36" s="70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58" t="s">
        <v>43</v>
      </c>
      <c r="F37" s="175">
        <f>ROUND((SUM(BG125:BG189)),  2)</f>
        <v>0</v>
      </c>
      <c r="G37" s="39"/>
      <c r="H37" s="39"/>
      <c r="I37" s="176">
        <v>0.20000000000000001</v>
      </c>
      <c r="J37" s="175">
        <f>0</f>
        <v>0</v>
      </c>
      <c r="K37" s="39"/>
      <c r="L37" s="70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hidden="1" s="2" customFormat="1" ht="14.4" customHeight="1">
      <c r="A38" s="39"/>
      <c r="B38" s="45"/>
      <c r="C38" s="39"/>
      <c r="D38" s="39"/>
      <c r="E38" s="158" t="s">
        <v>44</v>
      </c>
      <c r="F38" s="175">
        <f>ROUND((SUM(BH125:BH189)),  2)</f>
        <v>0</v>
      </c>
      <c r="G38" s="39"/>
      <c r="H38" s="39"/>
      <c r="I38" s="176">
        <v>0.20000000000000001</v>
      </c>
      <c r="J38" s="175">
        <f>0</f>
        <v>0</v>
      </c>
      <c r="K38" s="39"/>
      <c r="L38" s="70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hidden="1" s="2" customFormat="1" ht="14.4" customHeight="1">
      <c r="A39" s="39"/>
      <c r="B39" s="45"/>
      <c r="C39" s="39"/>
      <c r="D39" s="39"/>
      <c r="E39" s="171" t="s">
        <v>45</v>
      </c>
      <c r="F39" s="172">
        <f>ROUND((SUM(BI125:BI189)),  2)</f>
        <v>0</v>
      </c>
      <c r="G39" s="173"/>
      <c r="H39" s="173"/>
      <c r="I39" s="174">
        <v>0</v>
      </c>
      <c r="J39" s="172">
        <f>0</f>
        <v>0</v>
      </c>
      <c r="K39" s="39"/>
      <c r="L39" s="70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6.96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70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2" customFormat="1" ht="25.44" customHeight="1">
      <c r="A41" s="39"/>
      <c r="B41" s="45"/>
      <c r="C41" s="177"/>
      <c r="D41" s="178" t="s">
        <v>46</v>
      </c>
      <c r="E41" s="179"/>
      <c r="F41" s="179"/>
      <c r="G41" s="180" t="s">
        <v>47</v>
      </c>
      <c r="H41" s="181" t="s">
        <v>48</v>
      </c>
      <c r="I41" s="179"/>
      <c r="J41" s="182">
        <f>SUM(J32:J39)</f>
        <v>0</v>
      </c>
      <c r="K41" s="183"/>
      <c r="L41" s="70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70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70"/>
      <c r="D50" s="184" t="s">
        <v>49</v>
      </c>
      <c r="E50" s="185"/>
      <c r="F50" s="185"/>
      <c r="G50" s="184" t="s">
        <v>50</v>
      </c>
      <c r="H50" s="185"/>
      <c r="I50" s="185"/>
      <c r="J50" s="185"/>
      <c r="K50" s="185"/>
      <c r="L50" s="70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86" t="s">
        <v>51</v>
      </c>
      <c r="E61" s="187"/>
      <c r="F61" s="188" t="s">
        <v>52</v>
      </c>
      <c r="G61" s="186" t="s">
        <v>51</v>
      </c>
      <c r="H61" s="187"/>
      <c r="I61" s="187"/>
      <c r="J61" s="189" t="s">
        <v>52</v>
      </c>
      <c r="K61" s="187"/>
      <c r="L61" s="70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84" t="s">
        <v>53</v>
      </c>
      <c r="E65" s="190"/>
      <c r="F65" s="190"/>
      <c r="G65" s="184" t="s">
        <v>54</v>
      </c>
      <c r="H65" s="190"/>
      <c r="I65" s="190"/>
      <c r="J65" s="190"/>
      <c r="K65" s="190"/>
      <c r="L65" s="70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86" t="s">
        <v>51</v>
      </c>
      <c r="E76" s="187"/>
      <c r="F76" s="188" t="s">
        <v>52</v>
      </c>
      <c r="G76" s="186" t="s">
        <v>51</v>
      </c>
      <c r="H76" s="187"/>
      <c r="I76" s="187"/>
      <c r="J76" s="189" t="s">
        <v>52</v>
      </c>
      <c r="K76" s="187"/>
      <c r="L76" s="70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91"/>
      <c r="C77" s="192"/>
      <c r="D77" s="192"/>
      <c r="E77" s="192"/>
      <c r="F77" s="192"/>
      <c r="G77" s="192"/>
      <c r="H77" s="192"/>
      <c r="I77" s="192"/>
      <c r="J77" s="192"/>
      <c r="K77" s="192"/>
      <c r="L77" s="70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hidden="1" s="2" customFormat="1" ht="6.96" customHeight="1">
      <c r="A81" s="39"/>
      <c r="B81" s="193"/>
      <c r="C81" s="194"/>
      <c r="D81" s="194"/>
      <c r="E81" s="194"/>
      <c r="F81" s="194"/>
      <c r="G81" s="194"/>
      <c r="H81" s="194"/>
      <c r="I81" s="194"/>
      <c r="J81" s="194"/>
      <c r="K81" s="194"/>
      <c r="L81" s="70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hidden="1" s="2" customFormat="1" ht="24.96" customHeight="1">
      <c r="A82" s="39"/>
      <c r="B82" s="40"/>
      <c r="C82" s="24" t="s">
        <v>187</v>
      </c>
      <c r="D82" s="41"/>
      <c r="E82" s="41"/>
      <c r="F82" s="41"/>
      <c r="G82" s="41"/>
      <c r="H82" s="41"/>
      <c r="I82" s="41"/>
      <c r="J82" s="41"/>
      <c r="K82" s="41"/>
      <c r="L82" s="70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hidden="1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70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hidden="1" s="2" customFormat="1" ht="12" customHeight="1">
      <c r="A84" s="39"/>
      <c r="B84" s="40"/>
      <c r="C84" s="33" t="s">
        <v>15</v>
      </c>
      <c r="D84" s="41"/>
      <c r="E84" s="41"/>
      <c r="F84" s="41"/>
      <c r="G84" s="41"/>
      <c r="H84" s="41"/>
      <c r="I84" s="41"/>
      <c r="J84" s="41"/>
      <c r="K84" s="41"/>
      <c r="L84" s="70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hidden="1" s="2" customFormat="1" ht="27.84906" customHeight="1">
      <c r="A85" s="39"/>
      <c r="B85" s="40"/>
      <c r="C85" s="41"/>
      <c r="D85" s="41"/>
      <c r="E85" s="195" t="str">
        <f>E7</f>
        <v>Rekonštrukcia cesty a mostov II/512 hr. Trenčianskeho kraja - Veľké Pole - križ. II/428 Žarnovica , I. etapa</v>
      </c>
      <c r="F85" s="33"/>
      <c r="G85" s="33"/>
      <c r="H85" s="33"/>
      <c r="I85" s="41"/>
      <c r="J85" s="41"/>
      <c r="K85" s="41"/>
      <c r="L85" s="70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hidden="1" s="1" customFormat="1" ht="12" customHeight="1">
      <c r="B86" s="22"/>
      <c r="C86" s="33" t="s">
        <v>185</v>
      </c>
      <c r="D86" s="23"/>
      <c r="E86" s="23"/>
      <c r="F86" s="23"/>
      <c r="G86" s="23"/>
      <c r="H86" s="23"/>
      <c r="I86" s="23"/>
      <c r="J86" s="23"/>
      <c r="K86" s="23"/>
      <c r="L86" s="21"/>
    </row>
    <row r="87" hidden="1" s="2" customFormat="1" ht="16.30189" customHeight="1">
      <c r="A87" s="39"/>
      <c r="B87" s="40"/>
      <c r="C87" s="41"/>
      <c r="D87" s="41"/>
      <c r="E87" s="195" t="s">
        <v>1881</v>
      </c>
      <c r="F87" s="41"/>
      <c r="G87" s="41"/>
      <c r="H87" s="41"/>
      <c r="I87" s="41"/>
      <c r="J87" s="41"/>
      <c r="K87" s="41"/>
      <c r="L87" s="70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hidden="1" s="2" customFormat="1" ht="12" customHeight="1">
      <c r="A88" s="39"/>
      <c r="B88" s="40"/>
      <c r="C88" s="33" t="s">
        <v>235</v>
      </c>
      <c r="D88" s="41"/>
      <c r="E88" s="41"/>
      <c r="F88" s="41"/>
      <c r="G88" s="41"/>
      <c r="H88" s="41"/>
      <c r="I88" s="41"/>
      <c r="J88" s="41"/>
      <c r="K88" s="41"/>
      <c r="L88" s="70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hidden="1" s="2" customFormat="1" ht="16.30189" customHeight="1">
      <c r="A89" s="39"/>
      <c r="B89" s="40"/>
      <c r="C89" s="41"/>
      <c r="D89" s="41"/>
      <c r="E89" s="83" t="str">
        <f>E11</f>
        <v>010 - Pri hasičskej zbrojnici</v>
      </c>
      <c r="F89" s="41"/>
      <c r="G89" s="41"/>
      <c r="H89" s="41"/>
      <c r="I89" s="41"/>
      <c r="J89" s="41"/>
      <c r="K89" s="41"/>
      <c r="L89" s="70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hidden="1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70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hidden="1" s="2" customFormat="1" ht="12" customHeight="1">
      <c r="A91" s="39"/>
      <c r="B91" s="40"/>
      <c r="C91" s="33" t="s">
        <v>19</v>
      </c>
      <c r="D91" s="41"/>
      <c r="E91" s="41"/>
      <c r="F91" s="28" t="str">
        <f>F14</f>
        <v>Okres Žarnovica , k. ú. Veľké Pole</v>
      </c>
      <c r="G91" s="41"/>
      <c r="H91" s="41"/>
      <c r="I91" s="33" t="s">
        <v>21</v>
      </c>
      <c r="J91" s="86" t="str">
        <f>IF(J14="","",J14)</f>
        <v>14. 12. 2020</v>
      </c>
      <c r="K91" s="41"/>
      <c r="L91" s="70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hidden="1" s="2" customFormat="1" ht="6.96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70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hidden="1" s="2" customFormat="1" ht="24.81509" customHeight="1">
      <c r="A93" s="39"/>
      <c r="B93" s="40"/>
      <c r="C93" s="33" t="s">
        <v>23</v>
      </c>
      <c r="D93" s="41"/>
      <c r="E93" s="41"/>
      <c r="F93" s="28" t="str">
        <f>E17</f>
        <v xml:space="preserve">BANSKOBYSTRICKÝ SAMOSPRÁVNY KRAJ </v>
      </c>
      <c r="G93" s="41"/>
      <c r="H93" s="41"/>
      <c r="I93" s="33" t="s">
        <v>29</v>
      </c>
      <c r="J93" s="37" t="str">
        <f>E23</f>
        <v>ISPO spol.s r.o. , Prešov</v>
      </c>
      <c r="K93" s="41"/>
      <c r="L93" s="70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hidden="1" s="2" customFormat="1" ht="15.30566" customHeight="1">
      <c r="A94" s="39"/>
      <c r="B94" s="40"/>
      <c r="C94" s="33" t="s">
        <v>27</v>
      </c>
      <c r="D94" s="41"/>
      <c r="E94" s="41"/>
      <c r="F94" s="28" t="str">
        <f>IF(E20="","",E20)</f>
        <v>Vyplň údaj</v>
      </c>
      <c r="G94" s="41"/>
      <c r="H94" s="41"/>
      <c r="I94" s="33" t="s">
        <v>33</v>
      </c>
      <c r="J94" s="37" t="str">
        <f>E26</f>
        <v>Macura M.</v>
      </c>
      <c r="K94" s="41"/>
      <c r="L94" s="70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hidden="1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70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hidden="1" s="2" customFormat="1" ht="29.28" customHeight="1">
      <c r="A96" s="39"/>
      <c r="B96" s="40"/>
      <c r="C96" s="196" t="s">
        <v>188</v>
      </c>
      <c r="D96" s="197"/>
      <c r="E96" s="197"/>
      <c r="F96" s="197"/>
      <c r="G96" s="197"/>
      <c r="H96" s="197"/>
      <c r="I96" s="197"/>
      <c r="J96" s="198" t="s">
        <v>189</v>
      </c>
      <c r="K96" s="197"/>
      <c r="L96" s="70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hidden="1" s="2" customFormat="1" ht="10.32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70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hidden="1" s="2" customFormat="1" ht="22.8" customHeight="1">
      <c r="A98" s="39"/>
      <c r="B98" s="40"/>
      <c r="C98" s="199" t="s">
        <v>190</v>
      </c>
      <c r="D98" s="41"/>
      <c r="E98" s="41"/>
      <c r="F98" s="41"/>
      <c r="G98" s="41"/>
      <c r="H98" s="41"/>
      <c r="I98" s="41"/>
      <c r="J98" s="117">
        <f>J125</f>
        <v>0</v>
      </c>
      <c r="K98" s="41"/>
      <c r="L98" s="70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191</v>
      </c>
    </row>
    <row r="99" hidden="1" s="9" customFormat="1" ht="24.96" customHeight="1">
      <c r="A99" s="9"/>
      <c r="B99" s="200"/>
      <c r="C99" s="201"/>
      <c r="D99" s="202" t="s">
        <v>238</v>
      </c>
      <c r="E99" s="203"/>
      <c r="F99" s="203"/>
      <c r="G99" s="203"/>
      <c r="H99" s="203"/>
      <c r="I99" s="203"/>
      <c r="J99" s="204">
        <f>J126</f>
        <v>0</v>
      </c>
      <c r="K99" s="201"/>
      <c r="L99" s="20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hidden="1" s="10" customFormat="1" ht="19.92" customHeight="1">
      <c r="A100" s="10"/>
      <c r="B100" s="206"/>
      <c r="C100" s="140"/>
      <c r="D100" s="207" t="s">
        <v>239</v>
      </c>
      <c r="E100" s="208"/>
      <c r="F100" s="208"/>
      <c r="G100" s="208"/>
      <c r="H100" s="208"/>
      <c r="I100" s="208"/>
      <c r="J100" s="209">
        <f>J127</f>
        <v>0</v>
      </c>
      <c r="K100" s="140"/>
      <c r="L100" s="2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hidden="1" s="10" customFormat="1" ht="19.92" customHeight="1">
      <c r="A101" s="10"/>
      <c r="B101" s="206"/>
      <c r="C101" s="140"/>
      <c r="D101" s="207" t="s">
        <v>243</v>
      </c>
      <c r="E101" s="208"/>
      <c r="F101" s="208"/>
      <c r="G101" s="208"/>
      <c r="H101" s="208"/>
      <c r="I101" s="208"/>
      <c r="J101" s="209">
        <f>J149</f>
        <v>0</v>
      </c>
      <c r="K101" s="140"/>
      <c r="L101" s="2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hidden="1" s="10" customFormat="1" ht="19.92" customHeight="1">
      <c r="A102" s="10"/>
      <c r="B102" s="206"/>
      <c r="C102" s="140"/>
      <c r="D102" s="207" t="s">
        <v>245</v>
      </c>
      <c r="E102" s="208"/>
      <c r="F102" s="208"/>
      <c r="G102" s="208"/>
      <c r="H102" s="208"/>
      <c r="I102" s="208"/>
      <c r="J102" s="209">
        <f>J165</f>
        <v>0</v>
      </c>
      <c r="K102" s="140"/>
      <c r="L102" s="2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hidden="1" s="10" customFormat="1" ht="19.92" customHeight="1">
      <c r="A103" s="10"/>
      <c r="B103" s="206"/>
      <c r="C103" s="140"/>
      <c r="D103" s="207" t="s">
        <v>246</v>
      </c>
      <c r="E103" s="208"/>
      <c r="F103" s="208"/>
      <c r="G103" s="208"/>
      <c r="H103" s="208"/>
      <c r="I103" s="208"/>
      <c r="J103" s="209">
        <f>J188</f>
        <v>0</v>
      </c>
      <c r="K103" s="140"/>
      <c r="L103" s="2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hidden="1" s="2" customFormat="1" ht="21.84" customHeight="1">
      <c r="A104" s="39"/>
      <c r="B104" s="40"/>
      <c r="C104" s="41"/>
      <c r="D104" s="41"/>
      <c r="E104" s="41"/>
      <c r="F104" s="41"/>
      <c r="G104" s="41"/>
      <c r="H104" s="41"/>
      <c r="I104" s="41"/>
      <c r="J104" s="41"/>
      <c r="K104" s="41"/>
      <c r="L104" s="70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hidden="1" s="2" customFormat="1" ht="6.96" customHeight="1">
      <c r="A105" s="39"/>
      <c r="B105" s="73"/>
      <c r="C105" s="74"/>
      <c r="D105" s="74"/>
      <c r="E105" s="74"/>
      <c r="F105" s="74"/>
      <c r="G105" s="74"/>
      <c r="H105" s="74"/>
      <c r="I105" s="74"/>
      <c r="J105" s="74"/>
      <c r="K105" s="74"/>
      <c r="L105" s="70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hidden="1"/>
    <row r="107" hidden="1"/>
    <row r="108" hidden="1"/>
    <row r="109" s="2" customFormat="1" ht="6.96" customHeight="1">
      <c r="A109" s="39"/>
      <c r="B109" s="75"/>
      <c r="C109" s="76"/>
      <c r="D109" s="76"/>
      <c r="E109" s="76"/>
      <c r="F109" s="76"/>
      <c r="G109" s="76"/>
      <c r="H109" s="76"/>
      <c r="I109" s="76"/>
      <c r="J109" s="76"/>
      <c r="K109" s="76"/>
      <c r="L109" s="70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="2" customFormat="1" ht="24.96" customHeight="1">
      <c r="A110" s="39"/>
      <c r="B110" s="40"/>
      <c r="C110" s="24" t="s">
        <v>195</v>
      </c>
      <c r="D110" s="41"/>
      <c r="E110" s="41"/>
      <c r="F110" s="41"/>
      <c r="G110" s="41"/>
      <c r="H110" s="41"/>
      <c r="I110" s="41"/>
      <c r="J110" s="41"/>
      <c r="K110" s="41"/>
      <c r="L110" s="70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="2" customFormat="1" ht="6.96" customHeight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70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="2" customFormat="1" ht="12" customHeight="1">
      <c r="A112" s="39"/>
      <c r="B112" s="40"/>
      <c r="C112" s="33" t="s">
        <v>15</v>
      </c>
      <c r="D112" s="41"/>
      <c r="E112" s="41"/>
      <c r="F112" s="41"/>
      <c r="G112" s="41"/>
      <c r="H112" s="41"/>
      <c r="I112" s="41"/>
      <c r="J112" s="41"/>
      <c r="K112" s="41"/>
      <c r="L112" s="70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="2" customFormat="1" ht="27.84906" customHeight="1">
      <c r="A113" s="39"/>
      <c r="B113" s="40"/>
      <c r="C113" s="41"/>
      <c r="D113" s="41"/>
      <c r="E113" s="195" t="str">
        <f>E7</f>
        <v>Rekonštrukcia cesty a mostov II/512 hr. Trenčianskeho kraja - Veľké Pole - križ. II/428 Žarnovica , I. etapa</v>
      </c>
      <c r="F113" s="33"/>
      <c r="G113" s="33"/>
      <c r="H113" s="33"/>
      <c r="I113" s="41"/>
      <c r="J113" s="41"/>
      <c r="K113" s="41"/>
      <c r="L113" s="70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="1" customFormat="1" ht="12" customHeight="1">
      <c r="B114" s="22"/>
      <c r="C114" s="33" t="s">
        <v>185</v>
      </c>
      <c r="D114" s="23"/>
      <c r="E114" s="23"/>
      <c r="F114" s="23"/>
      <c r="G114" s="23"/>
      <c r="H114" s="23"/>
      <c r="I114" s="23"/>
      <c r="J114" s="23"/>
      <c r="K114" s="23"/>
      <c r="L114" s="21"/>
    </row>
    <row r="115" s="2" customFormat="1" ht="16.30189" customHeight="1">
      <c r="A115" s="39"/>
      <c r="B115" s="40"/>
      <c r="C115" s="41"/>
      <c r="D115" s="41"/>
      <c r="E115" s="195" t="s">
        <v>1881</v>
      </c>
      <c r="F115" s="41"/>
      <c r="G115" s="41"/>
      <c r="H115" s="41"/>
      <c r="I115" s="41"/>
      <c r="J115" s="41"/>
      <c r="K115" s="41"/>
      <c r="L115" s="70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="2" customFormat="1" ht="12" customHeight="1">
      <c r="A116" s="39"/>
      <c r="B116" s="40"/>
      <c r="C116" s="33" t="s">
        <v>235</v>
      </c>
      <c r="D116" s="41"/>
      <c r="E116" s="41"/>
      <c r="F116" s="41"/>
      <c r="G116" s="41"/>
      <c r="H116" s="41"/>
      <c r="I116" s="41"/>
      <c r="J116" s="41"/>
      <c r="K116" s="41"/>
      <c r="L116" s="70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2" customFormat="1" ht="16.30189" customHeight="1">
      <c r="A117" s="39"/>
      <c r="B117" s="40"/>
      <c r="C117" s="41"/>
      <c r="D117" s="41"/>
      <c r="E117" s="83" t="str">
        <f>E11</f>
        <v>010 - Pri hasičskej zbrojnici</v>
      </c>
      <c r="F117" s="41"/>
      <c r="G117" s="41"/>
      <c r="H117" s="41"/>
      <c r="I117" s="41"/>
      <c r="J117" s="41"/>
      <c r="K117" s="41"/>
      <c r="L117" s="70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2" customFormat="1" ht="6.96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70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="2" customFormat="1" ht="12" customHeight="1">
      <c r="A119" s="39"/>
      <c r="B119" s="40"/>
      <c r="C119" s="33" t="s">
        <v>19</v>
      </c>
      <c r="D119" s="41"/>
      <c r="E119" s="41"/>
      <c r="F119" s="28" t="str">
        <f>F14</f>
        <v>Okres Žarnovica , k. ú. Veľké Pole</v>
      </c>
      <c r="G119" s="41"/>
      <c r="H119" s="41"/>
      <c r="I119" s="33" t="s">
        <v>21</v>
      </c>
      <c r="J119" s="86" t="str">
        <f>IF(J14="","",J14)</f>
        <v>14. 12. 2020</v>
      </c>
      <c r="K119" s="41"/>
      <c r="L119" s="70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="2" customFormat="1" ht="6.96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70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="2" customFormat="1" ht="24.81509" customHeight="1">
      <c r="A121" s="39"/>
      <c r="B121" s="40"/>
      <c r="C121" s="33" t="s">
        <v>23</v>
      </c>
      <c r="D121" s="41"/>
      <c r="E121" s="41"/>
      <c r="F121" s="28" t="str">
        <f>E17</f>
        <v xml:space="preserve">BANSKOBYSTRICKÝ SAMOSPRÁVNY KRAJ </v>
      </c>
      <c r="G121" s="41"/>
      <c r="H121" s="41"/>
      <c r="I121" s="33" t="s">
        <v>29</v>
      </c>
      <c r="J121" s="37" t="str">
        <f>E23</f>
        <v>ISPO spol.s r.o. , Prešov</v>
      </c>
      <c r="K121" s="41"/>
      <c r="L121" s="70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="2" customFormat="1" ht="15.30566" customHeight="1">
      <c r="A122" s="39"/>
      <c r="B122" s="40"/>
      <c r="C122" s="33" t="s">
        <v>27</v>
      </c>
      <c r="D122" s="41"/>
      <c r="E122" s="41"/>
      <c r="F122" s="28" t="str">
        <f>IF(E20="","",E20)</f>
        <v>Vyplň údaj</v>
      </c>
      <c r="G122" s="41"/>
      <c r="H122" s="41"/>
      <c r="I122" s="33" t="s">
        <v>33</v>
      </c>
      <c r="J122" s="37" t="str">
        <f>E26</f>
        <v>Macura M.</v>
      </c>
      <c r="K122" s="41"/>
      <c r="L122" s="70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="2" customFormat="1" ht="10.32" customHeigh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70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="11" customFormat="1" ht="29.28" customHeight="1">
      <c r="A124" s="211"/>
      <c r="B124" s="212"/>
      <c r="C124" s="213" t="s">
        <v>196</v>
      </c>
      <c r="D124" s="214" t="s">
        <v>61</v>
      </c>
      <c r="E124" s="214" t="s">
        <v>57</v>
      </c>
      <c r="F124" s="214" t="s">
        <v>58</v>
      </c>
      <c r="G124" s="214" t="s">
        <v>197</v>
      </c>
      <c r="H124" s="214" t="s">
        <v>198</v>
      </c>
      <c r="I124" s="214" t="s">
        <v>199</v>
      </c>
      <c r="J124" s="215" t="s">
        <v>189</v>
      </c>
      <c r="K124" s="216" t="s">
        <v>200</v>
      </c>
      <c r="L124" s="217"/>
      <c r="M124" s="107" t="s">
        <v>1</v>
      </c>
      <c r="N124" s="108" t="s">
        <v>40</v>
      </c>
      <c r="O124" s="108" t="s">
        <v>201</v>
      </c>
      <c r="P124" s="108" t="s">
        <v>202</v>
      </c>
      <c r="Q124" s="108" t="s">
        <v>203</v>
      </c>
      <c r="R124" s="108" t="s">
        <v>204</v>
      </c>
      <c r="S124" s="108" t="s">
        <v>205</v>
      </c>
      <c r="T124" s="109" t="s">
        <v>206</v>
      </c>
      <c r="U124" s="211"/>
      <c r="V124" s="211"/>
      <c r="W124" s="211"/>
      <c r="X124" s="211"/>
      <c r="Y124" s="211"/>
      <c r="Z124" s="211"/>
      <c r="AA124" s="211"/>
      <c r="AB124" s="211"/>
      <c r="AC124" s="211"/>
      <c r="AD124" s="211"/>
      <c r="AE124" s="211"/>
    </row>
    <row r="125" s="2" customFormat="1" ht="22.8" customHeight="1">
      <c r="A125" s="39"/>
      <c r="B125" s="40"/>
      <c r="C125" s="114" t="s">
        <v>190</v>
      </c>
      <c r="D125" s="41"/>
      <c r="E125" s="41"/>
      <c r="F125" s="41"/>
      <c r="G125" s="41"/>
      <c r="H125" s="41"/>
      <c r="I125" s="41"/>
      <c r="J125" s="218">
        <f>BK125</f>
        <v>0</v>
      </c>
      <c r="K125" s="41"/>
      <c r="L125" s="45"/>
      <c r="M125" s="110"/>
      <c r="N125" s="219"/>
      <c r="O125" s="111"/>
      <c r="P125" s="220">
        <f>P126</f>
        <v>0</v>
      </c>
      <c r="Q125" s="111"/>
      <c r="R125" s="220">
        <f>R126</f>
        <v>90.03904</v>
      </c>
      <c r="S125" s="111"/>
      <c r="T125" s="221">
        <f>T126</f>
        <v>50.405000000000008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75</v>
      </c>
      <c r="AU125" s="18" t="s">
        <v>191</v>
      </c>
      <c r="BK125" s="222">
        <f>BK126</f>
        <v>0</v>
      </c>
    </row>
    <row r="126" s="12" customFormat="1" ht="25.92" customHeight="1">
      <c r="A126" s="12"/>
      <c r="B126" s="223"/>
      <c r="C126" s="224"/>
      <c r="D126" s="225" t="s">
        <v>75</v>
      </c>
      <c r="E126" s="226" t="s">
        <v>249</v>
      </c>
      <c r="F126" s="226" t="s">
        <v>250</v>
      </c>
      <c r="G126" s="224"/>
      <c r="H126" s="224"/>
      <c r="I126" s="227"/>
      <c r="J126" s="228">
        <f>BK126</f>
        <v>0</v>
      </c>
      <c r="K126" s="224"/>
      <c r="L126" s="229"/>
      <c r="M126" s="230"/>
      <c r="N126" s="231"/>
      <c r="O126" s="231"/>
      <c r="P126" s="232">
        <f>P127+P149+P165+P188</f>
        <v>0</v>
      </c>
      <c r="Q126" s="231"/>
      <c r="R126" s="232">
        <f>R127+R149+R165+R188</f>
        <v>90.03904</v>
      </c>
      <c r="S126" s="231"/>
      <c r="T126" s="233">
        <f>T127+T149+T165+T188</f>
        <v>50.405000000000008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34" t="s">
        <v>84</v>
      </c>
      <c r="AT126" s="235" t="s">
        <v>75</v>
      </c>
      <c r="AU126" s="235" t="s">
        <v>76</v>
      </c>
      <c r="AY126" s="234" t="s">
        <v>210</v>
      </c>
      <c r="BK126" s="236">
        <f>BK127+BK149+BK165+BK188</f>
        <v>0</v>
      </c>
    </row>
    <row r="127" s="12" customFormat="1" ht="22.8" customHeight="1">
      <c r="A127" s="12"/>
      <c r="B127" s="223"/>
      <c r="C127" s="224"/>
      <c r="D127" s="225" t="s">
        <v>75</v>
      </c>
      <c r="E127" s="237" t="s">
        <v>84</v>
      </c>
      <c r="F127" s="237" t="s">
        <v>251</v>
      </c>
      <c r="G127" s="224"/>
      <c r="H127" s="224"/>
      <c r="I127" s="227"/>
      <c r="J127" s="238">
        <f>BK127</f>
        <v>0</v>
      </c>
      <c r="K127" s="224"/>
      <c r="L127" s="229"/>
      <c r="M127" s="230"/>
      <c r="N127" s="231"/>
      <c r="O127" s="231"/>
      <c r="P127" s="232">
        <f>SUM(P128:P148)</f>
        <v>0</v>
      </c>
      <c r="Q127" s="231"/>
      <c r="R127" s="232">
        <f>SUM(R128:R148)</f>
        <v>0</v>
      </c>
      <c r="S127" s="231"/>
      <c r="T127" s="233">
        <f>SUM(T128:T148)</f>
        <v>49.250000000000007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34" t="s">
        <v>84</v>
      </c>
      <c r="AT127" s="235" t="s">
        <v>75</v>
      </c>
      <c r="AU127" s="235" t="s">
        <v>84</v>
      </c>
      <c r="AY127" s="234" t="s">
        <v>210</v>
      </c>
      <c r="BK127" s="236">
        <f>SUM(BK128:BK148)</f>
        <v>0</v>
      </c>
    </row>
    <row r="128" s="2" customFormat="1" ht="31.92453" customHeight="1">
      <c r="A128" s="39"/>
      <c r="B128" s="40"/>
      <c r="C128" s="239" t="s">
        <v>84</v>
      </c>
      <c r="D128" s="239" t="s">
        <v>213</v>
      </c>
      <c r="E128" s="240" t="s">
        <v>1883</v>
      </c>
      <c r="F128" s="241" t="s">
        <v>1884</v>
      </c>
      <c r="G128" s="242" t="s">
        <v>254</v>
      </c>
      <c r="H128" s="243">
        <v>35</v>
      </c>
      <c r="I128" s="244"/>
      <c r="J128" s="245">
        <f>ROUND(I128*H128,2)</f>
        <v>0</v>
      </c>
      <c r="K128" s="246"/>
      <c r="L128" s="45"/>
      <c r="M128" s="247" t="s">
        <v>1</v>
      </c>
      <c r="N128" s="248" t="s">
        <v>42</v>
      </c>
      <c r="O128" s="98"/>
      <c r="P128" s="249">
        <f>O128*H128</f>
        <v>0</v>
      </c>
      <c r="Q128" s="249">
        <v>0</v>
      </c>
      <c r="R128" s="249">
        <f>Q128*H128</f>
        <v>0</v>
      </c>
      <c r="S128" s="249">
        <v>0.23499999999999999</v>
      </c>
      <c r="T128" s="250">
        <f>S128*H128</f>
        <v>8.2249999999999996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51" t="s">
        <v>227</v>
      </c>
      <c r="AT128" s="251" t="s">
        <v>213</v>
      </c>
      <c r="AU128" s="251" t="s">
        <v>92</v>
      </c>
      <c r="AY128" s="18" t="s">
        <v>210</v>
      </c>
      <c r="BE128" s="252">
        <f>IF(N128="základná",J128,0)</f>
        <v>0</v>
      </c>
      <c r="BF128" s="252">
        <f>IF(N128="znížená",J128,0)</f>
        <v>0</v>
      </c>
      <c r="BG128" s="252">
        <f>IF(N128="zákl. prenesená",J128,0)</f>
        <v>0</v>
      </c>
      <c r="BH128" s="252">
        <f>IF(N128="zníž. prenesená",J128,0)</f>
        <v>0</v>
      </c>
      <c r="BI128" s="252">
        <f>IF(N128="nulová",J128,0)</f>
        <v>0</v>
      </c>
      <c r="BJ128" s="18" t="s">
        <v>92</v>
      </c>
      <c r="BK128" s="252">
        <f>ROUND(I128*H128,2)</f>
        <v>0</v>
      </c>
      <c r="BL128" s="18" t="s">
        <v>227</v>
      </c>
      <c r="BM128" s="251" t="s">
        <v>1885</v>
      </c>
    </row>
    <row r="129" s="2" customFormat="1" ht="31.92453" customHeight="1">
      <c r="A129" s="39"/>
      <c r="B129" s="40"/>
      <c r="C129" s="239" t="s">
        <v>92</v>
      </c>
      <c r="D129" s="239" t="s">
        <v>213</v>
      </c>
      <c r="E129" s="240" t="s">
        <v>1886</v>
      </c>
      <c r="F129" s="241" t="s">
        <v>1887</v>
      </c>
      <c r="G129" s="242" t="s">
        <v>254</v>
      </c>
      <c r="H129" s="243">
        <v>12</v>
      </c>
      <c r="I129" s="244"/>
      <c r="J129" s="245">
        <f>ROUND(I129*H129,2)</f>
        <v>0</v>
      </c>
      <c r="K129" s="246"/>
      <c r="L129" s="45"/>
      <c r="M129" s="247" t="s">
        <v>1</v>
      </c>
      <c r="N129" s="248" t="s">
        <v>42</v>
      </c>
      <c r="O129" s="98"/>
      <c r="P129" s="249">
        <f>O129*H129</f>
        <v>0</v>
      </c>
      <c r="Q129" s="249">
        <v>0</v>
      </c>
      <c r="R129" s="249">
        <f>Q129*H129</f>
        <v>0</v>
      </c>
      <c r="S129" s="249">
        <v>0.40000000000000002</v>
      </c>
      <c r="T129" s="250">
        <f>S129*H129</f>
        <v>4.8000000000000007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51" t="s">
        <v>227</v>
      </c>
      <c r="AT129" s="251" t="s">
        <v>213</v>
      </c>
      <c r="AU129" s="251" t="s">
        <v>92</v>
      </c>
      <c r="AY129" s="18" t="s">
        <v>210</v>
      </c>
      <c r="BE129" s="252">
        <f>IF(N129="základná",J129,0)</f>
        <v>0</v>
      </c>
      <c r="BF129" s="252">
        <f>IF(N129="znížená",J129,0)</f>
        <v>0</v>
      </c>
      <c r="BG129" s="252">
        <f>IF(N129="zákl. prenesená",J129,0)</f>
        <v>0</v>
      </c>
      <c r="BH129" s="252">
        <f>IF(N129="zníž. prenesená",J129,0)</f>
        <v>0</v>
      </c>
      <c r="BI129" s="252">
        <f>IF(N129="nulová",J129,0)</f>
        <v>0</v>
      </c>
      <c r="BJ129" s="18" t="s">
        <v>92</v>
      </c>
      <c r="BK129" s="252">
        <f>ROUND(I129*H129,2)</f>
        <v>0</v>
      </c>
      <c r="BL129" s="18" t="s">
        <v>227</v>
      </c>
      <c r="BM129" s="251" t="s">
        <v>1888</v>
      </c>
    </row>
    <row r="130" s="2" customFormat="1" ht="31.92453" customHeight="1">
      <c r="A130" s="39"/>
      <c r="B130" s="40"/>
      <c r="C130" s="239" t="s">
        <v>102</v>
      </c>
      <c r="D130" s="239" t="s">
        <v>213</v>
      </c>
      <c r="E130" s="240" t="s">
        <v>1889</v>
      </c>
      <c r="F130" s="241" t="s">
        <v>1890</v>
      </c>
      <c r="G130" s="242" t="s">
        <v>254</v>
      </c>
      <c r="H130" s="243">
        <v>35</v>
      </c>
      <c r="I130" s="244"/>
      <c r="J130" s="245">
        <f>ROUND(I130*H130,2)</f>
        <v>0</v>
      </c>
      <c r="K130" s="246"/>
      <c r="L130" s="45"/>
      <c r="M130" s="247" t="s">
        <v>1</v>
      </c>
      <c r="N130" s="248" t="s">
        <v>42</v>
      </c>
      <c r="O130" s="98"/>
      <c r="P130" s="249">
        <f>O130*H130</f>
        <v>0</v>
      </c>
      <c r="Q130" s="249">
        <v>0</v>
      </c>
      <c r="R130" s="249">
        <f>Q130*H130</f>
        <v>0</v>
      </c>
      <c r="S130" s="249">
        <v>0.22500000000000001</v>
      </c>
      <c r="T130" s="250">
        <f>S130*H130</f>
        <v>7.875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51" t="s">
        <v>227</v>
      </c>
      <c r="AT130" s="251" t="s">
        <v>213</v>
      </c>
      <c r="AU130" s="251" t="s">
        <v>92</v>
      </c>
      <c r="AY130" s="18" t="s">
        <v>210</v>
      </c>
      <c r="BE130" s="252">
        <f>IF(N130="základná",J130,0)</f>
        <v>0</v>
      </c>
      <c r="BF130" s="252">
        <f>IF(N130="znížená",J130,0)</f>
        <v>0</v>
      </c>
      <c r="BG130" s="252">
        <f>IF(N130="zákl. prenesená",J130,0)</f>
        <v>0</v>
      </c>
      <c r="BH130" s="252">
        <f>IF(N130="zníž. prenesená",J130,0)</f>
        <v>0</v>
      </c>
      <c r="BI130" s="252">
        <f>IF(N130="nulová",J130,0)</f>
        <v>0</v>
      </c>
      <c r="BJ130" s="18" t="s">
        <v>92</v>
      </c>
      <c r="BK130" s="252">
        <f>ROUND(I130*H130,2)</f>
        <v>0</v>
      </c>
      <c r="BL130" s="18" t="s">
        <v>227</v>
      </c>
      <c r="BM130" s="251" t="s">
        <v>1891</v>
      </c>
    </row>
    <row r="131" s="2" customFormat="1" ht="23.4566" customHeight="1">
      <c r="A131" s="39"/>
      <c r="B131" s="40"/>
      <c r="C131" s="239" t="s">
        <v>227</v>
      </c>
      <c r="D131" s="239" t="s">
        <v>213</v>
      </c>
      <c r="E131" s="240" t="s">
        <v>998</v>
      </c>
      <c r="F131" s="241" t="s">
        <v>999</v>
      </c>
      <c r="G131" s="242" t="s">
        <v>254</v>
      </c>
      <c r="H131" s="243">
        <v>12</v>
      </c>
      <c r="I131" s="244"/>
      <c r="J131" s="245">
        <f>ROUND(I131*H131,2)</f>
        <v>0</v>
      </c>
      <c r="K131" s="246"/>
      <c r="L131" s="45"/>
      <c r="M131" s="247" t="s">
        <v>1</v>
      </c>
      <c r="N131" s="248" t="s">
        <v>42</v>
      </c>
      <c r="O131" s="98"/>
      <c r="P131" s="249">
        <f>O131*H131</f>
        <v>0</v>
      </c>
      <c r="Q131" s="249">
        <v>0</v>
      </c>
      <c r="R131" s="249">
        <f>Q131*H131</f>
        <v>0</v>
      </c>
      <c r="S131" s="249">
        <v>0.45000000000000001</v>
      </c>
      <c r="T131" s="250">
        <f>S131*H131</f>
        <v>5.4000000000000004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51" t="s">
        <v>227</v>
      </c>
      <c r="AT131" s="251" t="s">
        <v>213</v>
      </c>
      <c r="AU131" s="251" t="s">
        <v>92</v>
      </c>
      <c r="AY131" s="18" t="s">
        <v>210</v>
      </c>
      <c r="BE131" s="252">
        <f>IF(N131="základná",J131,0)</f>
        <v>0</v>
      </c>
      <c r="BF131" s="252">
        <f>IF(N131="znížená",J131,0)</f>
        <v>0</v>
      </c>
      <c r="BG131" s="252">
        <f>IF(N131="zákl. prenesená",J131,0)</f>
        <v>0</v>
      </c>
      <c r="BH131" s="252">
        <f>IF(N131="zníž. prenesená",J131,0)</f>
        <v>0</v>
      </c>
      <c r="BI131" s="252">
        <f>IF(N131="nulová",J131,0)</f>
        <v>0</v>
      </c>
      <c r="BJ131" s="18" t="s">
        <v>92</v>
      </c>
      <c r="BK131" s="252">
        <f>ROUND(I131*H131,2)</f>
        <v>0</v>
      </c>
      <c r="BL131" s="18" t="s">
        <v>227</v>
      </c>
      <c r="BM131" s="251" t="s">
        <v>1892</v>
      </c>
    </row>
    <row r="132" s="13" customFormat="1">
      <c r="A132" s="13"/>
      <c r="B132" s="258"/>
      <c r="C132" s="259"/>
      <c r="D132" s="260" t="s">
        <v>256</v>
      </c>
      <c r="E132" s="261" t="s">
        <v>1</v>
      </c>
      <c r="F132" s="262" t="s">
        <v>313</v>
      </c>
      <c r="G132" s="259"/>
      <c r="H132" s="263">
        <v>12</v>
      </c>
      <c r="I132" s="264"/>
      <c r="J132" s="259"/>
      <c r="K132" s="259"/>
      <c r="L132" s="265"/>
      <c r="M132" s="266"/>
      <c r="N132" s="267"/>
      <c r="O132" s="267"/>
      <c r="P132" s="267"/>
      <c r="Q132" s="267"/>
      <c r="R132" s="267"/>
      <c r="S132" s="267"/>
      <c r="T132" s="268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69" t="s">
        <v>256</v>
      </c>
      <c r="AU132" s="269" t="s">
        <v>92</v>
      </c>
      <c r="AV132" s="13" t="s">
        <v>92</v>
      </c>
      <c r="AW132" s="13" t="s">
        <v>32</v>
      </c>
      <c r="AX132" s="13" t="s">
        <v>84</v>
      </c>
      <c r="AY132" s="269" t="s">
        <v>210</v>
      </c>
    </row>
    <row r="133" s="2" customFormat="1" ht="31.92453" customHeight="1">
      <c r="A133" s="39"/>
      <c r="B133" s="40"/>
      <c r="C133" s="239" t="s">
        <v>209</v>
      </c>
      <c r="D133" s="239" t="s">
        <v>213</v>
      </c>
      <c r="E133" s="240" t="s">
        <v>1893</v>
      </c>
      <c r="F133" s="241" t="s">
        <v>1894</v>
      </c>
      <c r="G133" s="242" t="s">
        <v>254</v>
      </c>
      <c r="H133" s="243">
        <v>102</v>
      </c>
      <c r="I133" s="244"/>
      <c r="J133" s="245">
        <f>ROUND(I133*H133,2)</f>
        <v>0</v>
      </c>
      <c r="K133" s="246"/>
      <c r="L133" s="45"/>
      <c r="M133" s="247" t="s">
        <v>1</v>
      </c>
      <c r="N133" s="248" t="s">
        <v>42</v>
      </c>
      <c r="O133" s="98"/>
      <c r="P133" s="249">
        <f>O133*H133</f>
        <v>0</v>
      </c>
      <c r="Q133" s="249">
        <v>0</v>
      </c>
      <c r="R133" s="249">
        <f>Q133*H133</f>
        <v>0</v>
      </c>
      <c r="S133" s="249">
        <v>0.22500000000000001</v>
      </c>
      <c r="T133" s="250">
        <f>S133*H133</f>
        <v>22.949999999999999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51" t="s">
        <v>227</v>
      </c>
      <c r="AT133" s="251" t="s">
        <v>213</v>
      </c>
      <c r="AU133" s="251" t="s">
        <v>92</v>
      </c>
      <c r="AY133" s="18" t="s">
        <v>210</v>
      </c>
      <c r="BE133" s="252">
        <f>IF(N133="základná",J133,0)</f>
        <v>0</v>
      </c>
      <c r="BF133" s="252">
        <f>IF(N133="znížená",J133,0)</f>
        <v>0</v>
      </c>
      <c r="BG133" s="252">
        <f>IF(N133="zákl. prenesená",J133,0)</f>
        <v>0</v>
      </c>
      <c r="BH133" s="252">
        <f>IF(N133="zníž. prenesená",J133,0)</f>
        <v>0</v>
      </c>
      <c r="BI133" s="252">
        <f>IF(N133="nulová",J133,0)</f>
        <v>0</v>
      </c>
      <c r="BJ133" s="18" t="s">
        <v>92</v>
      </c>
      <c r="BK133" s="252">
        <f>ROUND(I133*H133,2)</f>
        <v>0</v>
      </c>
      <c r="BL133" s="18" t="s">
        <v>227</v>
      </c>
      <c r="BM133" s="251" t="s">
        <v>1895</v>
      </c>
    </row>
    <row r="134" s="2" customFormat="1" ht="23.4566" customHeight="1">
      <c r="A134" s="39"/>
      <c r="B134" s="40"/>
      <c r="C134" s="239" t="s">
        <v>277</v>
      </c>
      <c r="D134" s="239" t="s">
        <v>213</v>
      </c>
      <c r="E134" s="240" t="s">
        <v>1298</v>
      </c>
      <c r="F134" s="241" t="s">
        <v>1299</v>
      </c>
      <c r="G134" s="242" t="s">
        <v>264</v>
      </c>
      <c r="H134" s="243">
        <v>13</v>
      </c>
      <c r="I134" s="244"/>
      <c r="J134" s="245">
        <f>ROUND(I134*H134,2)</f>
        <v>0</v>
      </c>
      <c r="K134" s="246"/>
      <c r="L134" s="45"/>
      <c r="M134" s="247" t="s">
        <v>1</v>
      </c>
      <c r="N134" s="248" t="s">
        <v>42</v>
      </c>
      <c r="O134" s="98"/>
      <c r="P134" s="249">
        <f>O134*H134</f>
        <v>0</v>
      </c>
      <c r="Q134" s="249">
        <v>0</v>
      </c>
      <c r="R134" s="249">
        <f>Q134*H134</f>
        <v>0</v>
      </c>
      <c r="S134" s="249">
        <v>0</v>
      </c>
      <c r="T134" s="250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51" t="s">
        <v>227</v>
      </c>
      <c r="AT134" s="251" t="s">
        <v>213</v>
      </c>
      <c r="AU134" s="251" t="s">
        <v>92</v>
      </c>
      <c r="AY134" s="18" t="s">
        <v>210</v>
      </c>
      <c r="BE134" s="252">
        <f>IF(N134="základná",J134,0)</f>
        <v>0</v>
      </c>
      <c r="BF134" s="252">
        <f>IF(N134="znížená",J134,0)</f>
        <v>0</v>
      </c>
      <c r="BG134" s="252">
        <f>IF(N134="zákl. prenesená",J134,0)</f>
        <v>0</v>
      </c>
      <c r="BH134" s="252">
        <f>IF(N134="zníž. prenesená",J134,0)</f>
        <v>0</v>
      </c>
      <c r="BI134" s="252">
        <f>IF(N134="nulová",J134,0)</f>
        <v>0</v>
      </c>
      <c r="BJ134" s="18" t="s">
        <v>92</v>
      </c>
      <c r="BK134" s="252">
        <f>ROUND(I134*H134,2)</f>
        <v>0</v>
      </c>
      <c r="BL134" s="18" t="s">
        <v>227</v>
      </c>
      <c r="BM134" s="251" t="s">
        <v>1896</v>
      </c>
    </row>
    <row r="135" s="13" customFormat="1">
      <c r="A135" s="13"/>
      <c r="B135" s="258"/>
      <c r="C135" s="259"/>
      <c r="D135" s="260" t="s">
        <v>256</v>
      </c>
      <c r="E135" s="261" t="s">
        <v>1</v>
      </c>
      <c r="F135" s="262" t="s">
        <v>318</v>
      </c>
      <c r="G135" s="259"/>
      <c r="H135" s="263">
        <v>13</v>
      </c>
      <c r="I135" s="264"/>
      <c r="J135" s="259"/>
      <c r="K135" s="259"/>
      <c r="L135" s="265"/>
      <c r="M135" s="266"/>
      <c r="N135" s="267"/>
      <c r="O135" s="267"/>
      <c r="P135" s="267"/>
      <c r="Q135" s="267"/>
      <c r="R135" s="267"/>
      <c r="S135" s="267"/>
      <c r="T135" s="268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69" t="s">
        <v>256</v>
      </c>
      <c r="AU135" s="269" t="s">
        <v>92</v>
      </c>
      <c r="AV135" s="13" t="s">
        <v>92</v>
      </c>
      <c r="AW135" s="13" t="s">
        <v>32</v>
      </c>
      <c r="AX135" s="13" t="s">
        <v>84</v>
      </c>
      <c r="AY135" s="269" t="s">
        <v>210</v>
      </c>
    </row>
    <row r="136" s="2" customFormat="1" ht="23.4566" customHeight="1">
      <c r="A136" s="39"/>
      <c r="B136" s="40"/>
      <c r="C136" s="239" t="s">
        <v>282</v>
      </c>
      <c r="D136" s="239" t="s">
        <v>213</v>
      </c>
      <c r="E136" s="240" t="s">
        <v>269</v>
      </c>
      <c r="F136" s="241" t="s">
        <v>270</v>
      </c>
      <c r="G136" s="242" t="s">
        <v>264</v>
      </c>
      <c r="H136" s="243">
        <v>3.8999999999999999</v>
      </c>
      <c r="I136" s="244"/>
      <c r="J136" s="245">
        <f>ROUND(I136*H136,2)</f>
        <v>0</v>
      </c>
      <c r="K136" s="246"/>
      <c r="L136" s="45"/>
      <c r="M136" s="247" t="s">
        <v>1</v>
      </c>
      <c r="N136" s="248" t="s">
        <v>42</v>
      </c>
      <c r="O136" s="98"/>
      <c r="P136" s="249">
        <f>O136*H136</f>
        <v>0</v>
      </c>
      <c r="Q136" s="249">
        <v>0</v>
      </c>
      <c r="R136" s="249">
        <f>Q136*H136</f>
        <v>0</v>
      </c>
      <c r="S136" s="249">
        <v>0</v>
      </c>
      <c r="T136" s="250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51" t="s">
        <v>227</v>
      </c>
      <c r="AT136" s="251" t="s">
        <v>213</v>
      </c>
      <c r="AU136" s="251" t="s">
        <v>92</v>
      </c>
      <c r="AY136" s="18" t="s">
        <v>210</v>
      </c>
      <c r="BE136" s="252">
        <f>IF(N136="základná",J136,0)</f>
        <v>0</v>
      </c>
      <c r="BF136" s="252">
        <f>IF(N136="znížená",J136,0)</f>
        <v>0</v>
      </c>
      <c r="BG136" s="252">
        <f>IF(N136="zákl. prenesená",J136,0)</f>
        <v>0</v>
      </c>
      <c r="BH136" s="252">
        <f>IF(N136="zníž. prenesená",J136,0)</f>
        <v>0</v>
      </c>
      <c r="BI136" s="252">
        <f>IF(N136="nulová",J136,0)</f>
        <v>0</v>
      </c>
      <c r="BJ136" s="18" t="s">
        <v>92</v>
      </c>
      <c r="BK136" s="252">
        <f>ROUND(I136*H136,2)</f>
        <v>0</v>
      </c>
      <c r="BL136" s="18" t="s">
        <v>227</v>
      </c>
      <c r="BM136" s="251" t="s">
        <v>1897</v>
      </c>
    </row>
    <row r="137" s="13" customFormat="1">
      <c r="A137" s="13"/>
      <c r="B137" s="258"/>
      <c r="C137" s="259"/>
      <c r="D137" s="260" t="s">
        <v>256</v>
      </c>
      <c r="E137" s="261" t="s">
        <v>1</v>
      </c>
      <c r="F137" s="262" t="s">
        <v>1898</v>
      </c>
      <c r="G137" s="259"/>
      <c r="H137" s="263">
        <v>3.8999999999999999</v>
      </c>
      <c r="I137" s="264"/>
      <c r="J137" s="259"/>
      <c r="K137" s="259"/>
      <c r="L137" s="265"/>
      <c r="M137" s="266"/>
      <c r="N137" s="267"/>
      <c r="O137" s="267"/>
      <c r="P137" s="267"/>
      <c r="Q137" s="267"/>
      <c r="R137" s="267"/>
      <c r="S137" s="267"/>
      <c r="T137" s="268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69" t="s">
        <v>256</v>
      </c>
      <c r="AU137" s="269" t="s">
        <v>92</v>
      </c>
      <c r="AV137" s="13" t="s">
        <v>92</v>
      </c>
      <c r="AW137" s="13" t="s">
        <v>32</v>
      </c>
      <c r="AX137" s="13" t="s">
        <v>84</v>
      </c>
      <c r="AY137" s="269" t="s">
        <v>210</v>
      </c>
    </row>
    <row r="138" s="2" customFormat="1" ht="31.92453" customHeight="1">
      <c r="A138" s="39"/>
      <c r="B138" s="40"/>
      <c r="C138" s="239" t="s">
        <v>287</v>
      </c>
      <c r="D138" s="239" t="s">
        <v>213</v>
      </c>
      <c r="E138" s="240" t="s">
        <v>1015</v>
      </c>
      <c r="F138" s="241" t="s">
        <v>1016</v>
      </c>
      <c r="G138" s="242" t="s">
        <v>264</v>
      </c>
      <c r="H138" s="243">
        <v>13</v>
      </c>
      <c r="I138" s="244"/>
      <c r="J138" s="245">
        <f>ROUND(I138*H138,2)</f>
        <v>0</v>
      </c>
      <c r="K138" s="246"/>
      <c r="L138" s="45"/>
      <c r="M138" s="247" t="s">
        <v>1</v>
      </c>
      <c r="N138" s="248" t="s">
        <v>42</v>
      </c>
      <c r="O138" s="98"/>
      <c r="P138" s="249">
        <f>O138*H138</f>
        <v>0</v>
      </c>
      <c r="Q138" s="249">
        <v>0</v>
      </c>
      <c r="R138" s="249">
        <f>Q138*H138</f>
        <v>0</v>
      </c>
      <c r="S138" s="249">
        <v>0</v>
      </c>
      <c r="T138" s="250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51" t="s">
        <v>227</v>
      </c>
      <c r="AT138" s="251" t="s">
        <v>213</v>
      </c>
      <c r="AU138" s="251" t="s">
        <v>92</v>
      </c>
      <c r="AY138" s="18" t="s">
        <v>210</v>
      </c>
      <c r="BE138" s="252">
        <f>IF(N138="základná",J138,0)</f>
        <v>0</v>
      </c>
      <c r="BF138" s="252">
        <f>IF(N138="znížená",J138,0)</f>
        <v>0</v>
      </c>
      <c r="BG138" s="252">
        <f>IF(N138="zákl. prenesená",J138,0)</f>
        <v>0</v>
      </c>
      <c r="BH138" s="252">
        <f>IF(N138="zníž. prenesená",J138,0)</f>
        <v>0</v>
      </c>
      <c r="BI138" s="252">
        <f>IF(N138="nulová",J138,0)</f>
        <v>0</v>
      </c>
      <c r="BJ138" s="18" t="s">
        <v>92</v>
      </c>
      <c r="BK138" s="252">
        <f>ROUND(I138*H138,2)</f>
        <v>0</v>
      </c>
      <c r="BL138" s="18" t="s">
        <v>227</v>
      </c>
      <c r="BM138" s="251" t="s">
        <v>1899</v>
      </c>
    </row>
    <row r="139" s="13" customFormat="1">
      <c r="A139" s="13"/>
      <c r="B139" s="258"/>
      <c r="C139" s="259"/>
      <c r="D139" s="260" t="s">
        <v>256</v>
      </c>
      <c r="E139" s="261" t="s">
        <v>1</v>
      </c>
      <c r="F139" s="262" t="s">
        <v>1900</v>
      </c>
      <c r="G139" s="259"/>
      <c r="H139" s="263">
        <v>13</v>
      </c>
      <c r="I139" s="264"/>
      <c r="J139" s="259"/>
      <c r="K139" s="259"/>
      <c r="L139" s="265"/>
      <c r="M139" s="266"/>
      <c r="N139" s="267"/>
      <c r="O139" s="267"/>
      <c r="P139" s="267"/>
      <c r="Q139" s="267"/>
      <c r="R139" s="267"/>
      <c r="S139" s="267"/>
      <c r="T139" s="268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69" t="s">
        <v>256</v>
      </c>
      <c r="AU139" s="269" t="s">
        <v>92</v>
      </c>
      <c r="AV139" s="13" t="s">
        <v>92</v>
      </c>
      <c r="AW139" s="13" t="s">
        <v>32</v>
      </c>
      <c r="AX139" s="13" t="s">
        <v>84</v>
      </c>
      <c r="AY139" s="269" t="s">
        <v>210</v>
      </c>
    </row>
    <row r="140" s="2" customFormat="1" ht="36.72453" customHeight="1">
      <c r="A140" s="39"/>
      <c r="B140" s="40"/>
      <c r="C140" s="239" t="s">
        <v>293</v>
      </c>
      <c r="D140" s="239" t="s">
        <v>213</v>
      </c>
      <c r="E140" s="240" t="s">
        <v>1019</v>
      </c>
      <c r="F140" s="241" t="s">
        <v>1020</v>
      </c>
      <c r="G140" s="242" t="s">
        <v>264</v>
      </c>
      <c r="H140" s="243">
        <v>91</v>
      </c>
      <c r="I140" s="244"/>
      <c r="J140" s="245">
        <f>ROUND(I140*H140,2)</f>
        <v>0</v>
      </c>
      <c r="K140" s="246"/>
      <c r="L140" s="45"/>
      <c r="M140" s="247" t="s">
        <v>1</v>
      </c>
      <c r="N140" s="248" t="s">
        <v>42</v>
      </c>
      <c r="O140" s="98"/>
      <c r="P140" s="249">
        <f>O140*H140</f>
        <v>0</v>
      </c>
      <c r="Q140" s="249">
        <v>0</v>
      </c>
      <c r="R140" s="249">
        <f>Q140*H140</f>
        <v>0</v>
      </c>
      <c r="S140" s="249">
        <v>0</v>
      </c>
      <c r="T140" s="250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51" t="s">
        <v>227</v>
      </c>
      <c r="AT140" s="251" t="s">
        <v>213</v>
      </c>
      <c r="AU140" s="251" t="s">
        <v>92</v>
      </c>
      <c r="AY140" s="18" t="s">
        <v>210</v>
      </c>
      <c r="BE140" s="252">
        <f>IF(N140="základná",J140,0)</f>
        <v>0</v>
      </c>
      <c r="BF140" s="252">
        <f>IF(N140="znížená",J140,0)</f>
        <v>0</v>
      </c>
      <c r="BG140" s="252">
        <f>IF(N140="zákl. prenesená",J140,0)</f>
        <v>0</v>
      </c>
      <c r="BH140" s="252">
        <f>IF(N140="zníž. prenesená",J140,0)</f>
        <v>0</v>
      </c>
      <c r="BI140" s="252">
        <f>IF(N140="nulová",J140,0)</f>
        <v>0</v>
      </c>
      <c r="BJ140" s="18" t="s">
        <v>92</v>
      </c>
      <c r="BK140" s="252">
        <f>ROUND(I140*H140,2)</f>
        <v>0</v>
      </c>
      <c r="BL140" s="18" t="s">
        <v>227</v>
      </c>
      <c r="BM140" s="251" t="s">
        <v>1901</v>
      </c>
    </row>
    <row r="141" s="13" customFormat="1">
      <c r="A141" s="13"/>
      <c r="B141" s="258"/>
      <c r="C141" s="259"/>
      <c r="D141" s="260" t="s">
        <v>256</v>
      </c>
      <c r="E141" s="261" t="s">
        <v>1</v>
      </c>
      <c r="F141" s="262" t="s">
        <v>1902</v>
      </c>
      <c r="G141" s="259"/>
      <c r="H141" s="263">
        <v>91</v>
      </c>
      <c r="I141" s="264"/>
      <c r="J141" s="259"/>
      <c r="K141" s="259"/>
      <c r="L141" s="265"/>
      <c r="M141" s="266"/>
      <c r="N141" s="267"/>
      <c r="O141" s="267"/>
      <c r="P141" s="267"/>
      <c r="Q141" s="267"/>
      <c r="R141" s="267"/>
      <c r="S141" s="267"/>
      <c r="T141" s="268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69" t="s">
        <v>256</v>
      </c>
      <c r="AU141" s="269" t="s">
        <v>92</v>
      </c>
      <c r="AV141" s="13" t="s">
        <v>92</v>
      </c>
      <c r="AW141" s="13" t="s">
        <v>32</v>
      </c>
      <c r="AX141" s="13" t="s">
        <v>84</v>
      </c>
      <c r="AY141" s="269" t="s">
        <v>210</v>
      </c>
    </row>
    <row r="142" s="2" customFormat="1" ht="16.30189" customHeight="1">
      <c r="A142" s="39"/>
      <c r="B142" s="40"/>
      <c r="C142" s="239" t="s">
        <v>301</v>
      </c>
      <c r="D142" s="239" t="s">
        <v>213</v>
      </c>
      <c r="E142" s="240" t="s">
        <v>1023</v>
      </c>
      <c r="F142" s="241" t="s">
        <v>1024</v>
      </c>
      <c r="G142" s="242" t="s">
        <v>264</v>
      </c>
      <c r="H142" s="243">
        <v>13</v>
      </c>
      <c r="I142" s="244"/>
      <c r="J142" s="245">
        <f>ROUND(I142*H142,2)</f>
        <v>0</v>
      </c>
      <c r="K142" s="246"/>
      <c r="L142" s="45"/>
      <c r="M142" s="247" t="s">
        <v>1</v>
      </c>
      <c r="N142" s="248" t="s">
        <v>42</v>
      </c>
      <c r="O142" s="98"/>
      <c r="P142" s="249">
        <f>O142*H142</f>
        <v>0</v>
      </c>
      <c r="Q142" s="249">
        <v>0</v>
      </c>
      <c r="R142" s="249">
        <f>Q142*H142</f>
        <v>0</v>
      </c>
      <c r="S142" s="249">
        <v>0</v>
      </c>
      <c r="T142" s="250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51" t="s">
        <v>227</v>
      </c>
      <c r="AT142" s="251" t="s">
        <v>213</v>
      </c>
      <c r="AU142" s="251" t="s">
        <v>92</v>
      </c>
      <c r="AY142" s="18" t="s">
        <v>210</v>
      </c>
      <c r="BE142" s="252">
        <f>IF(N142="základná",J142,0)</f>
        <v>0</v>
      </c>
      <c r="BF142" s="252">
        <f>IF(N142="znížená",J142,0)</f>
        <v>0</v>
      </c>
      <c r="BG142" s="252">
        <f>IF(N142="zákl. prenesená",J142,0)</f>
        <v>0</v>
      </c>
      <c r="BH142" s="252">
        <f>IF(N142="zníž. prenesená",J142,0)</f>
        <v>0</v>
      </c>
      <c r="BI142" s="252">
        <f>IF(N142="nulová",J142,0)</f>
        <v>0</v>
      </c>
      <c r="BJ142" s="18" t="s">
        <v>92</v>
      </c>
      <c r="BK142" s="252">
        <f>ROUND(I142*H142,2)</f>
        <v>0</v>
      </c>
      <c r="BL142" s="18" t="s">
        <v>227</v>
      </c>
      <c r="BM142" s="251" t="s">
        <v>1903</v>
      </c>
    </row>
    <row r="143" s="2" customFormat="1" ht="23.4566" customHeight="1">
      <c r="A143" s="39"/>
      <c r="B143" s="40"/>
      <c r="C143" s="239" t="s">
        <v>307</v>
      </c>
      <c r="D143" s="239" t="s">
        <v>213</v>
      </c>
      <c r="E143" s="240" t="s">
        <v>1026</v>
      </c>
      <c r="F143" s="241" t="s">
        <v>342</v>
      </c>
      <c r="G143" s="242" t="s">
        <v>333</v>
      </c>
      <c r="H143" s="243">
        <v>32.524999999999999</v>
      </c>
      <c r="I143" s="244"/>
      <c r="J143" s="245">
        <f>ROUND(I143*H143,2)</f>
        <v>0</v>
      </c>
      <c r="K143" s="246"/>
      <c r="L143" s="45"/>
      <c r="M143" s="247" t="s">
        <v>1</v>
      </c>
      <c r="N143" s="248" t="s">
        <v>42</v>
      </c>
      <c r="O143" s="98"/>
      <c r="P143" s="249">
        <f>O143*H143</f>
        <v>0</v>
      </c>
      <c r="Q143" s="249">
        <v>0</v>
      </c>
      <c r="R143" s="249">
        <f>Q143*H143</f>
        <v>0</v>
      </c>
      <c r="S143" s="249">
        <v>0</v>
      </c>
      <c r="T143" s="250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51" t="s">
        <v>227</v>
      </c>
      <c r="AT143" s="251" t="s">
        <v>213</v>
      </c>
      <c r="AU143" s="251" t="s">
        <v>92</v>
      </c>
      <c r="AY143" s="18" t="s">
        <v>210</v>
      </c>
      <c r="BE143" s="252">
        <f>IF(N143="základná",J143,0)</f>
        <v>0</v>
      </c>
      <c r="BF143" s="252">
        <f>IF(N143="znížená",J143,0)</f>
        <v>0</v>
      </c>
      <c r="BG143" s="252">
        <f>IF(N143="zákl. prenesená",J143,0)</f>
        <v>0</v>
      </c>
      <c r="BH143" s="252">
        <f>IF(N143="zníž. prenesená",J143,0)</f>
        <v>0</v>
      </c>
      <c r="BI143" s="252">
        <f>IF(N143="nulová",J143,0)</f>
        <v>0</v>
      </c>
      <c r="BJ143" s="18" t="s">
        <v>92</v>
      </c>
      <c r="BK143" s="252">
        <f>ROUND(I143*H143,2)</f>
        <v>0</v>
      </c>
      <c r="BL143" s="18" t="s">
        <v>227</v>
      </c>
      <c r="BM143" s="251" t="s">
        <v>1904</v>
      </c>
    </row>
    <row r="144" s="13" customFormat="1">
      <c r="A144" s="13"/>
      <c r="B144" s="258"/>
      <c r="C144" s="259"/>
      <c r="D144" s="260" t="s">
        <v>256</v>
      </c>
      <c r="E144" s="261" t="s">
        <v>1</v>
      </c>
      <c r="F144" s="262" t="s">
        <v>1905</v>
      </c>
      <c r="G144" s="259"/>
      <c r="H144" s="263">
        <v>19.5</v>
      </c>
      <c r="I144" s="264"/>
      <c r="J144" s="259"/>
      <c r="K144" s="259"/>
      <c r="L144" s="265"/>
      <c r="M144" s="266"/>
      <c r="N144" s="267"/>
      <c r="O144" s="267"/>
      <c r="P144" s="267"/>
      <c r="Q144" s="267"/>
      <c r="R144" s="267"/>
      <c r="S144" s="267"/>
      <c r="T144" s="26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69" t="s">
        <v>256</v>
      </c>
      <c r="AU144" s="269" t="s">
        <v>92</v>
      </c>
      <c r="AV144" s="13" t="s">
        <v>92</v>
      </c>
      <c r="AW144" s="13" t="s">
        <v>32</v>
      </c>
      <c r="AX144" s="13" t="s">
        <v>76</v>
      </c>
      <c r="AY144" s="269" t="s">
        <v>210</v>
      </c>
    </row>
    <row r="145" s="13" customFormat="1">
      <c r="A145" s="13"/>
      <c r="B145" s="258"/>
      <c r="C145" s="259"/>
      <c r="D145" s="260" t="s">
        <v>256</v>
      </c>
      <c r="E145" s="261" t="s">
        <v>1</v>
      </c>
      <c r="F145" s="262" t="s">
        <v>1906</v>
      </c>
      <c r="G145" s="259"/>
      <c r="H145" s="263">
        <v>13.025</v>
      </c>
      <c r="I145" s="264"/>
      <c r="J145" s="259"/>
      <c r="K145" s="259"/>
      <c r="L145" s="265"/>
      <c r="M145" s="266"/>
      <c r="N145" s="267"/>
      <c r="O145" s="267"/>
      <c r="P145" s="267"/>
      <c r="Q145" s="267"/>
      <c r="R145" s="267"/>
      <c r="S145" s="267"/>
      <c r="T145" s="268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9" t="s">
        <v>256</v>
      </c>
      <c r="AU145" s="269" t="s">
        <v>92</v>
      </c>
      <c r="AV145" s="13" t="s">
        <v>92</v>
      </c>
      <c r="AW145" s="13" t="s">
        <v>32</v>
      </c>
      <c r="AX145" s="13" t="s">
        <v>76</v>
      </c>
      <c r="AY145" s="269" t="s">
        <v>210</v>
      </c>
    </row>
    <row r="146" s="14" customFormat="1">
      <c r="A146" s="14"/>
      <c r="B146" s="270"/>
      <c r="C146" s="271"/>
      <c r="D146" s="260" t="s">
        <v>256</v>
      </c>
      <c r="E146" s="272" t="s">
        <v>1</v>
      </c>
      <c r="F146" s="273" t="s">
        <v>268</v>
      </c>
      <c r="G146" s="271"/>
      <c r="H146" s="274">
        <v>32.524999999999999</v>
      </c>
      <c r="I146" s="275"/>
      <c r="J146" s="271"/>
      <c r="K146" s="271"/>
      <c r="L146" s="276"/>
      <c r="M146" s="277"/>
      <c r="N146" s="278"/>
      <c r="O146" s="278"/>
      <c r="P146" s="278"/>
      <c r="Q146" s="278"/>
      <c r="R146" s="278"/>
      <c r="S146" s="278"/>
      <c r="T146" s="279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80" t="s">
        <v>256</v>
      </c>
      <c r="AU146" s="280" t="s">
        <v>92</v>
      </c>
      <c r="AV146" s="14" t="s">
        <v>227</v>
      </c>
      <c r="AW146" s="14" t="s">
        <v>32</v>
      </c>
      <c r="AX146" s="14" t="s">
        <v>84</v>
      </c>
      <c r="AY146" s="280" t="s">
        <v>210</v>
      </c>
    </row>
    <row r="147" s="2" customFormat="1" ht="21.0566" customHeight="1">
      <c r="A147" s="39"/>
      <c r="B147" s="40"/>
      <c r="C147" s="239" t="s">
        <v>313</v>
      </c>
      <c r="D147" s="239" t="s">
        <v>213</v>
      </c>
      <c r="E147" s="240" t="s">
        <v>1907</v>
      </c>
      <c r="F147" s="241" t="s">
        <v>1908</v>
      </c>
      <c r="G147" s="242" t="s">
        <v>254</v>
      </c>
      <c r="H147" s="243">
        <v>135.30000000000001</v>
      </c>
      <c r="I147" s="244"/>
      <c r="J147" s="245">
        <f>ROUND(I147*H147,2)</f>
        <v>0</v>
      </c>
      <c r="K147" s="246"/>
      <c r="L147" s="45"/>
      <c r="M147" s="247" t="s">
        <v>1</v>
      </c>
      <c r="N147" s="248" t="s">
        <v>42</v>
      </c>
      <c r="O147" s="98"/>
      <c r="P147" s="249">
        <f>O147*H147</f>
        <v>0</v>
      </c>
      <c r="Q147" s="249">
        <v>0</v>
      </c>
      <c r="R147" s="249">
        <f>Q147*H147</f>
        <v>0</v>
      </c>
      <c r="S147" s="249">
        <v>0</v>
      </c>
      <c r="T147" s="250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51" t="s">
        <v>227</v>
      </c>
      <c r="AT147" s="251" t="s">
        <v>213</v>
      </c>
      <c r="AU147" s="251" t="s">
        <v>92</v>
      </c>
      <c r="AY147" s="18" t="s">
        <v>210</v>
      </c>
      <c r="BE147" s="252">
        <f>IF(N147="základná",J147,0)</f>
        <v>0</v>
      </c>
      <c r="BF147" s="252">
        <f>IF(N147="znížená",J147,0)</f>
        <v>0</v>
      </c>
      <c r="BG147" s="252">
        <f>IF(N147="zákl. prenesená",J147,0)</f>
        <v>0</v>
      </c>
      <c r="BH147" s="252">
        <f>IF(N147="zníž. prenesená",J147,0)</f>
        <v>0</v>
      </c>
      <c r="BI147" s="252">
        <f>IF(N147="nulová",J147,0)</f>
        <v>0</v>
      </c>
      <c r="BJ147" s="18" t="s">
        <v>92</v>
      </c>
      <c r="BK147" s="252">
        <f>ROUND(I147*H147,2)</f>
        <v>0</v>
      </c>
      <c r="BL147" s="18" t="s">
        <v>227</v>
      </c>
      <c r="BM147" s="251" t="s">
        <v>1909</v>
      </c>
    </row>
    <row r="148" s="13" customFormat="1">
      <c r="A148" s="13"/>
      <c r="B148" s="258"/>
      <c r="C148" s="259"/>
      <c r="D148" s="260" t="s">
        <v>256</v>
      </c>
      <c r="E148" s="261" t="s">
        <v>1</v>
      </c>
      <c r="F148" s="262" t="s">
        <v>1910</v>
      </c>
      <c r="G148" s="259"/>
      <c r="H148" s="263">
        <v>135.30000000000001</v>
      </c>
      <c r="I148" s="264"/>
      <c r="J148" s="259"/>
      <c r="K148" s="259"/>
      <c r="L148" s="265"/>
      <c r="M148" s="266"/>
      <c r="N148" s="267"/>
      <c r="O148" s="267"/>
      <c r="P148" s="267"/>
      <c r="Q148" s="267"/>
      <c r="R148" s="267"/>
      <c r="S148" s="267"/>
      <c r="T148" s="268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69" t="s">
        <v>256</v>
      </c>
      <c r="AU148" s="269" t="s">
        <v>92</v>
      </c>
      <c r="AV148" s="13" t="s">
        <v>92</v>
      </c>
      <c r="AW148" s="13" t="s">
        <v>32</v>
      </c>
      <c r="AX148" s="13" t="s">
        <v>84</v>
      </c>
      <c r="AY148" s="269" t="s">
        <v>210</v>
      </c>
    </row>
    <row r="149" s="12" customFormat="1" ht="22.8" customHeight="1">
      <c r="A149" s="12"/>
      <c r="B149" s="223"/>
      <c r="C149" s="224"/>
      <c r="D149" s="225" t="s">
        <v>75</v>
      </c>
      <c r="E149" s="237" t="s">
        <v>209</v>
      </c>
      <c r="F149" s="237" t="s">
        <v>494</v>
      </c>
      <c r="G149" s="224"/>
      <c r="H149" s="224"/>
      <c r="I149" s="227"/>
      <c r="J149" s="238">
        <f>BK149</f>
        <v>0</v>
      </c>
      <c r="K149" s="224"/>
      <c r="L149" s="229"/>
      <c r="M149" s="230"/>
      <c r="N149" s="231"/>
      <c r="O149" s="231"/>
      <c r="P149" s="232">
        <f>SUM(P150:P164)</f>
        <v>0</v>
      </c>
      <c r="Q149" s="231"/>
      <c r="R149" s="232">
        <f>SUM(R150:R164)</f>
        <v>62.590139999999998</v>
      </c>
      <c r="S149" s="231"/>
      <c r="T149" s="233">
        <f>SUM(T150:T164)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34" t="s">
        <v>84</v>
      </c>
      <c r="AT149" s="235" t="s">
        <v>75</v>
      </c>
      <c r="AU149" s="235" t="s">
        <v>84</v>
      </c>
      <c r="AY149" s="234" t="s">
        <v>210</v>
      </c>
      <c r="BK149" s="236">
        <f>SUM(BK150:BK164)</f>
        <v>0</v>
      </c>
    </row>
    <row r="150" s="2" customFormat="1" ht="23.4566" customHeight="1">
      <c r="A150" s="39"/>
      <c r="B150" s="40"/>
      <c r="C150" s="239" t="s">
        <v>318</v>
      </c>
      <c r="D150" s="239" t="s">
        <v>213</v>
      </c>
      <c r="E150" s="240" t="s">
        <v>1911</v>
      </c>
      <c r="F150" s="241" t="s">
        <v>1912</v>
      </c>
      <c r="G150" s="242" t="s">
        <v>254</v>
      </c>
      <c r="H150" s="243">
        <v>123</v>
      </c>
      <c r="I150" s="244"/>
      <c r="J150" s="245">
        <f>ROUND(I150*H150,2)</f>
        <v>0</v>
      </c>
      <c r="K150" s="246"/>
      <c r="L150" s="45"/>
      <c r="M150" s="247" t="s">
        <v>1</v>
      </c>
      <c r="N150" s="248" t="s">
        <v>42</v>
      </c>
      <c r="O150" s="98"/>
      <c r="P150" s="249">
        <f>O150*H150</f>
        <v>0</v>
      </c>
      <c r="Q150" s="249">
        <v>0.27994000000000002</v>
      </c>
      <c r="R150" s="249">
        <f>Q150*H150</f>
        <v>34.43262</v>
      </c>
      <c r="S150" s="249">
        <v>0</v>
      </c>
      <c r="T150" s="250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51" t="s">
        <v>227</v>
      </c>
      <c r="AT150" s="251" t="s">
        <v>213</v>
      </c>
      <c r="AU150" s="251" t="s">
        <v>92</v>
      </c>
      <c r="AY150" s="18" t="s">
        <v>210</v>
      </c>
      <c r="BE150" s="252">
        <f>IF(N150="základná",J150,0)</f>
        <v>0</v>
      </c>
      <c r="BF150" s="252">
        <f>IF(N150="znížená",J150,0)</f>
        <v>0</v>
      </c>
      <c r="BG150" s="252">
        <f>IF(N150="zákl. prenesená",J150,0)</f>
        <v>0</v>
      </c>
      <c r="BH150" s="252">
        <f>IF(N150="zníž. prenesená",J150,0)</f>
        <v>0</v>
      </c>
      <c r="BI150" s="252">
        <f>IF(N150="nulová",J150,0)</f>
        <v>0</v>
      </c>
      <c r="BJ150" s="18" t="s">
        <v>92</v>
      </c>
      <c r="BK150" s="252">
        <f>ROUND(I150*H150,2)</f>
        <v>0</v>
      </c>
      <c r="BL150" s="18" t="s">
        <v>227</v>
      </c>
      <c r="BM150" s="251" t="s">
        <v>1913</v>
      </c>
    </row>
    <row r="151" s="13" customFormat="1">
      <c r="A151" s="13"/>
      <c r="B151" s="258"/>
      <c r="C151" s="259"/>
      <c r="D151" s="260" t="s">
        <v>256</v>
      </c>
      <c r="E151" s="261" t="s">
        <v>1</v>
      </c>
      <c r="F151" s="262" t="s">
        <v>1914</v>
      </c>
      <c r="G151" s="259"/>
      <c r="H151" s="263">
        <v>123</v>
      </c>
      <c r="I151" s="264"/>
      <c r="J151" s="259"/>
      <c r="K151" s="259"/>
      <c r="L151" s="265"/>
      <c r="M151" s="266"/>
      <c r="N151" s="267"/>
      <c r="O151" s="267"/>
      <c r="P151" s="267"/>
      <c r="Q151" s="267"/>
      <c r="R151" s="267"/>
      <c r="S151" s="267"/>
      <c r="T151" s="268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69" t="s">
        <v>256</v>
      </c>
      <c r="AU151" s="269" t="s">
        <v>92</v>
      </c>
      <c r="AV151" s="13" t="s">
        <v>92</v>
      </c>
      <c r="AW151" s="13" t="s">
        <v>32</v>
      </c>
      <c r="AX151" s="13" t="s">
        <v>84</v>
      </c>
      <c r="AY151" s="269" t="s">
        <v>210</v>
      </c>
    </row>
    <row r="152" s="2" customFormat="1" ht="42.79245" customHeight="1">
      <c r="A152" s="39"/>
      <c r="B152" s="40"/>
      <c r="C152" s="239" t="s">
        <v>324</v>
      </c>
      <c r="D152" s="239" t="s">
        <v>213</v>
      </c>
      <c r="E152" s="240" t="s">
        <v>1915</v>
      </c>
      <c r="F152" s="241" t="s">
        <v>1916</v>
      </c>
      <c r="G152" s="242" t="s">
        <v>254</v>
      </c>
      <c r="H152" s="243">
        <v>106</v>
      </c>
      <c r="I152" s="244"/>
      <c r="J152" s="245">
        <f>ROUND(I152*H152,2)</f>
        <v>0</v>
      </c>
      <c r="K152" s="246"/>
      <c r="L152" s="45"/>
      <c r="M152" s="247" t="s">
        <v>1</v>
      </c>
      <c r="N152" s="248" t="s">
        <v>42</v>
      </c>
      <c r="O152" s="98"/>
      <c r="P152" s="249">
        <f>O152*H152</f>
        <v>0</v>
      </c>
      <c r="Q152" s="249">
        <v>0.092499999999999999</v>
      </c>
      <c r="R152" s="249">
        <f>Q152*H152</f>
        <v>9.8049999999999997</v>
      </c>
      <c r="S152" s="249">
        <v>0</v>
      </c>
      <c r="T152" s="250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51" t="s">
        <v>227</v>
      </c>
      <c r="AT152" s="251" t="s">
        <v>213</v>
      </c>
      <c r="AU152" s="251" t="s">
        <v>92</v>
      </c>
      <c r="AY152" s="18" t="s">
        <v>210</v>
      </c>
      <c r="BE152" s="252">
        <f>IF(N152="základná",J152,0)</f>
        <v>0</v>
      </c>
      <c r="BF152" s="252">
        <f>IF(N152="znížená",J152,0)</f>
        <v>0</v>
      </c>
      <c r="BG152" s="252">
        <f>IF(N152="zákl. prenesená",J152,0)</f>
        <v>0</v>
      </c>
      <c r="BH152" s="252">
        <f>IF(N152="zníž. prenesená",J152,0)</f>
        <v>0</v>
      </c>
      <c r="BI152" s="252">
        <f>IF(N152="nulová",J152,0)</f>
        <v>0</v>
      </c>
      <c r="BJ152" s="18" t="s">
        <v>92</v>
      </c>
      <c r="BK152" s="252">
        <f>ROUND(I152*H152,2)</f>
        <v>0</v>
      </c>
      <c r="BL152" s="18" t="s">
        <v>227</v>
      </c>
      <c r="BM152" s="251" t="s">
        <v>1917</v>
      </c>
    </row>
    <row r="153" s="13" customFormat="1">
      <c r="A153" s="13"/>
      <c r="B153" s="258"/>
      <c r="C153" s="259"/>
      <c r="D153" s="260" t="s">
        <v>256</v>
      </c>
      <c r="E153" s="261" t="s">
        <v>1</v>
      </c>
      <c r="F153" s="262" t="s">
        <v>1918</v>
      </c>
      <c r="G153" s="259"/>
      <c r="H153" s="263">
        <v>106</v>
      </c>
      <c r="I153" s="264"/>
      <c r="J153" s="259"/>
      <c r="K153" s="259"/>
      <c r="L153" s="265"/>
      <c r="M153" s="266"/>
      <c r="N153" s="267"/>
      <c r="O153" s="267"/>
      <c r="P153" s="267"/>
      <c r="Q153" s="267"/>
      <c r="R153" s="267"/>
      <c r="S153" s="267"/>
      <c r="T153" s="268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69" t="s">
        <v>256</v>
      </c>
      <c r="AU153" s="269" t="s">
        <v>92</v>
      </c>
      <c r="AV153" s="13" t="s">
        <v>92</v>
      </c>
      <c r="AW153" s="13" t="s">
        <v>32</v>
      </c>
      <c r="AX153" s="13" t="s">
        <v>84</v>
      </c>
      <c r="AY153" s="269" t="s">
        <v>210</v>
      </c>
    </row>
    <row r="154" s="2" customFormat="1" ht="16.30189" customHeight="1">
      <c r="A154" s="39"/>
      <c r="B154" s="40"/>
      <c r="C154" s="281" t="s">
        <v>329</v>
      </c>
      <c r="D154" s="281" t="s">
        <v>330</v>
      </c>
      <c r="E154" s="282" t="s">
        <v>1919</v>
      </c>
      <c r="F154" s="283" t="s">
        <v>1920</v>
      </c>
      <c r="G154" s="284" t="s">
        <v>254</v>
      </c>
      <c r="H154" s="285">
        <v>108.12000000000001</v>
      </c>
      <c r="I154" s="286"/>
      <c r="J154" s="287">
        <f>ROUND(I154*H154,2)</f>
        <v>0</v>
      </c>
      <c r="K154" s="288"/>
      <c r="L154" s="289"/>
      <c r="M154" s="290" t="s">
        <v>1</v>
      </c>
      <c r="N154" s="291" t="s">
        <v>42</v>
      </c>
      <c r="O154" s="98"/>
      <c r="P154" s="249">
        <f>O154*H154</f>
        <v>0</v>
      </c>
      <c r="Q154" s="249">
        <v>0.13</v>
      </c>
      <c r="R154" s="249">
        <f>Q154*H154</f>
        <v>14.055600000000002</v>
      </c>
      <c r="S154" s="249">
        <v>0</v>
      </c>
      <c r="T154" s="250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51" t="s">
        <v>287</v>
      </c>
      <c r="AT154" s="251" t="s">
        <v>330</v>
      </c>
      <c r="AU154" s="251" t="s">
        <v>92</v>
      </c>
      <c r="AY154" s="18" t="s">
        <v>210</v>
      </c>
      <c r="BE154" s="252">
        <f>IF(N154="základná",J154,0)</f>
        <v>0</v>
      </c>
      <c r="BF154" s="252">
        <f>IF(N154="znížená",J154,0)</f>
        <v>0</v>
      </c>
      <c r="BG154" s="252">
        <f>IF(N154="zákl. prenesená",J154,0)</f>
        <v>0</v>
      </c>
      <c r="BH154" s="252">
        <f>IF(N154="zníž. prenesená",J154,0)</f>
        <v>0</v>
      </c>
      <c r="BI154" s="252">
        <f>IF(N154="nulová",J154,0)</f>
        <v>0</v>
      </c>
      <c r="BJ154" s="18" t="s">
        <v>92</v>
      </c>
      <c r="BK154" s="252">
        <f>ROUND(I154*H154,2)</f>
        <v>0</v>
      </c>
      <c r="BL154" s="18" t="s">
        <v>227</v>
      </c>
      <c r="BM154" s="251" t="s">
        <v>1921</v>
      </c>
    </row>
    <row r="155" s="13" customFormat="1">
      <c r="A155" s="13"/>
      <c r="B155" s="258"/>
      <c r="C155" s="259"/>
      <c r="D155" s="260" t="s">
        <v>256</v>
      </c>
      <c r="E155" s="261" t="s">
        <v>1</v>
      </c>
      <c r="F155" s="262" t="s">
        <v>778</v>
      </c>
      <c r="G155" s="259"/>
      <c r="H155" s="263">
        <v>106</v>
      </c>
      <c r="I155" s="264"/>
      <c r="J155" s="259"/>
      <c r="K155" s="259"/>
      <c r="L155" s="265"/>
      <c r="M155" s="266"/>
      <c r="N155" s="267"/>
      <c r="O155" s="267"/>
      <c r="P155" s="267"/>
      <c r="Q155" s="267"/>
      <c r="R155" s="267"/>
      <c r="S155" s="267"/>
      <c r="T155" s="268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69" t="s">
        <v>256</v>
      </c>
      <c r="AU155" s="269" t="s">
        <v>92</v>
      </c>
      <c r="AV155" s="13" t="s">
        <v>92</v>
      </c>
      <c r="AW155" s="13" t="s">
        <v>32</v>
      </c>
      <c r="AX155" s="13" t="s">
        <v>84</v>
      </c>
      <c r="AY155" s="269" t="s">
        <v>210</v>
      </c>
    </row>
    <row r="156" s="13" customFormat="1">
      <c r="A156" s="13"/>
      <c r="B156" s="258"/>
      <c r="C156" s="259"/>
      <c r="D156" s="260" t="s">
        <v>256</v>
      </c>
      <c r="E156" s="259"/>
      <c r="F156" s="262" t="s">
        <v>1922</v>
      </c>
      <c r="G156" s="259"/>
      <c r="H156" s="263">
        <v>108.12000000000001</v>
      </c>
      <c r="I156" s="264"/>
      <c r="J156" s="259"/>
      <c r="K156" s="259"/>
      <c r="L156" s="265"/>
      <c r="M156" s="266"/>
      <c r="N156" s="267"/>
      <c r="O156" s="267"/>
      <c r="P156" s="267"/>
      <c r="Q156" s="267"/>
      <c r="R156" s="267"/>
      <c r="S156" s="267"/>
      <c r="T156" s="268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69" t="s">
        <v>256</v>
      </c>
      <c r="AU156" s="269" t="s">
        <v>92</v>
      </c>
      <c r="AV156" s="13" t="s">
        <v>92</v>
      </c>
      <c r="AW156" s="13" t="s">
        <v>4</v>
      </c>
      <c r="AX156" s="13" t="s">
        <v>84</v>
      </c>
      <c r="AY156" s="269" t="s">
        <v>210</v>
      </c>
    </row>
    <row r="157" s="2" customFormat="1" ht="23.4566" customHeight="1">
      <c r="A157" s="39"/>
      <c r="B157" s="40"/>
      <c r="C157" s="239" t="s">
        <v>336</v>
      </c>
      <c r="D157" s="239" t="s">
        <v>213</v>
      </c>
      <c r="E157" s="240" t="s">
        <v>1923</v>
      </c>
      <c r="F157" s="241" t="s">
        <v>1924</v>
      </c>
      <c r="G157" s="242" t="s">
        <v>254</v>
      </c>
      <c r="H157" s="243">
        <v>17</v>
      </c>
      <c r="I157" s="244"/>
      <c r="J157" s="245">
        <f>ROUND(I157*H157,2)</f>
        <v>0</v>
      </c>
      <c r="K157" s="246"/>
      <c r="L157" s="45"/>
      <c r="M157" s="247" t="s">
        <v>1</v>
      </c>
      <c r="N157" s="248" t="s">
        <v>42</v>
      </c>
      <c r="O157" s="98"/>
      <c r="P157" s="249">
        <f>O157*H157</f>
        <v>0</v>
      </c>
      <c r="Q157" s="249">
        <v>0.112</v>
      </c>
      <c r="R157" s="249">
        <f>Q157*H157</f>
        <v>1.9040000000000001</v>
      </c>
      <c r="S157" s="249">
        <v>0</v>
      </c>
      <c r="T157" s="250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51" t="s">
        <v>227</v>
      </c>
      <c r="AT157" s="251" t="s">
        <v>213</v>
      </c>
      <c r="AU157" s="251" t="s">
        <v>92</v>
      </c>
      <c r="AY157" s="18" t="s">
        <v>210</v>
      </c>
      <c r="BE157" s="252">
        <f>IF(N157="základná",J157,0)</f>
        <v>0</v>
      </c>
      <c r="BF157" s="252">
        <f>IF(N157="znížená",J157,0)</f>
        <v>0</v>
      </c>
      <c r="BG157" s="252">
        <f>IF(N157="zákl. prenesená",J157,0)</f>
        <v>0</v>
      </c>
      <c r="BH157" s="252">
        <f>IF(N157="zníž. prenesená",J157,0)</f>
        <v>0</v>
      </c>
      <c r="BI157" s="252">
        <f>IF(N157="nulová",J157,0)</f>
        <v>0</v>
      </c>
      <c r="BJ157" s="18" t="s">
        <v>92</v>
      </c>
      <c r="BK157" s="252">
        <f>ROUND(I157*H157,2)</f>
        <v>0</v>
      </c>
      <c r="BL157" s="18" t="s">
        <v>227</v>
      </c>
      <c r="BM157" s="251" t="s">
        <v>1925</v>
      </c>
    </row>
    <row r="158" s="13" customFormat="1">
      <c r="A158" s="13"/>
      <c r="B158" s="258"/>
      <c r="C158" s="259"/>
      <c r="D158" s="260" t="s">
        <v>256</v>
      </c>
      <c r="E158" s="261" t="s">
        <v>1</v>
      </c>
      <c r="F158" s="262" t="s">
        <v>1926</v>
      </c>
      <c r="G158" s="259"/>
      <c r="H158" s="263">
        <v>17</v>
      </c>
      <c r="I158" s="264"/>
      <c r="J158" s="259"/>
      <c r="K158" s="259"/>
      <c r="L158" s="265"/>
      <c r="M158" s="266"/>
      <c r="N158" s="267"/>
      <c r="O158" s="267"/>
      <c r="P158" s="267"/>
      <c r="Q158" s="267"/>
      <c r="R158" s="267"/>
      <c r="S158" s="267"/>
      <c r="T158" s="268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69" t="s">
        <v>256</v>
      </c>
      <c r="AU158" s="269" t="s">
        <v>92</v>
      </c>
      <c r="AV158" s="13" t="s">
        <v>92</v>
      </c>
      <c r="AW158" s="13" t="s">
        <v>32</v>
      </c>
      <c r="AX158" s="13" t="s">
        <v>76</v>
      </c>
      <c r="AY158" s="269" t="s">
        <v>210</v>
      </c>
    </row>
    <row r="159" s="2" customFormat="1" ht="23.4566" customHeight="1">
      <c r="A159" s="39"/>
      <c r="B159" s="40"/>
      <c r="C159" s="281" t="s">
        <v>340</v>
      </c>
      <c r="D159" s="281" t="s">
        <v>330</v>
      </c>
      <c r="E159" s="282" t="s">
        <v>1927</v>
      </c>
      <c r="F159" s="283" t="s">
        <v>1928</v>
      </c>
      <c r="G159" s="284" t="s">
        <v>254</v>
      </c>
      <c r="H159" s="285">
        <v>15.300000000000001</v>
      </c>
      <c r="I159" s="286"/>
      <c r="J159" s="287">
        <f>ROUND(I159*H159,2)</f>
        <v>0</v>
      </c>
      <c r="K159" s="288"/>
      <c r="L159" s="289"/>
      <c r="M159" s="290" t="s">
        <v>1</v>
      </c>
      <c r="N159" s="291" t="s">
        <v>42</v>
      </c>
      <c r="O159" s="98"/>
      <c r="P159" s="249">
        <f>O159*H159</f>
        <v>0</v>
      </c>
      <c r="Q159" s="249">
        <v>0.13800000000000001</v>
      </c>
      <c r="R159" s="249">
        <f>Q159*H159</f>
        <v>2.1114000000000002</v>
      </c>
      <c r="S159" s="249">
        <v>0</v>
      </c>
      <c r="T159" s="250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51" t="s">
        <v>287</v>
      </c>
      <c r="AT159" s="251" t="s">
        <v>330</v>
      </c>
      <c r="AU159" s="251" t="s">
        <v>92</v>
      </c>
      <c r="AY159" s="18" t="s">
        <v>210</v>
      </c>
      <c r="BE159" s="252">
        <f>IF(N159="základná",J159,0)</f>
        <v>0</v>
      </c>
      <c r="BF159" s="252">
        <f>IF(N159="znížená",J159,0)</f>
        <v>0</v>
      </c>
      <c r="BG159" s="252">
        <f>IF(N159="zákl. prenesená",J159,0)</f>
        <v>0</v>
      </c>
      <c r="BH159" s="252">
        <f>IF(N159="zníž. prenesená",J159,0)</f>
        <v>0</v>
      </c>
      <c r="BI159" s="252">
        <f>IF(N159="nulová",J159,0)</f>
        <v>0</v>
      </c>
      <c r="BJ159" s="18" t="s">
        <v>92</v>
      </c>
      <c r="BK159" s="252">
        <f>ROUND(I159*H159,2)</f>
        <v>0</v>
      </c>
      <c r="BL159" s="18" t="s">
        <v>227</v>
      </c>
      <c r="BM159" s="251" t="s">
        <v>1929</v>
      </c>
    </row>
    <row r="160" s="13" customFormat="1">
      <c r="A160" s="13"/>
      <c r="B160" s="258"/>
      <c r="C160" s="259"/>
      <c r="D160" s="260" t="s">
        <v>256</v>
      </c>
      <c r="E160" s="261" t="s">
        <v>1</v>
      </c>
      <c r="F160" s="262" t="s">
        <v>329</v>
      </c>
      <c r="G160" s="259"/>
      <c r="H160" s="263">
        <v>15</v>
      </c>
      <c r="I160" s="264"/>
      <c r="J160" s="259"/>
      <c r="K160" s="259"/>
      <c r="L160" s="265"/>
      <c r="M160" s="266"/>
      <c r="N160" s="267"/>
      <c r="O160" s="267"/>
      <c r="P160" s="267"/>
      <c r="Q160" s="267"/>
      <c r="R160" s="267"/>
      <c r="S160" s="267"/>
      <c r="T160" s="268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69" t="s">
        <v>256</v>
      </c>
      <c r="AU160" s="269" t="s">
        <v>92</v>
      </c>
      <c r="AV160" s="13" t="s">
        <v>92</v>
      </c>
      <c r="AW160" s="13" t="s">
        <v>32</v>
      </c>
      <c r="AX160" s="13" t="s">
        <v>76</v>
      </c>
      <c r="AY160" s="269" t="s">
        <v>210</v>
      </c>
    </row>
    <row r="161" s="13" customFormat="1">
      <c r="A161" s="13"/>
      <c r="B161" s="258"/>
      <c r="C161" s="259"/>
      <c r="D161" s="260" t="s">
        <v>256</v>
      </c>
      <c r="E161" s="259"/>
      <c r="F161" s="262" t="s">
        <v>1930</v>
      </c>
      <c r="G161" s="259"/>
      <c r="H161" s="263">
        <v>15.300000000000001</v>
      </c>
      <c r="I161" s="264"/>
      <c r="J161" s="259"/>
      <c r="K161" s="259"/>
      <c r="L161" s="265"/>
      <c r="M161" s="266"/>
      <c r="N161" s="267"/>
      <c r="O161" s="267"/>
      <c r="P161" s="267"/>
      <c r="Q161" s="267"/>
      <c r="R161" s="267"/>
      <c r="S161" s="267"/>
      <c r="T161" s="268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69" t="s">
        <v>256</v>
      </c>
      <c r="AU161" s="269" t="s">
        <v>92</v>
      </c>
      <c r="AV161" s="13" t="s">
        <v>92</v>
      </c>
      <c r="AW161" s="13" t="s">
        <v>4</v>
      </c>
      <c r="AX161" s="13" t="s">
        <v>84</v>
      </c>
      <c r="AY161" s="269" t="s">
        <v>210</v>
      </c>
    </row>
    <row r="162" s="2" customFormat="1" ht="23.4566" customHeight="1">
      <c r="A162" s="39"/>
      <c r="B162" s="40"/>
      <c r="C162" s="281" t="s">
        <v>346</v>
      </c>
      <c r="D162" s="281" t="s">
        <v>330</v>
      </c>
      <c r="E162" s="282" t="s">
        <v>1931</v>
      </c>
      <c r="F162" s="283" t="s">
        <v>1932</v>
      </c>
      <c r="G162" s="284" t="s">
        <v>254</v>
      </c>
      <c r="H162" s="285">
        <v>2.04</v>
      </c>
      <c r="I162" s="286"/>
      <c r="J162" s="287">
        <f>ROUND(I162*H162,2)</f>
        <v>0</v>
      </c>
      <c r="K162" s="288"/>
      <c r="L162" s="289"/>
      <c r="M162" s="290" t="s">
        <v>1</v>
      </c>
      <c r="N162" s="291" t="s">
        <v>42</v>
      </c>
      <c r="O162" s="98"/>
      <c r="P162" s="249">
        <f>O162*H162</f>
        <v>0</v>
      </c>
      <c r="Q162" s="249">
        <v>0.13800000000000001</v>
      </c>
      <c r="R162" s="249">
        <f>Q162*H162</f>
        <v>0.28152000000000005</v>
      </c>
      <c r="S162" s="249">
        <v>0</v>
      </c>
      <c r="T162" s="250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51" t="s">
        <v>287</v>
      </c>
      <c r="AT162" s="251" t="s">
        <v>330</v>
      </c>
      <c r="AU162" s="251" t="s">
        <v>92</v>
      </c>
      <c r="AY162" s="18" t="s">
        <v>210</v>
      </c>
      <c r="BE162" s="252">
        <f>IF(N162="základná",J162,0)</f>
        <v>0</v>
      </c>
      <c r="BF162" s="252">
        <f>IF(N162="znížená",J162,0)</f>
        <v>0</v>
      </c>
      <c r="BG162" s="252">
        <f>IF(N162="zákl. prenesená",J162,0)</f>
        <v>0</v>
      </c>
      <c r="BH162" s="252">
        <f>IF(N162="zníž. prenesená",J162,0)</f>
        <v>0</v>
      </c>
      <c r="BI162" s="252">
        <f>IF(N162="nulová",J162,0)</f>
        <v>0</v>
      </c>
      <c r="BJ162" s="18" t="s">
        <v>92</v>
      </c>
      <c r="BK162" s="252">
        <f>ROUND(I162*H162,2)</f>
        <v>0</v>
      </c>
      <c r="BL162" s="18" t="s">
        <v>227</v>
      </c>
      <c r="BM162" s="251" t="s">
        <v>1933</v>
      </c>
    </row>
    <row r="163" s="13" customFormat="1">
      <c r="A163" s="13"/>
      <c r="B163" s="258"/>
      <c r="C163" s="259"/>
      <c r="D163" s="260" t="s">
        <v>256</v>
      </c>
      <c r="E163" s="261" t="s">
        <v>1</v>
      </c>
      <c r="F163" s="262" t="s">
        <v>1934</v>
      </c>
      <c r="G163" s="259"/>
      <c r="H163" s="263">
        <v>2</v>
      </c>
      <c r="I163" s="264"/>
      <c r="J163" s="259"/>
      <c r="K163" s="259"/>
      <c r="L163" s="265"/>
      <c r="M163" s="266"/>
      <c r="N163" s="267"/>
      <c r="O163" s="267"/>
      <c r="P163" s="267"/>
      <c r="Q163" s="267"/>
      <c r="R163" s="267"/>
      <c r="S163" s="267"/>
      <c r="T163" s="268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69" t="s">
        <v>256</v>
      </c>
      <c r="AU163" s="269" t="s">
        <v>92</v>
      </c>
      <c r="AV163" s="13" t="s">
        <v>92</v>
      </c>
      <c r="AW163" s="13" t="s">
        <v>32</v>
      </c>
      <c r="AX163" s="13" t="s">
        <v>84</v>
      </c>
      <c r="AY163" s="269" t="s">
        <v>210</v>
      </c>
    </row>
    <row r="164" s="13" customFormat="1">
      <c r="A164" s="13"/>
      <c r="B164" s="258"/>
      <c r="C164" s="259"/>
      <c r="D164" s="260" t="s">
        <v>256</v>
      </c>
      <c r="E164" s="259"/>
      <c r="F164" s="262" t="s">
        <v>1935</v>
      </c>
      <c r="G164" s="259"/>
      <c r="H164" s="263">
        <v>2.04</v>
      </c>
      <c r="I164" s="264"/>
      <c r="J164" s="259"/>
      <c r="K164" s="259"/>
      <c r="L164" s="265"/>
      <c r="M164" s="266"/>
      <c r="N164" s="267"/>
      <c r="O164" s="267"/>
      <c r="P164" s="267"/>
      <c r="Q164" s="267"/>
      <c r="R164" s="267"/>
      <c r="S164" s="267"/>
      <c r="T164" s="268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69" t="s">
        <v>256</v>
      </c>
      <c r="AU164" s="269" t="s">
        <v>92</v>
      </c>
      <c r="AV164" s="13" t="s">
        <v>92</v>
      </c>
      <c r="AW164" s="13" t="s">
        <v>4</v>
      </c>
      <c r="AX164" s="13" t="s">
        <v>84</v>
      </c>
      <c r="AY164" s="269" t="s">
        <v>210</v>
      </c>
    </row>
    <row r="165" s="12" customFormat="1" ht="22.8" customHeight="1">
      <c r="A165" s="12"/>
      <c r="B165" s="223"/>
      <c r="C165" s="224"/>
      <c r="D165" s="225" t="s">
        <v>75</v>
      </c>
      <c r="E165" s="237" t="s">
        <v>293</v>
      </c>
      <c r="F165" s="237" t="s">
        <v>594</v>
      </c>
      <c r="G165" s="224"/>
      <c r="H165" s="224"/>
      <c r="I165" s="227"/>
      <c r="J165" s="238">
        <f>BK165</f>
        <v>0</v>
      </c>
      <c r="K165" s="224"/>
      <c r="L165" s="229"/>
      <c r="M165" s="230"/>
      <c r="N165" s="231"/>
      <c r="O165" s="231"/>
      <c r="P165" s="232">
        <f>SUM(P166:P187)</f>
        <v>0</v>
      </c>
      <c r="Q165" s="231"/>
      <c r="R165" s="232">
        <f>SUM(R166:R187)</f>
        <v>27.448899999999995</v>
      </c>
      <c r="S165" s="231"/>
      <c r="T165" s="233">
        <f>SUM(T166:T187)</f>
        <v>1.155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34" t="s">
        <v>84</v>
      </c>
      <c r="AT165" s="235" t="s">
        <v>75</v>
      </c>
      <c r="AU165" s="235" t="s">
        <v>84</v>
      </c>
      <c r="AY165" s="234" t="s">
        <v>210</v>
      </c>
      <c r="BK165" s="236">
        <f>SUM(BK166:BK187)</f>
        <v>0</v>
      </c>
    </row>
    <row r="166" s="2" customFormat="1" ht="31.92453" customHeight="1">
      <c r="A166" s="39"/>
      <c r="B166" s="40"/>
      <c r="C166" s="239" t="s">
        <v>403</v>
      </c>
      <c r="D166" s="239" t="s">
        <v>213</v>
      </c>
      <c r="E166" s="240" t="s">
        <v>1936</v>
      </c>
      <c r="F166" s="241" t="s">
        <v>1937</v>
      </c>
      <c r="G166" s="242" t="s">
        <v>310</v>
      </c>
      <c r="H166" s="243">
        <v>85</v>
      </c>
      <c r="I166" s="244"/>
      <c r="J166" s="245">
        <f>ROUND(I166*H166,2)</f>
        <v>0</v>
      </c>
      <c r="K166" s="246"/>
      <c r="L166" s="45"/>
      <c r="M166" s="247" t="s">
        <v>1</v>
      </c>
      <c r="N166" s="248" t="s">
        <v>42</v>
      </c>
      <c r="O166" s="98"/>
      <c r="P166" s="249">
        <f>O166*H166</f>
        <v>0</v>
      </c>
      <c r="Q166" s="249">
        <v>0.15112999999999999</v>
      </c>
      <c r="R166" s="249">
        <f>Q166*H166</f>
        <v>12.846049999999998</v>
      </c>
      <c r="S166" s="249">
        <v>0</v>
      </c>
      <c r="T166" s="250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51" t="s">
        <v>227</v>
      </c>
      <c r="AT166" s="251" t="s">
        <v>213</v>
      </c>
      <c r="AU166" s="251" t="s">
        <v>92</v>
      </c>
      <c r="AY166" s="18" t="s">
        <v>210</v>
      </c>
      <c r="BE166" s="252">
        <f>IF(N166="základná",J166,0)</f>
        <v>0</v>
      </c>
      <c r="BF166" s="252">
        <f>IF(N166="znížená",J166,0)</f>
        <v>0</v>
      </c>
      <c r="BG166" s="252">
        <f>IF(N166="zákl. prenesená",J166,0)</f>
        <v>0</v>
      </c>
      <c r="BH166" s="252">
        <f>IF(N166="zníž. prenesená",J166,0)</f>
        <v>0</v>
      </c>
      <c r="BI166" s="252">
        <f>IF(N166="nulová",J166,0)</f>
        <v>0</v>
      </c>
      <c r="BJ166" s="18" t="s">
        <v>92</v>
      </c>
      <c r="BK166" s="252">
        <f>ROUND(I166*H166,2)</f>
        <v>0</v>
      </c>
      <c r="BL166" s="18" t="s">
        <v>227</v>
      </c>
      <c r="BM166" s="251" t="s">
        <v>1938</v>
      </c>
    </row>
    <row r="167" s="2" customFormat="1" ht="16.30189" customHeight="1">
      <c r="A167" s="39"/>
      <c r="B167" s="40"/>
      <c r="C167" s="281" t="s">
        <v>408</v>
      </c>
      <c r="D167" s="281" t="s">
        <v>330</v>
      </c>
      <c r="E167" s="282" t="s">
        <v>1939</v>
      </c>
      <c r="F167" s="283" t="s">
        <v>1940</v>
      </c>
      <c r="G167" s="284" t="s">
        <v>563</v>
      </c>
      <c r="H167" s="285">
        <v>85.849999999999994</v>
      </c>
      <c r="I167" s="286"/>
      <c r="J167" s="287">
        <f>ROUND(I167*H167,2)</f>
        <v>0</v>
      </c>
      <c r="K167" s="288"/>
      <c r="L167" s="289"/>
      <c r="M167" s="290" t="s">
        <v>1</v>
      </c>
      <c r="N167" s="291" t="s">
        <v>42</v>
      </c>
      <c r="O167" s="98"/>
      <c r="P167" s="249">
        <f>O167*H167</f>
        <v>0</v>
      </c>
      <c r="Q167" s="249">
        <v>0.085000000000000006</v>
      </c>
      <c r="R167" s="249">
        <f>Q167*H167</f>
        <v>7.29725</v>
      </c>
      <c r="S167" s="249">
        <v>0</v>
      </c>
      <c r="T167" s="250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51" t="s">
        <v>287</v>
      </c>
      <c r="AT167" s="251" t="s">
        <v>330</v>
      </c>
      <c r="AU167" s="251" t="s">
        <v>92</v>
      </c>
      <c r="AY167" s="18" t="s">
        <v>210</v>
      </c>
      <c r="BE167" s="252">
        <f>IF(N167="základná",J167,0)</f>
        <v>0</v>
      </c>
      <c r="BF167" s="252">
        <f>IF(N167="znížená",J167,0)</f>
        <v>0</v>
      </c>
      <c r="BG167" s="252">
        <f>IF(N167="zákl. prenesená",J167,0)</f>
        <v>0</v>
      </c>
      <c r="BH167" s="252">
        <f>IF(N167="zníž. prenesená",J167,0)</f>
        <v>0</v>
      </c>
      <c r="BI167" s="252">
        <f>IF(N167="nulová",J167,0)</f>
        <v>0</v>
      </c>
      <c r="BJ167" s="18" t="s">
        <v>92</v>
      </c>
      <c r="BK167" s="252">
        <f>ROUND(I167*H167,2)</f>
        <v>0</v>
      </c>
      <c r="BL167" s="18" t="s">
        <v>227</v>
      </c>
      <c r="BM167" s="251" t="s">
        <v>1941</v>
      </c>
    </row>
    <row r="168" s="13" customFormat="1">
      <c r="A168" s="13"/>
      <c r="B168" s="258"/>
      <c r="C168" s="259"/>
      <c r="D168" s="260" t="s">
        <v>256</v>
      </c>
      <c r="E168" s="259"/>
      <c r="F168" s="262" t="s">
        <v>1942</v>
      </c>
      <c r="G168" s="259"/>
      <c r="H168" s="263">
        <v>85.849999999999994</v>
      </c>
      <c r="I168" s="264"/>
      <c r="J168" s="259"/>
      <c r="K168" s="259"/>
      <c r="L168" s="265"/>
      <c r="M168" s="266"/>
      <c r="N168" s="267"/>
      <c r="O168" s="267"/>
      <c r="P168" s="267"/>
      <c r="Q168" s="267"/>
      <c r="R168" s="267"/>
      <c r="S168" s="267"/>
      <c r="T168" s="268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69" t="s">
        <v>256</v>
      </c>
      <c r="AU168" s="269" t="s">
        <v>92</v>
      </c>
      <c r="AV168" s="13" t="s">
        <v>92</v>
      </c>
      <c r="AW168" s="13" t="s">
        <v>4</v>
      </c>
      <c r="AX168" s="13" t="s">
        <v>84</v>
      </c>
      <c r="AY168" s="269" t="s">
        <v>210</v>
      </c>
    </row>
    <row r="169" s="2" customFormat="1" ht="31.92453" customHeight="1">
      <c r="A169" s="39"/>
      <c r="B169" s="40"/>
      <c r="C169" s="239" t="s">
        <v>362</v>
      </c>
      <c r="D169" s="239" t="s">
        <v>213</v>
      </c>
      <c r="E169" s="240" t="s">
        <v>1943</v>
      </c>
      <c r="F169" s="241" t="s">
        <v>1944</v>
      </c>
      <c r="G169" s="242" t="s">
        <v>310</v>
      </c>
      <c r="H169" s="243">
        <v>60</v>
      </c>
      <c r="I169" s="244"/>
      <c r="J169" s="245">
        <f>ROUND(I169*H169,2)</f>
        <v>0</v>
      </c>
      <c r="K169" s="246"/>
      <c r="L169" s="45"/>
      <c r="M169" s="247" t="s">
        <v>1</v>
      </c>
      <c r="N169" s="248" t="s">
        <v>42</v>
      </c>
      <c r="O169" s="98"/>
      <c r="P169" s="249">
        <f>O169*H169</f>
        <v>0</v>
      </c>
      <c r="Q169" s="249">
        <v>0.098530000000000006</v>
      </c>
      <c r="R169" s="249">
        <f>Q169*H169</f>
        <v>5.9118000000000004</v>
      </c>
      <c r="S169" s="249">
        <v>0</v>
      </c>
      <c r="T169" s="250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51" t="s">
        <v>227</v>
      </c>
      <c r="AT169" s="251" t="s">
        <v>213</v>
      </c>
      <c r="AU169" s="251" t="s">
        <v>92</v>
      </c>
      <c r="AY169" s="18" t="s">
        <v>210</v>
      </c>
      <c r="BE169" s="252">
        <f>IF(N169="základná",J169,0)</f>
        <v>0</v>
      </c>
      <c r="BF169" s="252">
        <f>IF(N169="znížená",J169,0)</f>
        <v>0</v>
      </c>
      <c r="BG169" s="252">
        <f>IF(N169="zákl. prenesená",J169,0)</f>
        <v>0</v>
      </c>
      <c r="BH169" s="252">
        <f>IF(N169="zníž. prenesená",J169,0)</f>
        <v>0</v>
      </c>
      <c r="BI169" s="252">
        <f>IF(N169="nulová",J169,0)</f>
        <v>0</v>
      </c>
      <c r="BJ169" s="18" t="s">
        <v>92</v>
      </c>
      <c r="BK169" s="252">
        <f>ROUND(I169*H169,2)</f>
        <v>0</v>
      </c>
      <c r="BL169" s="18" t="s">
        <v>227</v>
      </c>
      <c r="BM169" s="251" t="s">
        <v>1945</v>
      </c>
    </row>
    <row r="170" s="13" customFormat="1">
      <c r="A170" s="13"/>
      <c r="B170" s="258"/>
      <c r="C170" s="259"/>
      <c r="D170" s="260" t="s">
        <v>256</v>
      </c>
      <c r="E170" s="261" t="s">
        <v>1</v>
      </c>
      <c r="F170" s="262" t="s">
        <v>1946</v>
      </c>
      <c r="G170" s="259"/>
      <c r="H170" s="263">
        <v>60</v>
      </c>
      <c r="I170" s="264"/>
      <c r="J170" s="259"/>
      <c r="K170" s="259"/>
      <c r="L170" s="265"/>
      <c r="M170" s="266"/>
      <c r="N170" s="267"/>
      <c r="O170" s="267"/>
      <c r="P170" s="267"/>
      <c r="Q170" s="267"/>
      <c r="R170" s="267"/>
      <c r="S170" s="267"/>
      <c r="T170" s="268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69" t="s">
        <v>256</v>
      </c>
      <c r="AU170" s="269" t="s">
        <v>92</v>
      </c>
      <c r="AV170" s="13" t="s">
        <v>92</v>
      </c>
      <c r="AW170" s="13" t="s">
        <v>32</v>
      </c>
      <c r="AX170" s="13" t="s">
        <v>84</v>
      </c>
      <c r="AY170" s="269" t="s">
        <v>210</v>
      </c>
    </row>
    <row r="171" s="2" customFormat="1" ht="16.30189" customHeight="1">
      <c r="A171" s="39"/>
      <c r="B171" s="40"/>
      <c r="C171" s="281" t="s">
        <v>368</v>
      </c>
      <c r="D171" s="281" t="s">
        <v>330</v>
      </c>
      <c r="E171" s="282" t="s">
        <v>1947</v>
      </c>
      <c r="F171" s="283" t="s">
        <v>1948</v>
      </c>
      <c r="G171" s="284" t="s">
        <v>563</v>
      </c>
      <c r="H171" s="285">
        <v>60.600000000000001</v>
      </c>
      <c r="I171" s="286"/>
      <c r="J171" s="287">
        <f>ROUND(I171*H171,2)</f>
        <v>0</v>
      </c>
      <c r="K171" s="288"/>
      <c r="L171" s="289"/>
      <c r="M171" s="290" t="s">
        <v>1</v>
      </c>
      <c r="N171" s="291" t="s">
        <v>42</v>
      </c>
      <c r="O171" s="98"/>
      <c r="P171" s="249">
        <f>O171*H171</f>
        <v>0</v>
      </c>
      <c r="Q171" s="249">
        <v>0.023</v>
      </c>
      <c r="R171" s="249">
        <f>Q171*H171</f>
        <v>1.3937999999999999</v>
      </c>
      <c r="S171" s="249">
        <v>0</v>
      </c>
      <c r="T171" s="250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51" t="s">
        <v>287</v>
      </c>
      <c r="AT171" s="251" t="s">
        <v>330</v>
      </c>
      <c r="AU171" s="251" t="s">
        <v>92</v>
      </c>
      <c r="AY171" s="18" t="s">
        <v>210</v>
      </c>
      <c r="BE171" s="252">
        <f>IF(N171="základná",J171,0)</f>
        <v>0</v>
      </c>
      <c r="BF171" s="252">
        <f>IF(N171="znížená",J171,0)</f>
        <v>0</v>
      </c>
      <c r="BG171" s="252">
        <f>IF(N171="zákl. prenesená",J171,0)</f>
        <v>0</v>
      </c>
      <c r="BH171" s="252">
        <f>IF(N171="zníž. prenesená",J171,0)</f>
        <v>0</v>
      </c>
      <c r="BI171" s="252">
        <f>IF(N171="nulová",J171,0)</f>
        <v>0</v>
      </c>
      <c r="BJ171" s="18" t="s">
        <v>92</v>
      </c>
      <c r="BK171" s="252">
        <f>ROUND(I171*H171,2)</f>
        <v>0</v>
      </c>
      <c r="BL171" s="18" t="s">
        <v>227</v>
      </c>
      <c r="BM171" s="251" t="s">
        <v>1949</v>
      </c>
    </row>
    <row r="172" s="13" customFormat="1">
      <c r="A172" s="13"/>
      <c r="B172" s="258"/>
      <c r="C172" s="259"/>
      <c r="D172" s="260" t="s">
        <v>256</v>
      </c>
      <c r="E172" s="259"/>
      <c r="F172" s="262" t="s">
        <v>1950</v>
      </c>
      <c r="G172" s="259"/>
      <c r="H172" s="263">
        <v>60.600000000000001</v>
      </c>
      <c r="I172" s="264"/>
      <c r="J172" s="259"/>
      <c r="K172" s="259"/>
      <c r="L172" s="265"/>
      <c r="M172" s="266"/>
      <c r="N172" s="267"/>
      <c r="O172" s="267"/>
      <c r="P172" s="267"/>
      <c r="Q172" s="267"/>
      <c r="R172" s="267"/>
      <c r="S172" s="267"/>
      <c r="T172" s="268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69" t="s">
        <v>256</v>
      </c>
      <c r="AU172" s="269" t="s">
        <v>92</v>
      </c>
      <c r="AV172" s="13" t="s">
        <v>92</v>
      </c>
      <c r="AW172" s="13" t="s">
        <v>4</v>
      </c>
      <c r="AX172" s="13" t="s">
        <v>84</v>
      </c>
      <c r="AY172" s="269" t="s">
        <v>210</v>
      </c>
    </row>
    <row r="173" s="2" customFormat="1" ht="16.30189" customHeight="1">
      <c r="A173" s="39"/>
      <c r="B173" s="40"/>
      <c r="C173" s="239" t="s">
        <v>373</v>
      </c>
      <c r="D173" s="239" t="s">
        <v>213</v>
      </c>
      <c r="E173" s="240" t="s">
        <v>1951</v>
      </c>
      <c r="F173" s="241" t="s">
        <v>1952</v>
      </c>
      <c r="G173" s="242" t="s">
        <v>563</v>
      </c>
      <c r="H173" s="243">
        <v>1</v>
      </c>
      <c r="I173" s="244"/>
      <c r="J173" s="245">
        <f>ROUND(I173*H173,2)</f>
        <v>0</v>
      </c>
      <c r="K173" s="246"/>
      <c r="L173" s="45"/>
      <c r="M173" s="247" t="s">
        <v>1</v>
      </c>
      <c r="N173" s="248" t="s">
        <v>42</v>
      </c>
      <c r="O173" s="98"/>
      <c r="P173" s="249">
        <f>O173*H173</f>
        <v>0</v>
      </c>
      <c r="Q173" s="249">
        <v>0</v>
      </c>
      <c r="R173" s="249">
        <f>Q173*H173</f>
        <v>0</v>
      </c>
      <c r="S173" s="249">
        <v>1.155</v>
      </c>
      <c r="T173" s="250">
        <f>S173*H173</f>
        <v>1.155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51" t="s">
        <v>227</v>
      </c>
      <c r="AT173" s="251" t="s">
        <v>213</v>
      </c>
      <c r="AU173" s="251" t="s">
        <v>92</v>
      </c>
      <c r="AY173" s="18" t="s">
        <v>210</v>
      </c>
      <c r="BE173" s="252">
        <f>IF(N173="základná",J173,0)</f>
        <v>0</v>
      </c>
      <c r="BF173" s="252">
        <f>IF(N173="znížená",J173,0)</f>
        <v>0</v>
      </c>
      <c r="BG173" s="252">
        <f>IF(N173="zákl. prenesená",J173,0)</f>
        <v>0</v>
      </c>
      <c r="BH173" s="252">
        <f>IF(N173="zníž. prenesená",J173,0)</f>
        <v>0</v>
      </c>
      <c r="BI173" s="252">
        <f>IF(N173="nulová",J173,0)</f>
        <v>0</v>
      </c>
      <c r="BJ173" s="18" t="s">
        <v>92</v>
      </c>
      <c r="BK173" s="252">
        <f>ROUND(I173*H173,2)</f>
        <v>0</v>
      </c>
      <c r="BL173" s="18" t="s">
        <v>227</v>
      </c>
      <c r="BM173" s="251" t="s">
        <v>1953</v>
      </c>
    </row>
    <row r="174" s="2" customFormat="1" ht="23.4566" customHeight="1">
      <c r="A174" s="39"/>
      <c r="B174" s="40"/>
      <c r="C174" s="239" t="s">
        <v>378</v>
      </c>
      <c r="D174" s="239" t="s">
        <v>213</v>
      </c>
      <c r="E174" s="240" t="s">
        <v>796</v>
      </c>
      <c r="F174" s="241" t="s">
        <v>797</v>
      </c>
      <c r="G174" s="242" t="s">
        <v>333</v>
      </c>
      <c r="H174" s="243">
        <v>26.300000000000001</v>
      </c>
      <c r="I174" s="244"/>
      <c r="J174" s="245">
        <f>ROUND(I174*H174,2)</f>
        <v>0</v>
      </c>
      <c r="K174" s="246"/>
      <c r="L174" s="45"/>
      <c r="M174" s="247" t="s">
        <v>1</v>
      </c>
      <c r="N174" s="248" t="s">
        <v>42</v>
      </c>
      <c r="O174" s="98"/>
      <c r="P174" s="249">
        <f>O174*H174</f>
        <v>0</v>
      </c>
      <c r="Q174" s="249">
        <v>0</v>
      </c>
      <c r="R174" s="249">
        <f>Q174*H174</f>
        <v>0</v>
      </c>
      <c r="S174" s="249">
        <v>0</v>
      </c>
      <c r="T174" s="250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51" t="s">
        <v>227</v>
      </c>
      <c r="AT174" s="251" t="s">
        <v>213</v>
      </c>
      <c r="AU174" s="251" t="s">
        <v>92</v>
      </c>
      <c r="AY174" s="18" t="s">
        <v>210</v>
      </c>
      <c r="BE174" s="252">
        <f>IF(N174="základná",J174,0)</f>
        <v>0</v>
      </c>
      <c r="BF174" s="252">
        <f>IF(N174="znížená",J174,0)</f>
        <v>0</v>
      </c>
      <c r="BG174" s="252">
        <f>IF(N174="zákl. prenesená",J174,0)</f>
        <v>0</v>
      </c>
      <c r="BH174" s="252">
        <f>IF(N174="zníž. prenesená",J174,0)</f>
        <v>0</v>
      </c>
      <c r="BI174" s="252">
        <f>IF(N174="nulová",J174,0)</f>
        <v>0</v>
      </c>
      <c r="BJ174" s="18" t="s">
        <v>92</v>
      </c>
      <c r="BK174" s="252">
        <f>ROUND(I174*H174,2)</f>
        <v>0</v>
      </c>
      <c r="BL174" s="18" t="s">
        <v>227</v>
      </c>
      <c r="BM174" s="251" t="s">
        <v>1954</v>
      </c>
    </row>
    <row r="175" s="13" customFormat="1">
      <c r="A175" s="13"/>
      <c r="B175" s="258"/>
      <c r="C175" s="259"/>
      <c r="D175" s="260" t="s">
        <v>256</v>
      </c>
      <c r="E175" s="261" t="s">
        <v>1</v>
      </c>
      <c r="F175" s="262" t="s">
        <v>1955</v>
      </c>
      <c r="G175" s="259"/>
      <c r="H175" s="263">
        <v>5.4000000000000004</v>
      </c>
      <c r="I175" s="264"/>
      <c r="J175" s="259"/>
      <c r="K175" s="259"/>
      <c r="L175" s="265"/>
      <c r="M175" s="266"/>
      <c r="N175" s="267"/>
      <c r="O175" s="267"/>
      <c r="P175" s="267"/>
      <c r="Q175" s="267"/>
      <c r="R175" s="267"/>
      <c r="S175" s="267"/>
      <c r="T175" s="268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69" t="s">
        <v>256</v>
      </c>
      <c r="AU175" s="269" t="s">
        <v>92</v>
      </c>
      <c r="AV175" s="13" t="s">
        <v>92</v>
      </c>
      <c r="AW175" s="13" t="s">
        <v>32</v>
      </c>
      <c r="AX175" s="13" t="s">
        <v>76</v>
      </c>
      <c r="AY175" s="269" t="s">
        <v>210</v>
      </c>
    </row>
    <row r="176" s="13" customFormat="1">
      <c r="A176" s="13"/>
      <c r="B176" s="258"/>
      <c r="C176" s="259"/>
      <c r="D176" s="260" t="s">
        <v>256</v>
      </c>
      <c r="E176" s="261" t="s">
        <v>1</v>
      </c>
      <c r="F176" s="262" t="s">
        <v>1956</v>
      </c>
      <c r="G176" s="259"/>
      <c r="H176" s="263">
        <v>7.875</v>
      </c>
      <c r="I176" s="264"/>
      <c r="J176" s="259"/>
      <c r="K176" s="259"/>
      <c r="L176" s="265"/>
      <c r="M176" s="266"/>
      <c r="N176" s="267"/>
      <c r="O176" s="267"/>
      <c r="P176" s="267"/>
      <c r="Q176" s="267"/>
      <c r="R176" s="267"/>
      <c r="S176" s="267"/>
      <c r="T176" s="268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69" t="s">
        <v>256</v>
      </c>
      <c r="AU176" s="269" t="s">
        <v>92</v>
      </c>
      <c r="AV176" s="13" t="s">
        <v>92</v>
      </c>
      <c r="AW176" s="13" t="s">
        <v>32</v>
      </c>
      <c r="AX176" s="13" t="s">
        <v>76</v>
      </c>
      <c r="AY176" s="269" t="s">
        <v>210</v>
      </c>
    </row>
    <row r="177" s="13" customFormat="1">
      <c r="A177" s="13"/>
      <c r="B177" s="258"/>
      <c r="C177" s="259"/>
      <c r="D177" s="260" t="s">
        <v>256</v>
      </c>
      <c r="E177" s="261" t="s">
        <v>1</v>
      </c>
      <c r="F177" s="262" t="s">
        <v>1906</v>
      </c>
      <c r="G177" s="259"/>
      <c r="H177" s="263">
        <v>13.025</v>
      </c>
      <c r="I177" s="264"/>
      <c r="J177" s="259"/>
      <c r="K177" s="259"/>
      <c r="L177" s="265"/>
      <c r="M177" s="266"/>
      <c r="N177" s="267"/>
      <c r="O177" s="267"/>
      <c r="P177" s="267"/>
      <c r="Q177" s="267"/>
      <c r="R177" s="267"/>
      <c r="S177" s="267"/>
      <c r="T177" s="268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69" t="s">
        <v>256</v>
      </c>
      <c r="AU177" s="269" t="s">
        <v>92</v>
      </c>
      <c r="AV177" s="13" t="s">
        <v>92</v>
      </c>
      <c r="AW177" s="13" t="s">
        <v>32</v>
      </c>
      <c r="AX177" s="13" t="s">
        <v>76</v>
      </c>
      <c r="AY177" s="269" t="s">
        <v>210</v>
      </c>
    </row>
    <row r="178" s="14" customFormat="1">
      <c r="A178" s="14"/>
      <c r="B178" s="270"/>
      <c r="C178" s="271"/>
      <c r="D178" s="260" t="s">
        <v>256</v>
      </c>
      <c r="E178" s="272" t="s">
        <v>1</v>
      </c>
      <c r="F178" s="273" t="s">
        <v>268</v>
      </c>
      <c r="G178" s="271"/>
      <c r="H178" s="274">
        <v>26.300000000000001</v>
      </c>
      <c r="I178" s="275"/>
      <c r="J178" s="271"/>
      <c r="K178" s="271"/>
      <c r="L178" s="276"/>
      <c r="M178" s="277"/>
      <c r="N178" s="278"/>
      <c r="O178" s="278"/>
      <c r="P178" s="278"/>
      <c r="Q178" s="278"/>
      <c r="R178" s="278"/>
      <c r="S178" s="278"/>
      <c r="T178" s="279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80" t="s">
        <v>256</v>
      </c>
      <c r="AU178" s="280" t="s">
        <v>92</v>
      </c>
      <c r="AV178" s="14" t="s">
        <v>227</v>
      </c>
      <c r="AW178" s="14" t="s">
        <v>32</v>
      </c>
      <c r="AX178" s="14" t="s">
        <v>84</v>
      </c>
      <c r="AY178" s="280" t="s">
        <v>210</v>
      </c>
    </row>
    <row r="179" s="2" customFormat="1" ht="23.4566" customHeight="1">
      <c r="A179" s="39"/>
      <c r="B179" s="40"/>
      <c r="C179" s="239" t="s">
        <v>383</v>
      </c>
      <c r="D179" s="239" t="s">
        <v>213</v>
      </c>
      <c r="E179" s="240" t="s">
        <v>803</v>
      </c>
      <c r="F179" s="241" t="s">
        <v>804</v>
      </c>
      <c r="G179" s="242" t="s">
        <v>333</v>
      </c>
      <c r="H179" s="243">
        <v>236.69999999999999</v>
      </c>
      <c r="I179" s="244"/>
      <c r="J179" s="245">
        <f>ROUND(I179*H179,2)</f>
        <v>0</v>
      </c>
      <c r="K179" s="246"/>
      <c r="L179" s="45"/>
      <c r="M179" s="247" t="s">
        <v>1</v>
      </c>
      <c r="N179" s="248" t="s">
        <v>42</v>
      </c>
      <c r="O179" s="98"/>
      <c r="P179" s="249">
        <f>O179*H179</f>
        <v>0</v>
      </c>
      <c r="Q179" s="249">
        <v>0</v>
      </c>
      <c r="R179" s="249">
        <f>Q179*H179</f>
        <v>0</v>
      </c>
      <c r="S179" s="249">
        <v>0</v>
      </c>
      <c r="T179" s="250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51" t="s">
        <v>227</v>
      </c>
      <c r="AT179" s="251" t="s">
        <v>213</v>
      </c>
      <c r="AU179" s="251" t="s">
        <v>92</v>
      </c>
      <c r="AY179" s="18" t="s">
        <v>210</v>
      </c>
      <c r="BE179" s="252">
        <f>IF(N179="základná",J179,0)</f>
        <v>0</v>
      </c>
      <c r="BF179" s="252">
        <f>IF(N179="znížená",J179,0)</f>
        <v>0</v>
      </c>
      <c r="BG179" s="252">
        <f>IF(N179="zákl. prenesená",J179,0)</f>
        <v>0</v>
      </c>
      <c r="BH179" s="252">
        <f>IF(N179="zníž. prenesená",J179,0)</f>
        <v>0</v>
      </c>
      <c r="BI179" s="252">
        <f>IF(N179="nulová",J179,0)</f>
        <v>0</v>
      </c>
      <c r="BJ179" s="18" t="s">
        <v>92</v>
      </c>
      <c r="BK179" s="252">
        <f>ROUND(I179*H179,2)</f>
        <v>0</v>
      </c>
      <c r="BL179" s="18" t="s">
        <v>227</v>
      </c>
      <c r="BM179" s="251" t="s">
        <v>1957</v>
      </c>
    </row>
    <row r="180" s="13" customFormat="1">
      <c r="A180" s="13"/>
      <c r="B180" s="258"/>
      <c r="C180" s="259"/>
      <c r="D180" s="260" t="s">
        <v>256</v>
      </c>
      <c r="E180" s="261" t="s">
        <v>1</v>
      </c>
      <c r="F180" s="262" t="s">
        <v>1958</v>
      </c>
      <c r="G180" s="259"/>
      <c r="H180" s="263">
        <v>48.600000000000001</v>
      </c>
      <c r="I180" s="264"/>
      <c r="J180" s="259"/>
      <c r="K180" s="259"/>
      <c r="L180" s="265"/>
      <c r="M180" s="266"/>
      <c r="N180" s="267"/>
      <c r="O180" s="267"/>
      <c r="P180" s="267"/>
      <c r="Q180" s="267"/>
      <c r="R180" s="267"/>
      <c r="S180" s="267"/>
      <c r="T180" s="268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69" t="s">
        <v>256</v>
      </c>
      <c r="AU180" s="269" t="s">
        <v>92</v>
      </c>
      <c r="AV180" s="13" t="s">
        <v>92</v>
      </c>
      <c r="AW180" s="13" t="s">
        <v>32</v>
      </c>
      <c r="AX180" s="13" t="s">
        <v>76</v>
      </c>
      <c r="AY180" s="269" t="s">
        <v>210</v>
      </c>
    </row>
    <row r="181" s="13" customFormat="1">
      <c r="A181" s="13"/>
      <c r="B181" s="258"/>
      <c r="C181" s="259"/>
      <c r="D181" s="260" t="s">
        <v>256</v>
      </c>
      <c r="E181" s="261" t="s">
        <v>1</v>
      </c>
      <c r="F181" s="262" t="s">
        <v>1959</v>
      </c>
      <c r="G181" s="259"/>
      <c r="H181" s="263">
        <v>70.875</v>
      </c>
      <c r="I181" s="264"/>
      <c r="J181" s="259"/>
      <c r="K181" s="259"/>
      <c r="L181" s="265"/>
      <c r="M181" s="266"/>
      <c r="N181" s="267"/>
      <c r="O181" s="267"/>
      <c r="P181" s="267"/>
      <c r="Q181" s="267"/>
      <c r="R181" s="267"/>
      <c r="S181" s="267"/>
      <c r="T181" s="268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69" t="s">
        <v>256</v>
      </c>
      <c r="AU181" s="269" t="s">
        <v>92</v>
      </c>
      <c r="AV181" s="13" t="s">
        <v>92</v>
      </c>
      <c r="AW181" s="13" t="s">
        <v>32</v>
      </c>
      <c r="AX181" s="13" t="s">
        <v>76</v>
      </c>
      <c r="AY181" s="269" t="s">
        <v>210</v>
      </c>
    </row>
    <row r="182" s="13" customFormat="1">
      <c r="A182" s="13"/>
      <c r="B182" s="258"/>
      <c r="C182" s="259"/>
      <c r="D182" s="260" t="s">
        <v>256</v>
      </c>
      <c r="E182" s="261" t="s">
        <v>1</v>
      </c>
      <c r="F182" s="262" t="s">
        <v>1960</v>
      </c>
      <c r="G182" s="259"/>
      <c r="H182" s="263">
        <v>117.22499999999999</v>
      </c>
      <c r="I182" s="264"/>
      <c r="J182" s="259"/>
      <c r="K182" s="259"/>
      <c r="L182" s="265"/>
      <c r="M182" s="266"/>
      <c r="N182" s="267"/>
      <c r="O182" s="267"/>
      <c r="P182" s="267"/>
      <c r="Q182" s="267"/>
      <c r="R182" s="267"/>
      <c r="S182" s="267"/>
      <c r="T182" s="268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69" t="s">
        <v>256</v>
      </c>
      <c r="AU182" s="269" t="s">
        <v>92</v>
      </c>
      <c r="AV182" s="13" t="s">
        <v>92</v>
      </c>
      <c r="AW182" s="13" t="s">
        <v>32</v>
      </c>
      <c r="AX182" s="13" t="s">
        <v>76</v>
      </c>
      <c r="AY182" s="269" t="s">
        <v>210</v>
      </c>
    </row>
    <row r="183" s="14" customFormat="1">
      <c r="A183" s="14"/>
      <c r="B183" s="270"/>
      <c r="C183" s="271"/>
      <c r="D183" s="260" t="s">
        <v>256</v>
      </c>
      <c r="E183" s="272" t="s">
        <v>1</v>
      </c>
      <c r="F183" s="273" t="s">
        <v>268</v>
      </c>
      <c r="G183" s="271"/>
      <c r="H183" s="274">
        <v>236.69999999999999</v>
      </c>
      <c r="I183" s="275"/>
      <c r="J183" s="271"/>
      <c r="K183" s="271"/>
      <c r="L183" s="276"/>
      <c r="M183" s="277"/>
      <c r="N183" s="278"/>
      <c r="O183" s="278"/>
      <c r="P183" s="278"/>
      <c r="Q183" s="278"/>
      <c r="R183" s="278"/>
      <c r="S183" s="278"/>
      <c r="T183" s="279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80" t="s">
        <v>256</v>
      </c>
      <c r="AU183" s="280" t="s">
        <v>92</v>
      </c>
      <c r="AV183" s="14" t="s">
        <v>227</v>
      </c>
      <c r="AW183" s="14" t="s">
        <v>32</v>
      </c>
      <c r="AX183" s="14" t="s">
        <v>84</v>
      </c>
      <c r="AY183" s="280" t="s">
        <v>210</v>
      </c>
    </row>
    <row r="184" s="2" customFormat="1" ht="23.4566" customHeight="1">
      <c r="A184" s="39"/>
      <c r="B184" s="40"/>
      <c r="C184" s="239" t="s">
        <v>388</v>
      </c>
      <c r="D184" s="239" t="s">
        <v>213</v>
      </c>
      <c r="E184" s="240" t="s">
        <v>1187</v>
      </c>
      <c r="F184" s="241" t="s">
        <v>1188</v>
      </c>
      <c r="G184" s="242" t="s">
        <v>333</v>
      </c>
      <c r="H184" s="243">
        <v>7.875</v>
      </c>
      <c r="I184" s="244"/>
      <c r="J184" s="245">
        <f>ROUND(I184*H184,2)</f>
        <v>0</v>
      </c>
      <c r="K184" s="246"/>
      <c r="L184" s="45"/>
      <c r="M184" s="247" t="s">
        <v>1</v>
      </c>
      <c r="N184" s="248" t="s">
        <v>42</v>
      </c>
      <c r="O184" s="98"/>
      <c r="P184" s="249">
        <f>O184*H184</f>
        <v>0</v>
      </c>
      <c r="Q184" s="249">
        <v>0</v>
      </c>
      <c r="R184" s="249">
        <f>Q184*H184</f>
        <v>0</v>
      </c>
      <c r="S184" s="249">
        <v>0</v>
      </c>
      <c r="T184" s="250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51" t="s">
        <v>227</v>
      </c>
      <c r="AT184" s="251" t="s">
        <v>213</v>
      </c>
      <c r="AU184" s="251" t="s">
        <v>92</v>
      </c>
      <c r="AY184" s="18" t="s">
        <v>210</v>
      </c>
      <c r="BE184" s="252">
        <f>IF(N184="základná",J184,0)</f>
        <v>0</v>
      </c>
      <c r="BF184" s="252">
        <f>IF(N184="znížená",J184,0)</f>
        <v>0</v>
      </c>
      <c r="BG184" s="252">
        <f>IF(N184="zákl. prenesená",J184,0)</f>
        <v>0</v>
      </c>
      <c r="BH184" s="252">
        <f>IF(N184="zníž. prenesená",J184,0)</f>
        <v>0</v>
      </c>
      <c r="BI184" s="252">
        <f>IF(N184="nulová",J184,0)</f>
        <v>0</v>
      </c>
      <c r="BJ184" s="18" t="s">
        <v>92</v>
      </c>
      <c r="BK184" s="252">
        <f>ROUND(I184*H184,2)</f>
        <v>0</v>
      </c>
      <c r="BL184" s="18" t="s">
        <v>227</v>
      </c>
      <c r="BM184" s="251" t="s">
        <v>1961</v>
      </c>
    </row>
    <row r="185" s="13" customFormat="1">
      <c r="A185" s="13"/>
      <c r="B185" s="258"/>
      <c r="C185" s="259"/>
      <c r="D185" s="260" t="s">
        <v>256</v>
      </c>
      <c r="E185" s="261" t="s">
        <v>1</v>
      </c>
      <c r="F185" s="262" t="s">
        <v>1956</v>
      </c>
      <c r="G185" s="259"/>
      <c r="H185" s="263">
        <v>7.875</v>
      </c>
      <c r="I185" s="264"/>
      <c r="J185" s="259"/>
      <c r="K185" s="259"/>
      <c r="L185" s="265"/>
      <c r="M185" s="266"/>
      <c r="N185" s="267"/>
      <c r="O185" s="267"/>
      <c r="P185" s="267"/>
      <c r="Q185" s="267"/>
      <c r="R185" s="267"/>
      <c r="S185" s="267"/>
      <c r="T185" s="268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69" t="s">
        <v>256</v>
      </c>
      <c r="AU185" s="269" t="s">
        <v>92</v>
      </c>
      <c r="AV185" s="13" t="s">
        <v>92</v>
      </c>
      <c r="AW185" s="13" t="s">
        <v>32</v>
      </c>
      <c r="AX185" s="13" t="s">
        <v>84</v>
      </c>
      <c r="AY185" s="269" t="s">
        <v>210</v>
      </c>
    </row>
    <row r="186" s="2" customFormat="1" ht="31.92453" customHeight="1">
      <c r="A186" s="39"/>
      <c r="B186" s="40"/>
      <c r="C186" s="239" t="s">
        <v>393</v>
      </c>
      <c r="D186" s="239" t="s">
        <v>213</v>
      </c>
      <c r="E186" s="240" t="s">
        <v>1191</v>
      </c>
      <c r="F186" s="241" t="s">
        <v>1192</v>
      </c>
      <c r="G186" s="242" t="s">
        <v>333</v>
      </c>
      <c r="H186" s="243">
        <v>5.4000000000000004</v>
      </c>
      <c r="I186" s="244"/>
      <c r="J186" s="245">
        <f>ROUND(I186*H186,2)</f>
        <v>0</v>
      </c>
      <c r="K186" s="246"/>
      <c r="L186" s="45"/>
      <c r="M186" s="247" t="s">
        <v>1</v>
      </c>
      <c r="N186" s="248" t="s">
        <v>42</v>
      </c>
      <c r="O186" s="98"/>
      <c r="P186" s="249">
        <f>O186*H186</f>
        <v>0</v>
      </c>
      <c r="Q186" s="249">
        <v>0</v>
      </c>
      <c r="R186" s="249">
        <f>Q186*H186</f>
        <v>0</v>
      </c>
      <c r="S186" s="249">
        <v>0</v>
      </c>
      <c r="T186" s="250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51" t="s">
        <v>227</v>
      </c>
      <c r="AT186" s="251" t="s">
        <v>213</v>
      </c>
      <c r="AU186" s="251" t="s">
        <v>92</v>
      </c>
      <c r="AY186" s="18" t="s">
        <v>210</v>
      </c>
      <c r="BE186" s="252">
        <f>IF(N186="základná",J186,0)</f>
        <v>0</v>
      </c>
      <c r="BF186" s="252">
        <f>IF(N186="znížená",J186,0)</f>
        <v>0</v>
      </c>
      <c r="BG186" s="252">
        <f>IF(N186="zákl. prenesená",J186,0)</f>
        <v>0</v>
      </c>
      <c r="BH186" s="252">
        <f>IF(N186="zníž. prenesená",J186,0)</f>
        <v>0</v>
      </c>
      <c r="BI186" s="252">
        <f>IF(N186="nulová",J186,0)</f>
        <v>0</v>
      </c>
      <c r="BJ186" s="18" t="s">
        <v>92</v>
      </c>
      <c r="BK186" s="252">
        <f>ROUND(I186*H186,2)</f>
        <v>0</v>
      </c>
      <c r="BL186" s="18" t="s">
        <v>227</v>
      </c>
      <c r="BM186" s="251" t="s">
        <v>1962</v>
      </c>
    </row>
    <row r="187" s="13" customFormat="1">
      <c r="A187" s="13"/>
      <c r="B187" s="258"/>
      <c r="C187" s="259"/>
      <c r="D187" s="260" t="s">
        <v>256</v>
      </c>
      <c r="E187" s="261" t="s">
        <v>1</v>
      </c>
      <c r="F187" s="262" t="s">
        <v>1955</v>
      </c>
      <c r="G187" s="259"/>
      <c r="H187" s="263">
        <v>5.4000000000000004</v>
      </c>
      <c r="I187" s="264"/>
      <c r="J187" s="259"/>
      <c r="K187" s="259"/>
      <c r="L187" s="265"/>
      <c r="M187" s="266"/>
      <c r="N187" s="267"/>
      <c r="O187" s="267"/>
      <c r="P187" s="267"/>
      <c r="Q187" s="267"/>
      <c r="R187" s="267"/>
      <c r="S187" s="267"/>
      <c r="T187" s="268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69" t="s">
        <v>256</v>
      </c>
      <c r="AU187" s="269" t="s">
        <v>92</v>
      </c>
      <c r="AV187" s="13" t="s">
        <v>92</v>
      </c>
      <c r="AW187" s="13" t="s">
        <v>32</v>
      </c>
      <c r="AX187" s="13" t="s">
        <v>84</v>
      </c>
      <c r="AY187" s="269" t="s">
        <v>210</v>
      </c>
    </row>
    <row r="188" s="12" customFormat="1" ht="22.8" customHeight="1">
      <c r="A188" s="12"/>
      <c r="B188" s="223"/>
      <c r="C188" s="224"/>
      <c r="D188" s="225" t="s">
        <v>75</v>
      </c>
      <c r="E188" s="237" t="s">
        <v>741</v>
      </c>
      <c r="F188" s="237" t="s">
        <v>807</v>
      </c>
      <c r="G188" s="224"/>
      <c r="H188" s="224"/>
      <c r="I188" s="227"/>
      <c r="J188" s="238">
        <f>BK188</f>
        <v>0</v>
      </c>
      <c r="K188" s="224"/>
      <c r="L188" s="229"/>
      <c r="M188" s="230"/>
      <c r="N188" s="231"/>
      <c r="O188" s="231"/>
      <c r="P188" s="232">
        <f>P189</f>
        <v>0</v>
      </c>
      <c r="Q188" s="231"/>
      <c r="R188" s="232">
        <f>R189</f>
        <v>0</v>
      </c>
      <c r="S188" s="231"/>
      <c r="T188" s="233">
        <f>T189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34" t="s">
        <v>84</v>
      </c>
      <c r="AT188" s="235" t="s">
        <v>75</v>
      </c>
      <c r="AU188" s="235" t="s">
        <v>84</v>
      </c>
      <c r="AY188" s="234" t="s">
        <v>210</v>
      </c>
      <c r="BK188" s="236">
        <f>BK189</f>
        <v>0</v>
      </c>
    </row>
    <row r="189" s="2" customFormat="1" ht="23.4566" customHeight="1">
      <c r="A189" s="39"/>
      <c r="B189" s="40"/>
      <c r="C189" s="239" t="s">
        <v>398</v>
      </c>
      <c r="D189" s="239" t="s">
        <v>213</v>
      </c>
      <c r="E189" s="240" t="s">
        <v>809</v>
      </c>
      <c r="F189" s="241" t="s">
        <v>810</v>
      </c>
      <c r="G189" s="242" t="s">
        <v>333</v>
      </c>
      <c r="H189" s="243">
        <v>90.039000000000001</v>
      </c>
      <c r="I189" s="244"/>
      <c r="J189" s="245">
        <f>ROUND(I189*H189,2)</f>
        <v>0</v>
      </c>
      <c r="K189" s="246"/>
      <c r="L189" s="45"/>
      <c r="M189" s="253" t="s">
        <v>1</v>
      </c>
      <c r="N189" s="254" t="s">
        <v>42</v>
      </c>
      <c r="O189" s="255"/>
      <c r="P189" s="256">
        <f>O189*H189</f>
        <v>0</v>
      </c>
      <c r="Q189" s="256">
        <v>0</v>
      </c>
      <c r="R189" s="256">
        <f>Q189*H189</f>
        <v>0</v>
      </c>
      <c r="S189" s="256">
        <v>0</v>
      </c>
      <c r="T189" s="257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51" t="s">
        <v>227</v>
      </c>
      <c r="AT189" s="251" t="s">
        <v>213</v>
      </c>
      <c r="AU189" s="251" t="s">
        <v>92</v>
      </c>
      <c r="AY189" s="18" t="s">
        <v>210</v>
      </c>
      <c r="BE189" s="252">
        <f>IF(N189="základná",J189,0)</f>
        <v>0</v>
      </c>
      <c r="BF189" s="252">
        <f>IF(N189="znížená",J189,0)</f>
        <v>0</v>
      </c>
      <c r="BG189" s="252">
        <f>IF(N189="zákl. prenesená",J189,0)</f>
        <v>0</v>
      </c>
      <c r="BH189" s="252">
        <f>IF(N189="zníž. prenesená",J189,0)</f>
        <v>0</v>
      </c>
      <c r="BI189" s="252">
        <f>IF(N189="nulová",J189,0)</f>
        <v>0</v>
      </c>
      <c r="BJ189" s="18" t="s">
        <v>92</v>
      </c>
      <c r="BK189" s="252">
        <f>ROUND(I189*H189,2)</f>
        <v>0</v>
      </c>
      <c r="BL189" s="18" t="s">
        <v>227</v>
      </c>
      <c r="BM189" s="251" t="s">
        <v>1963</v>
      </c>
    </row>
    <row r="190" s="2" customFormat="1" ht="6.96" customHeight="1">
      <c r="A190" s="39"/>
      <c r="B190" s="73"/>
      <c r="C190" s="74"/>
      <c r="D190" s="74"/>
      <c r="E190" s="74"/>
      <c r="F190" s="74"/>
      <c r="G190" s="74"/>
      <c r="H190" s="74"/>
      <c r="I190" s="74"/>
      <c r="J190" s="74"/>
      <c r="K190" s="74"/>
      <c r="L190" s="45"/>
      <c r="M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</row>
  </sheetData>
  <sheetProtection sheet="1" autoFilter="0" formatColumns="0" formatRows="0" objects="1" scenarios="1" spinCount="100000" saltValue="h2I8drak19xBk4elsZ7fW3S4r+EuAVj5+YGwVtLWtQX+XTtYvyQ+HsARJdKPfvhgYL4O9zttCRKh8zqneR6DLg==" hashValue="kNAYy062hQcson1DL8Cc3fWrD6GWf7hXLJjo8K6KVqrmm8dvvxAi4WVCwYYMFeJEkPUSWmiETlUdL9uKt6eZBw==" algorithmName="SHA-512" password="CC35"/>
  <autoFilter ref="C124:K189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3:H113"/>
    <mergeCell ref="E115:H115"/>
    <mergeCell ref="E117:H117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7.863281" style="1" customWidth="1"/>
    <col min="2" max="2" width="1.007813" style="1" customWidth="1"/>
    <col min="3" max="3" width="4.011719" style="1" customWidth="1"/>
    <col min="4" max="4" width="4.152344" style="1" customWidth="1"/>
    <col min="5" max="5" width="16.15234" style="1" customWidth="1"/>
    <col min="6" max="6" width="48.15234" style="1" customWidth="1"/>
    <col min="7" max="7" width="7.011719" style="1" customWidth="1"/>
    <col min="8" max="8" width="13.29297" style="1" customWidth="1"/>
    <col min="9" max="9" width="15.01172" style="1" customWidth="1"/>
    <col min="10" max="10" width="21.15234" style="1" customWidth="1"/>
    <col min="11" max="11" width="21.15234" style="1" hidden="1" customWidth="1"/>
    <col min="12" max="12" width="8.863281" style="1" customWidth="1"/>
    <col min="13" max="13" width="10.29297" style="1" hidden="1" customWidth="1"/>
    <col min="14" max="14" width="9.140625" style="1" hidden="1"/>
    <col min="15" max="15" width="13.43359" style="1" hidden="1" customWidth="1"/>
    <col min="16" max="16" width="13.43359" style="1" hidden="1" customWidth="1"/>
    <col min="17" max="17" width="13.43359" style="1" hidden="1" customWidth="1"/>
    <col min="18" max="18" width="13.43359" style="1" hidden="1" customWidth="1"/>
    <col min="19" max="19" width="13.43359" style="1" hidden="1" customWidth="1"/>
    <col min="20" max="20" width="13.43359" style="1" hidden="1" customWidth="1"/>
    <col min="21" max="21" width="15.43359" style="1" hidden="1" customWidth="1"/>
    <col min="22" max="22" width="11.72266" style="1" customWidth="1"/>
    <col min="23" max="23" width="15.43359" style="1" customWidth="1"/>
    <col min="24" max="24" width="11.72266" style="1" customWidth="1"/>
    <col min="25" max="25" width="14.15234" style="1" customWidth="1"/>
    <col min="26" max="26" width="10.43359" style="1" customWidth="1"/>
    <col min="27" max="27" width="14.15234" style="1" customWidth="1"/>
    <col min="28" max="28" width="15.43359" style="1" customWidth="1"/>
    <col min="29" max="29" width="10.43359" style="1" customWidth="1"/>
    <col min="30" max="30" width="14.15234" style="1" customWidth="1"/>
    <col min="31" max="31" width="15.43359" style="1" customWidth="1"/>
    <col min="44" max="44" width="9.140625" style="1" hidden="1"/>
    <col min="45" max="45" width="9.140625" style="1" hidden="1"/>
    <col min="46" max="46" width="9.140625" style="1" hidden="1"/>
    <col min="47" max="47" width="9.140625" style="1" hidden="1"/>
    <col min="48" max="48" width="9.140625" style="1" hidden="1"/>
    <col min="49" max="49" width="9.140625" style="1" hidden="1"/>
    <col min="50" max="50" width="9.140625" style="1" hidden="1"/>
    <col min="51" max="51" width="9.140625" style="1" hidden="1"/>
    <col min="52" max="52" width="9.140625" style="1" hidden="1"/>
    <col min="53" max="53" width="9.140625" style="1" hidden="1"/>
    <col min="54" max="54" width="9.140625" style="1" hidden="1"/>
    <col min="55" max="55" width="9.140625" style="1" hidden="1"/>
    <col min="56" max="56" width="9.140625" style="1" hidden="1"/>
    <col min="57" max="57" width="9.140625" style="1" hidden="1"/>
    <col min="58" max="58" width="9.140625" style="1" hidden="1"/>
    <col min="59" max="59" width="9.140625" style="1" hidden="1"/>
    <col min="60" max="60" width="9.140625" style="1" hidden="1"/>
    <col min="61" max="61" width="9.140625" style="1" hidden="1"/>
    <col min="62" max="62" width="9.140625" style="1" hidden="1"/>
    <col min="63" max="63" width="9.140625" style="1" hidden="1"/>
    <col min="64" max="64" width="9.140625" style="1" hidden="1"/>
    <col min="65" max="65" width="9.140625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165</v>
      </c>
    </row>
    <row r="3" s="1" customFormat="1" ht="6.96" customHeight="1">
      <c r="B3" s="154"/>
      <c r="C3" s="155"/>
      <c r="D3" s="155"/>
      <c r="E3" s="155"/>
      <c r="F3" s="155"/>
      <c r="G3" s="155"/>
      <c r="H3" s="155"/>
      <c r="I3" s="155"/>
      <c r="J3" s="155"/>
      <c r="K3" s="155"/>
      <c r="L3" s="21"/>
      <c r="AT3" s="18" t="s">
        <v>76</v>
      </c>
    </row>
    <row r="4" s="1" customFormat="1" ht="24.96" customHeight="1">
      <c r="B4" s="21"/>
      <c r="D4" s="156" t="s">
        <v>184</v>
      </c>
      <c r="L4" s="21"/>
      <c r="M4" s="157" t="s">
        <v>9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58" t="s">
        <v>15</v>
      </c>
      <c r="L6" s="21"/>
    </row>
    <row r="7" s="1" customFormat="1" ht="27.84906" customHeight="1">
      <c r="B7" s="21"/>
      <c r="E7" s="159" t="str">
        <f>'Rekapitulácia stavby'!K6</f>
        <v>Rekonštrukcia cesty a mostov II/512 hr. Trenčianskeho kraja - Veľké Pole - križ. II/428 Žarnovica , I. etapa</v>
      </c>
      <c r="F7" s="158"/>
      <c r="G7" s="158"/>
      <c r="H7" s="158"/>
      <c r="L7" s="21"/>
    </row>
    <row r="8" s="1" customFormat="1" ht="12" customHeight="1">
      <c r="B8" s="21"/>
      <c r="D8" s="158" t="s">
        <v>185</v>
      </c>
      <c r="L8" s="21"/>
    </row>
    <row r="9" s="2" customFormat="1" ht="16.30189" customHeight="1">
      <c r="A9" s="39"/>
      <c r="B9" s="45"/>
      <c r="C9" s="39"/>
      <c r="D9" s="39"/>
      <c r="E9" s="159" t="s">
        <v>1881</v>
      </c>
      <c r="F9" s="39"/>
      <c r="G9" s="39"/>
      <c r="H9" s="39"/>
      <c r="I9" s="39"/>
      <c r="J9" s="39"/>
      <c r="K9" s="39"/>
      <c r="L9" s="70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 ht="12" customHeight="1">
      <c r="A10" s="39"/>
      <c r="B10" s="45"/>
      <c r="C10" s="39"/>
      <c r="D10" s="158" t="s">
        <v>235</v>
      </c>
      <c r="E10" s="39"/>
      <c r="F10" s="39"/>
      <c r="G10" s="39"/>
      <c r="H10" s="39"/>
      <c r="I10" s="39"/>
      <c r="J10" s="39"/>
      <c r="K10" s="39"/>
      <c r="L10" s="70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6.30189" customHeight="1">
      <c r="A11" s="39"/>
      <c r="B11" s="45"/>
      <c r="C11" s="39"/>
      <c r="D11" s="39"/>
      <c r="E11" s="160" t="s">
        <v>1964</v>
      </c>
      <c r="F11" s="39"/>
      <c r="G11" s="39"/>
      <c r="H11" s="39"/>
      <c r="I11" s="39"/>
      <c r="J11" s="39"/>
      <c r="K11" s="39"/>
      <c r="L11" s="70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70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2" customHeight="1">
      <c r="A13" s="39"/>
      <c r="B13" s="45"/>
      <c r="C13" s="39"/>
      <c r="D13" s="158" t="s">
        <v>17</v>
      </c>
      <c r="E13" s="39"/>
      <c r="F13" s="148" t="s">
        <v>1</v>
      </c>
      <c r="G13" s="39"/>
      <c r="H13" s="39"/>
      <c r="I13" s="158" t="s">
        <v>18</v>
      </c>
      <c r="J13" s="148" t="s">
        <v>1</v>
      </c>
      <c r="K13" s="39"/>
      <c r="L13" s="70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58" t="s">
        <v>19</v>
      </c>
      <c r="E14" s="39"/>
      <c r="F14" s="148" t="s">
        <v>20</v>
      </c>
      <c r="G14" s="39"/>
      <c r="H14" s="39"/>
      <c r="I14" s="158" t="s">
        <v>21</v>
      </c>
      <c r="J14" s="161" t="str">
        <f>'Rekapitulácia stavby'!AN8</f>
        <v>14. 12. 2020</v>
      </c>
      <c r="K14" s="39"/>
      <c r="L14" s="70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70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12" customHeight="1">
      <c r="A16" s="39"/>
      <c r="B16" s="45"/>
      <c r="C16" s="39"/>
      <c r="D16" s="158" t="s">
        <v>23</v>
      </c>
      <c r="E16" s="39"/>
      <c r="F16" s="39"/>
      <c r="G16" s="39"/>
      <c r="H16" s="39"/>
      <c r="I16" s="158" t="s">
        <v>24</v>
      </c>
      <c r="J16" s="148" t="s">
        <v>1</v>
      </c>
      <c r="K16" s="39"/>
      <c r="L16" s="70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8" customHeight="1">
      <c r="A17" s="39"/>
      <c r="B17" s="45"/>
      <c r="C17" s="39"/>
      <c r="D17" s="39"/>
      <c r="E17" s="148" t="s">
        <v>25</v>
      </c>
      <c r="F17" s="39"/>
      <c r="G17" s="39"/>
      <c r="H17" s="39"/>
      <c r="I17" s="158" t="s">
        <v>26</v>
      </c>
      <c r="J17" s="148" t="s">
        <v>1</v>
      </c>
      <c r="K17" s="39"/>
      <c r="L17" s="70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6.96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70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12" customHeight="1">
      <c r="A19" s="39"/>
      <c r="B19" s="45"/>
      <c r="C19" s="39"/>
      <c r="D19" s="158" t="s">
        <v>27</v>
      </c>
      <c r="E19" s="39"/>
      <c r="F19" s="39"/>
      <c r="G19" s="39"/>
      <c r="H19" s="39"/>
      <c r="I19" s="158" t="s">
        <v>24</v>
      </c>
      <c r="J19" s="34" t="str">
        <f>'Rekapitulácia stavby'!AN13</f>
        <v>Vyplň údaj</v>
      </c>
      <c r="K19" s="39"/>
      <c r="L19" s="70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8" customHeight="1">
      <c r="A20" s="39"/>
      <c r="B20" s="45"/>
      <c r="C20" s="39"/>
      <c r="D20" s="39"/>
      <c r="E20" s="34" t="str">
        <f>'Rekapitulácia stavby'!E14</f>
        <v>Vyplň údaj</v>
      </c>
      <c r="F20" s="148"/>
      <c r="G20" s="148"/>
      <c r="H20" s="148"/>
      <c r="I20" s="158" t="s">
        <v>26</v>
      </c>
      <c r="J20" s="34" t="str">
        <f>'Rekapitulácia stavby'!AN14</f>
        <v>Vyplň údaj</v>
      </c>
      <c r="K20" s="39"/>
      <c r="L20" s="70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6.96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70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12" customHeight="1">
      <c r="A22" s="39"/>
      <c r="B22" s="45"/>
      <c r="C22" s="39"/>
      <c r="D22" s="158" t="s">
        <v>29</v>
      </c>
      <c r="E22" s="39"/>
      <c r="F22" s="39"/>
      <c r="G22" s="39"/>
      <c r="H22" s="39"/>
      <c r="I22" s="158" t="s">
        <v>24</v>
      </c>
      <c r="J22" s="148" t="s">
        <v>30</v>
      </c>
      <c r="K22" s="39"/>
      <c r="L22" s="70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8" customHeight="1">
      <c r="A23" s="39"/>
      <c r="B23" s="45"/>
      <c r="C23" s="39"/>
      <c r="D23" s="39"/>
      <c r="E23" s="148" t="s">
        <v>31</v>
      </c>
      <c r="F23" s="39"/>
      <c r="G23" s="39"/>
      <c r="H23" s="39"/>
      <c r="I23" s="158" t="s">
        <v>26</v>
      </c>
      <c r="J23" s="148" t="s">
        <v>1</v>
      </c>
      <c r="K23" s="39"/>
      <c r="L23" s="70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6.96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70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12" customHeight="1">
      <c r="A25" s="39"/>
      <c r="B25" s="45"/>
      <c r="C25" s="39"/>
      <c r="D25" s="158" t="s">
        <v>33</v>
      </c>
      <c r="E25" s="39"/>
      <c r="F25" s="39"/>
      <c r="G25" s="39"/>
      <c r="H25" s="39"/>
      <c r="I25" s="158" t="s">
        <v>24</v>
      </c>
      <c r="J25" s="148" t="s">
        <v>1</v>
      </c>
      <c r="K25" s="39"/>
      <c r="L25" s="70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8" customHeight="1">
      <c r="A26" s="39"/>
      <c r="B26" s="45"/>
      <c r="C26" s="39"/>
      <c r="D26" s="39"/>
      <c r="E26" s="148" t="s">
        <v>237</v>
      </c>
      <c r="F26" s="39"/>
      <c r="G26" s="39"/>
      <c r="H26" s="39"/>
      <c r="I26" s="158" t="s">
        <v>26</v>
      </c>
      <c r="J26" s="148" t="s">
        <v>1</v>
      </c>
      <c r="K26" s="39"/>
      <c r="L26" s="70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2" customFormat="1" ht="6.96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70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="2" customFormat="1" ht="12" customHeight="1">
      <c r="A28" s="39"/>
      <c r="B28" s="45"/>
      <c r="C28" s="39"/>
      <c r="D28" s="158" t="s">
        <v>35</v>
      </c>
      <c r="E28" s="39"/>
      <c r="F28" s="39"/>
      <c r="G28" s="39"/>
      <c r="H28" s="39"/>
      <c r="I28" s="39"/>
      <c r="J28" s="39"/>
      <c r="K28" s="39"/>
      <c r="L28" s="70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8" customFormat="1" ht="16.30189" customHeight="1">
      <c r="A29" s="162"/>
      <c r="B29" s="163"/>
      <c r="C29" s="162"/>
      <c r="D29" s="162"/>
      <c r="E29" s="164" t="s">
        <v>1</v>
      </c>
      <c r="F29" s="164"/>
      <c r="G29" s="164"/>
      <c r="H29" s="164"/>
      <c r="I29" s="162"/>
      <c r="J29" s="162"/>
      <c r="K29" s="162"/>
      <c r="L29" s="165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</row>
    <row r="30" s="2" customFormat="1" ht="6.96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70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66"/>
      <c r="E31" s="166"/>
      <c r="F31" s="166"/>
      <c r="G31" s="166"/>
      <c r="H31" s="166"/>
      <c r="I31" s="166"/>
      <c r="J31" s="166"/>
      <c r="K31" s="166"/>
      <c r="L31" s="70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25.44" customHeight="1">
      <c r="A32" s="39"/>
      <c r="B32" s="45"/>
      <c r="C32" s="39"/>
      <c r="D32" s="167" t="s">
        <v>36</v>
      </c>
      <c r="E32" s="39"/>
      <c r="F32" s="39"/>
      <c r="G32" s="39"/>
      <c r="H32" s="39"/>
      <c r="I32" s="39"/>
      <c r="J32" s="168">
        <f>ROUND(J125, 2)</f>
        <v>0</v>
      </c>
      <c r="K32" s="39"/>
      <c r="L32" s="70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6.96" customHeight="1">
      <c r="A33" s="39"/>
      <c r="B33" s="45"/>
      <c r="C33" s="39"/>
      <c r="D33" s="166"/>
      <c r="E33" s="166"/>
      <c r="F33" s="166"/>
      <c r="G33" s="166"/>
      <c r="H33" s="166"/>
      <c r="I33" s="166"/>
      <c r="J33" s="166"/>
      <c r="K33" s="166"/>
      <c r="L33" s="70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39"/>
      <c r="F34" s="169" t="s">
        <v>38</v>
      </c>
      <c r="G34" s="39"/>
      <c r="H34" s="39"/>
      <c r="I34" s="169" t="s">
        <v>37</v>
      </c>
      <c r="J34" s="169" t="s">
        <v>39</v>
      </c>
      <c r="K34" s="39"/>
      <c r="L34" s="70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="2" customFormat="1" ht="14.4" customHeight="1">
      <c r="A35" s="39"/>
      <c r="B35" s="45"/>
      <c r="C35" s="39"/>
      <c r="D35" s="170" t="s">
        <v>40</v>
      </c>
      <c r="E35" s="171" t="s">
        <v>41</v>
      </c>
      <c r="F35" s="172">
        <f>ROUND((SUM(BE125:BE177)),  2)</f>
        <v>0</v>
      </c>
      <c r="G35" s="173"/>
      <c r="H35" s="173"/>
      <c r="I35" s="174">
        <v>0.20000000000000001</v>
      </c>
      <c r="J35" s="172">
        <f>ROUND(((SUM(BE125:BE177))*I35),  2)</f>
        <v>0</v>
      </c>
      <c r="K35" s="39"/>
      <c r="L35" s="70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="2" customFormat="1" ht="14.4" customHeight="1">
      <c r="A36" s="39"/>
      <c r="B36" s="45"/>
      <c r="C36" s="39"/>
      <c r="D36" s="39"/>
      <c r="E36" s="171" t="s">
        <v>42</v>
      </c>
      <c r="F36" s="172">
        <f>ROUND((SUM(BF125:BF177)),  2)</f>
        <v>0</v>
      </c>
      <c r="G36" s="173"/>
      <c r="H36" s="173"/>
      <c r="I36" s="174">
        <v>0.20000000000000001</v>
      </c>
      <c r="J36" s="172">
        <f>ROUND(((SUM(BF125:BF177))*I36),  2)</f>
        <v>0</v>
      </c>
      <c r="K36" s="39"/>
      <c r="L36" s="70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58" t="s">
        <v>43</v>
      </c>
      <c r="F37" s="175">
        <f>ROUND((SUM(BG125:BG177)),  2)</f>
        <v>0</v>
      </c>
      <c r="G37" s="39"/>
      <c r="H37" s="39"/>
      <c r="I37" s="176">
        <v>0.20000000000000001</v>
      </c>
      <c r="J37" s="175">
        <f>0</f>
        <v>0</v>
      </c>
      <c r="K37" s="39"/>
      <c r="L37" s="70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hidden="1" s="2" customFormat="1" ht="14.4" customHeight="1">
      <c r="A38" s="39"/>
      <c r="B38" s="45"/>
      <c r="C38" s="39"/>
      <c r="D38" s="39"/>
      <c r="E38" s="158" t="s">
        <v>44</v>
      </c>
      <c r="F38" s="175">
        <f>ROUND((SUM(BH125:BH177)),  2)</f>
        <v>0</v>
      </c>
      <c r="G38" s="39"/>
      <c r="H38" s="39"/>
      <c r="I38" s="176">
        <v>0.20000000000000001</v>
      </c>
      <c r="J38" s="175">
        <f>0</f>
        <v>0</v>
      </c>
      <c r="K38" s="39"/>
      <c r="L38" s="70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hidden="1" s="2" customFormat="1" ht="14.4" customHeight="1">
      <c r="A39" s="39"/>
      <c r="B39" s="45"/>
      <c r="C39" s="39"/>
      <c r="D39" s="39"/>
      <c r="E39" s="171" t="s">
        <v>45</v>
      </c>
      <c r="F39" s="172">
        <f>ROUND((SUM(BI125:BI177)),  2)</f>
        <v>0</v>
      </c>
      <c r="G39" s="173"/>
      <c r="H39" s="173"/>
      <c r="I39" s="174">
        <v>0</v>
      </c>
      <c r="J39" s="172">
        <f>0</f>
        <v>0</v>
      </c>
      <c r="K39" s="39"/>
      <c r="L39" s="70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6.96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70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2" customFormat="1" ht="25.44" customHeight="1">
      <c r="A41" s="39"/>
      <c r="B41" s="45"/>
      <c r="C41" s="177"/>
      <c r="D41" s="178" t="s">
        <v>46</v>
      </c>
      <c r="E41" s="179"/>
      <c r="F41" s="179"/>
      <c r="G41" s="180" t="s">
        <v>47</v>
      </c>
      <c r="H41" s="181" t="s">
        <v>48</v>
      </c>
      <c r="I41" s="179"/>
      <c r="J41" s="182">
        <f>SUM(J32:J39)</f>
        <v>0</v>
      </c>
      <c r="K41" s="183"/>
      <c r="L41" s="70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70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70"/>
      <c r="D50" s="184" t="s">
        <v>49</v>
      </c>
      <c r="E50" s="185"/>
      <c r="F50" s="185"/>
      <c r="G50" s="184" t="s">
        <v>50</v>
      </c>
      <c r="H50" s="185"/>
      <c r="I50" s="185"/>
      <c r="J50" s="185"/>
      <c r="K50" s="185"/>
      <c r="L50" s="70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86" t="s">
        <v>51</v>
      </c>
      <c r="E61" s="187"/>
      <c r="F61" s="188" t="s">
        <v>52</v>
      </c>
      <c r="G61" s="186" t="s">
        <v>51</v>
      </c>
      <c r="H61" s="187"/>
      <c r="I61" s="187"/>
      <c r="J61" s="189" t="s">
        <v>52</v>
      </c>
      <c r="K61" s="187"/>
      <c r="L61" s="70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84" t="s">
        <v>53</v>
      </c>
      <c r="E65" s="190"/>
      <c r="F65" s="190"/>
      <c r="G65" s="184" t="s">
        <v>54</v>
      </c>
      <c r="H65" s="190"/>
      <c r="I65" s="190"/>
      <c r="J65" s="190"/>
      <c r="K65" s="190"/>
      <c r="L65" s="70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86" t="s">
        <v>51</v>
      </c>
      <c r="E76" s="187"/>
      <c r="F76" s="188" t="s">
        <v>52</v>
      </c>
      <c r="G76" s="186" t="s">
        <v>51</v>
      </c>
      <c r="H76" s="187"/>
      <c r="I76" s="187"/>
      <c r="J76" s="189" t="s">
        <v>52</v>
      </c>
      <c r="K76" s="187"/>
      <c r="L76" s="70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91"/>
      <c r="C77" s="192"/>
      <c r="D77" s="192"/>
      <c r="E77" s="192"/>
      <c r="F77" s="192"/>
      <c r="G77" s="192"/>
      <c r="H77" s="192"/>
      <c r="I77" s="192"/>
      <c r="J77" s="192"/>
      <c r="K77" s="192"/>
      <c r="L77" s="70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hidden="1" s="2" customFormat="1" ht="6.96" customHeight="1">
      <c r="A81" s="39"/>
      <c r="B81" s="193"/>
      <c r="C81" s="194"/>
      <c r="D81" s="194"/>
      <c r="E81" s="194"/>
      <c r="F81" s="194"/>
      <c r="G81" s="194"/>
      <c r="H81" s="194"/>
      <c r="I81" s="194"/>
      <c r="J81" s="194"/>
      <c r="K81" s="194"/>
      <c r="L81" s="70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hidden="1" s="2" customFormat="1" ht="24.96" customHeight="1">
      <c r="A82" s="39"/>
      <c r="B82" s="40"/>
      <c r="C82" s="24" t="s">
        <v>187</v>
      </c>
      <c r="D82" s="41"/>
      <c r="E82" s="41"/>
      <c r="F82" s="41"/>
      <c r="G82" s="41"/>
      <c r="H82" s="41"/>
      <c r="I82" s="41"/>
      <c r="J82" s="41"/>
      <c r="K82" s="41"/>
      <c r="L82" s="70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hidden="1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70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hidden="1" s="2" customFormat="1" ht="12" customHeight="1">
      <c r="A84" s="39"/>
      <c r="B84" s="40"/>
      <c r="C84" s="33" t="s">
        <v>15</v>
      </c>
      <c r="D84" s="41"/>
      <c r="E84" s="41"/>
      <c r="F84" s="41"/>
      <c r="G84" s="41"/>
      <c r="H84" s="41"/>
      <c r="I84" s="41"/>
      <c r="J84" s="41"/>
      <c r="K84" s="41"/>
      <c r="L84" s="70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hidden="1" s="2" customFormat="1" ht="27.84906" customHeight="1">
      <c r="A85" s="39"/>
      <c r="B85" s="40"/>
      <c r="C85" s="41"/>
      <c r="D85" s="41"/>
      <c r="E85" s="195" t="str">
        <f>E7</f>
        <v>Rekonštrukcia cesty a mostov II/512 hr. Trenčianskeho kraja - Veľké Pole - križ. II/428 Žarnovica , I. etapa</v>
      </c>
      <c r="F85" s="33"/>
      <c r="G85" s="33"/>
      <c r="H85" s="33"/>
      <c r="I85" s="41"/>
      <c r="J85" s="41"/>
      <c r="K85" s="41"/>
      <c r="L85" s="70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hidden="1" s="1" customFormat="1" ht="12" customHeight="1">
      <c r="B86" s="22"/>
      <c r="C86" s="33" t="s">
        <v>185</v>
      </c>
      <c r="D86" s="23"/>
      <c r="E86" s="23"/>
      <c r="F86" s="23"/>
      <c r="G86" s="23"/>
      <c r="H86" s="23"/>
      <c r="I86" s="23"/>
      <c r="J86" s="23"/>
      <c r="K86" s="23"/>
      <c r="L86" s="21"/>
    </row>
    <row r="87" hidden="1" s="2" customFormat="1" ht="16.30189" customHeight="1">
      <c r="A87" s="39"/>
      <c r="B87" s="40"/>
      <c r="C87" s="41"/>
      <c r="D87" s="41"/>
      <c r="E87" s="195" t="s">
        <v>1881</v>
      </c>
      <c r="F87" s="41"/>
      <c r="G87" s="41"/>
      <c r="H87" s="41"/>
      <c r="I87" s="41"/>
      <c r="J87" s="41"/>
      <c r="K87" s="41"/>
      <c r="L87" s="70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hidden="1" s="2" customFormat="1" ht="12" customHeight="1">
      <c r="A88" s="39"/>
      <c r="B88" s="40"/>
      <c r="C88" s="33" t="s">
        <v>235</v>
      </c>
      <c r="D88" s="41"/>
      <c r="E88" s="41"/>
      <c r="F88" s="41"/>
      <c r="G88" s="41"/>
      <c r="H88" s="41"/>
      <c r="I88" s="41"/>
      <c r="J88" s="41"/>
      <c r="K88" s="41"/>
      <c r="L88" s="70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hidden="1" s="2" customFormat="1" ht="16.30189" customHeight="1">
      <c r="A89" s="39"/>
      <c r="B89" s="40"/>
      <c r="C89" s="41"/>
      <c r="D89" s="41"/>
      <c r="E89" s="83" t="str">
        <f>E11</f>
        <v>011 - Osada Demeterovi</v>
      </c>
      <c r="F89" s="41"/>
      <c r="G89" s="41"/>
      <c r="H89" s="41"/>
      <c r="I89" s="41"/>
      <c r="J89" s="41"/>
      <c r="K89" s="41"/>
      <c r="L89" s="70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hidden="1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70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hidden="1" s="2" customFormat="1" ht="12" customHeight="1">
      <c r="A91" s="39"/>
      <c r="B91" s="40"/>
      <c r="C91" s="33" t="s">
        <v>19</v>
      </c>
      <c r="D91" s="41"/>
      <c r="E91" s="41"/>
      <c r="F91" s="28" t="str">
        <f>F14</f>
        <v>Okres Žarnovica , k. ú. Veľké Pole</v>
      </c>
      <c r="G91" s="41"/>
      <c r="H91" s="41"/>
      <c r="I91" s="33" t="s">
        <v>21</v>
      </c>
      <c r="J91" s="86" t="str">
        <f>IF(J14="","",J14)</f>
        <v>14. 12. 2020</v>
      </c>
      <c r="K91" s="41"/>
      <c r="L91" s="70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hidden="1" s="2" customFormat="1" ht="6.96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70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hidden="1" s="2" customFormat="1" ht="24.81509" customHeight="1">
      <c r="A93" s="39"/>
      <c r="B93" s="40"/>
      <c r="C93" s="33" t="s">
        <v>23</v>
      </c>
      <c r="D93" s="41"/>
      <c r="E93" s="41"/>
      <c r="F93" s="28" t="str">
        <f>E17</f>
        <v xml:space="preserve">BANSKOBYSTRICKÝ SAMOSPRÁVNY KRAJ </v>
      </c>
      <c r="G93" s="41"/>
      <c r="H93" s="41"/>
      <c r="I93" s="33" t="s">
        <v>29</v>
      </c>
      <c r="J93" s="37" t="str">
        <f>E23</f>
        <v>ISPO spol.s r.o. , Prešov</v>
      </c>
      <c r="K93" s="41"/>
      <c r="L93" s="70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hidden="1" s="2" customFormat="1" ht="15.30566" customHeight="1">
      <c r="A94" s="39"/>
      <c r="B94" s="40"/>
      <c r="C94" s="33" t="s">
        <v>27</v>
      </c>
      <c r="D94" s="41"/>
      <c r="E94" s="41"/>
      <c r="F94" s="28" t="str">
        <f>IF(E20="","",E20)</f>
        <v>Vyplň údaj</v>
      </c>
      <c r="G94" s="41"/>
      <c r="H94" s="41"/>
      <c r="I94" s="33" t="s">
        <v>33</v>
      </c>
      <c r="J94" s="37" t="str">
        <f>E26</f>
        <v>Macura M.</v>
      </c>
      <c r="K94" s="41"/>
      <c r="L94" s="70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hidden="1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70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hidden="1" s="2" customFormat="1" ht="29.28" customHeight="1">
      <c r="A96" s="39"/>
      <c r="B96" s="40"/>
      <c r="C96" s="196" t="s">
        <v>188</v>
      </c>
      <c r="D96" s="197"/>
      <c r="E96" s="197"/>
      <c r="F96" s="197"/>
      <c r="G96" s="197"/>
      <c r="H96" s="197"/>
      <c r="I96" s="197"/>
      <c r="J96" s="198" t="s">
        <v>189</v>
      </c>
      <c r="K96" s="197"/>
      <c r="L96" s="70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hidden="1" s="2" customFormat="1" ht="10.32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70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hidden="1" s="2" customFormat="1" ht="22.8" customHeight="1">
      <c r="A98" s="39"/>
      <c r="B98" s="40"/>
      <c r="C98" s="199" t="s">
        <v>190</v>
      </c>
      <c r="D98" s="41"/>
      <c r="E98" s="41"/>
      <c r="F98" s="41"/>
      <c r="G98" s="41"/>
      <c r="H98" s="41"/>
      <c r="I98" s="41"/>
      <c r="J98" s="117">
        <f>J125</f>
        <v>0</v>
      </c>
      <c r="K98" s="41"/>
      <c r="L98" s="70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191</v>
      </c>
    </row>
    <row r="99" hidden="1" s="9" customFormat="1" ht="24.96" customHeight="1">
      <c r="A99" s="9"/>
      <c r="B99" s="200"/>
      <c r="C99" s="201"/>
      <c r="D99" s="202" t="s">
        <v>238</v>
      </c>
      <c r="E99" s="203"/>
      <c r="F99" s="203"/>
      <c r="G99" s="203"/>
      <c r="H99" s="203"/>
      <c r="I99" s="203"/>
      <c r="J99" s="204">
        <f>J126</f>
        <v>0</v>
      </c>
      <c r="K99" s="201"/>
      <c r="L99" s="20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hidden="1" s="10" customFormat="1" ht="19.92" customHeight="1">
      <c r="A100" s="10"/>
      <c r="B100" s="206"/>
      <c r="C100" s="140"/>
      <c r="D100" s="207" t="s">
        <v>239</v>
      </c>
      <c r="E100" s="208"/>
      <c r="F100" s="208"/>
      <c r="G100" s="208"/>
      <c r="H100" s="208"/>
      <c r="I100" s="208"/>
      <c r="J100" s="209">
        <f>J127</f>
        <v>0</v>
      </c>
      <c r="K100" s="140"/>
      <c r="L100" s="2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hidden="1" s="10" customFormat="1" ht="19.92" customHeight="1">
      <c r="A101" s="10"/>
      <c r="B101" s="206"/>
      <c r="C101" s="140"/>
      <c r="D101" s="207" t="s">
        <v>243</v>
      </c>
      <c r="E101" s="208"/>
      <c r="F101" s="208"/>
      <c r="G101" s="208"/>
      <c r="H101" s="208"/>
      <c r="I101" s="208"/>
      <c r="J101" s="209">
        <f>J152</f>
        <v>0</v>
      </c>
      <c r="K101" s="140"/>
      <c r="L101" s="2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hidden="1" s="10" customFormat="1" ht="19.92" customHeight="1">
      <c r="A102" s="10"/>
      <c r="B102" s="206"/>
      <c r="C102" s="140"/>
      <c r="D102" s="207" t="s">
        <v>245</v>
      </c>
      <c r="E102" s="208"/>
      <c r="F102" s="208"/>
      <c r="G102" s="208"/>
      <c r="H102" s="208"/>
      <c r="I102" s="208"/>
      <c r="J102" s="209">
        <f>J168</f>
        <v>0</v>
      </c>
      <c r="K102" s="140"/>
      <c r="L102" s="2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hidden="1" s="10" customFormat="1" ht="19.92" customHeight="1">
      <c r="A103" s="10"/>
      <c r="B103" s="206"/>
      <c r="C103" s="140"/>
      <c r="D103" s="207" t="s">
        <v>246</v>
      </c>
      <c r="E103" s="208"/>
      <c r="F103" s="208"/>
      <c r="G103" s="208"/>
      <c r="H103" s="208"/>
      <c r="I103" s="208"/>
      <c r="J103" s="209">
        <f>J176</f>
        <v>0</v>
      </c>
      <c r="K103" s="140"/>
      <c r="L103" s="2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hidden="1" s="2" customFormat="1" ht="21.84" customHeight="1">
      <c r="A104" s="39"/>
      <c r="B104" s="40"/>
      <c r="C104" s="41"/>
      <c r="D104" s="41"/>
      <c r="E104" s="41"/>
      <c r="F104" s="41"/>
      <c r="G104" s="41"/>
      <c r="H104" s="41"/>
      <c r="I104" s="41"/>
      <c r="J104" s="41"/>
      <c r="K104" s="41"/>
      <c r="L104" s="70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hidden="1" s="2" customFormat="1" ht="6.96" customHeight="1">
      <c r="A105" s="39"/>
      <c r="B105" s="73"/>
      <c r="C105" s="74"/>
      <c r="D105" s="74"/>
      <c r="E105" s="74"/>
      <c r="F105" s="74"/>
      <c r="G105" s="74"/>
      <c r="H105" s="74"/>
      <c r="I105" s="74"/>
      <c r="J105" s="74"/>
      <c r="K105" s="74"/>
      <c r="L105" s="70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hidden="1"/>
    <row r="107" hidden="1"/>
    <row r="108" hidden="1"/>
    <row r="109" s="2" customFormat="1" ht="6.96" customHeight="1">
      <c r="A109" s="39"/>
      <c r="B109" s="75"/>
      <c r="C109" s="76"/>
      <c r="D109" s="76"/>
      <c r="E109" s="76"/>
      <c r="F109" s="76"/>
      <c r="G109" s="76"/>
      <c r="H109" s="76"/>
      <c r="I109" s="76"/>
      <c r="J109" s="76"/>
      <c r="K109" s="76"/>
      <c r="L109" s="70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="2" customFormat="1" ht="24.96" customHeight="1">
      <c r="A110" s="39"/>
      <c r="B110" s="40"/>
      <c r="C110" s="24" t="s">
        <v>195</v>
      </c>
      <c r="D110" s="41"/>
      <c r="E110" s="41"/>
      <c r="F110" s="41"/>
      <c r="G110" s="41"/>
      <c r="H110" s="41"/>
      <c r="I110" s="41"/>
      <c r="J110" s="41"/>
      <c r="K110" s="41"/>
      <c r="L110" s="70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="2" customFormat="1" ht="6.96" customHeight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70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="2" customFormat="1" ht="12" customHeight="1">
      <c r="A112" s="39"/>
      <c r="B112" s="40"/>
      <c r="C112" s="33" t="s">
        <v>15</v>
      </c>
      <c r="D112" s="41"/>
      <c r="E112" s="41"/>
      <c r="F112" s="41"/>
      <c r="G112" s="41"/>
      <c r="H112" s="41"/>
      <c r="I112" s="41"/>
      <c r="J112" s="41"/>
      <c r="K112" s="41"/>
      <c r="L112" s="70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="2" customFormat="1" ht="27.84906" customHeight="1">
      <c r="A113" s="39"/>
      <c r="B113" s="40"/>
      <c r="C113" s="41"/>
      <c r="D113" s="41"/>
      <c r="E113" s="195" t="str">
        <f>E7</f>
        <v>Rekonštrukcia cesty a mostov II/512 hr. Trenčianskeho kraja - Veľké Pole - križ. II/428 Žarnovica , I. etapa</v>
      </c>
      <c r="F113" s="33"/>
      <c r="G113" s="33"/>
      <c r="H113" s="33"/>
      <c r="I113" s="41"/>
      <c r="J113" s="41"/>
      <c r="K113" s="41"/>
      <c r="L113" s="70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="1" customFormat="1" ht="12" customHeight="1">
      <c r="B114" s="22"/>
      <c r="C114" s="33" t="s">
        <v>185</v>
      </c>
      <c r="D114" s="23"/>
      <c r="E114" s="23"/>
      <c r="F114" s="23"/>
      <c r="G114" s="23"/>
      <c r="H114" s="23"/>
      <c r="I114" s="23"/>
      <c r="J114" s="23"/>
      <c r="K114" s="23"/>
      <c r="L114" s="21"/>
    </row>
    <row r="115" s="2" customFormat="1" ht="16.30189" customHeight="1">
      <c r="A115" s="39"/>
      <c r="B115" s="40"/>
      <c r="C115" s="41"/>
      <c r="D115" s="41"/>
      <c r="E115" s="195" t="s">
        <v>1881</v>
      </c>
      <c r="F115" s="41"/>
      <c r="G115" s="41"/>
      <c r="H115" s="41"/>
      <c r="I115" s="41"/>
      <c r="J115" s="41"/>
      <c r="K115" s="41"/>
      <c r="L115" s="70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="2" customFormat="1" ht="12" customHeight="1">
      <c r="A116" s="39"/>
      <c r="B116" s="40"/>
      <c r="C116" s="33" t="s">
        <v>235</v>
      </c>
      <c r="D116" s="41"/>
      <c r="E116" s="41"/>
      <c r="F116" s="41"/>
      <c r="G116" s="41"/>
      <c r="H116" s="41"/>
      <c r="I116" s="41"/>
      <c r="J116" s="41"/>
      <c r="K116" s="41"/>
      <c r="L116" s="70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2" customFormat="1" ht="16.30189" customHeight="1">
      <c r="A117" s="39"/>
      <c r="B117" s="40"/>
      <c r="C117" s="41"/>
      <c r="D117" s="41"/>
      <c r="E117" s="83" t="str">
        <f>E11</f>
        <v>011 - Osada Demeterovi</v>
      </c>
      <c r="F117" s="41"/>
      <c r="G117" s="41"/>
      <c r="H117" s="41"/>
      <c r="I117" s="41"/>
      <c r="J117" s="41"/>
      <c r="K117" s="41"/>
      <c r="L117" s="70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2" customFormat="1" ht="6.96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70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="2" customFormat="1" ht="12" customHeight="1">
      <c r="A119" s="39"/>
      <c r="B119" s="40"/>
      <c r="C119" s="33" t="s">
        <v>19</v>
      </c>
      <c r="D119" s="41"/>
      <c r="E119" s="41"/>
      <c r="F119" s="28" t="str">
        <f>F14</f>
        <v>Okres Žarnovica , k. ú. Veľké Pole</v>
      </c>
      <c r="G119" s="41"/>
      <c r="H119" s="41"/>
      <c r="I119" s="33" t="s">
        <v>21</v>
      </c>
      <c r="J119" s="86" t="str">
        <f>IF(J14="","",J14)</f>
        <v>14. 12. 2020</v>
      </c>
      <c r="K119" s="41"/>
      <c r="L119" s="70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="2" customFormat="1" ht="6.96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70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="2" customFormat="1" ht="24.81509" customHeight="1">
      <c r="A121" s="39"/>
      <c r="B121" s="40"/>
      <c r="C121" s="33" t="s">
        <v>23</v>
      </c>
      <c r="D121" s="41"/>
      <c r="E121" s="41"/>
      <c r="F121" s="28" t="str">
        <f>E17</f>
        <v xml:space="preserve">BANSKOBYSTRICKÝ SAMOSPRÁVNY KRAJ </v>
      </c>
      <c r="G121" s="41"/>
      <c r="H121" s="41"/>
      <c r="I121" s="33" t="s">
        <v>29</v>
      </c>
      <c r="J121" s="37" t="str">
        <f>E23</f>
        <v>ISPO spol.s r.o. , Prešov</v>
      </c>
      <c r="K121" s="41"/>
      <c r="L121" s="70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="2" customFormat="1" ht="15.30566" customHeight="1">
      <c r="A122" s="39"/>
      <c r="B122" s="40"/>
      <c r="C122" s="33" t="s">
        <v>27</v>
      </c>
      <c r="D122" s="41"/>
      <c r="E122" s="41"/>
      <c r="F122" s="28" t="str">
        <f>IF(E20="","",E20)</f>
        <v>Vyplň údaj</v>
      </c>
      <c r="G122" s="41"/>
      <c r="H122" s="41"/>
      <c r="I122" s="33" t="s">
        <v>33</v>
      </c>
      <c r="J122" s="37" t="str">
        <f>E26</f>
        <v>Macura M.</v>
      </c>
      <c r="K122" s="41"/>
      <c r="L122" s="70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="2" customFormat="1" ht="10.32" customHeigh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70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="11" customFormat="1" ht="29.28" customHeight="1">
      <c r="A124" s="211"/>
      <c r="B124" s="212"/>
      <c r="C124" s="213" t="s">
        <v>196</v>
      </c>
      <c r="D124" s="214" t="s">
        <v>61</v>
      </c>
      <c r="E124" s="214" t="s">
        <v>57</v>
      </c>
      <c r="F124" s="214" t="s">
        <v>58</v>
      </c>
      <c r="G124" s="214" t="s">
        <v>197</v>
      </c>
      <c r="H124" s="214" t="s">
        <v>198</v>
      </c>
      <c r="I124" s="214" t="s">
        <v>199</v>
      </c>
      <c r="J124" s="215" t="s">
        <v>189</v>
      </c>
      <c r="K124" s="216" t="s">
        <v>200</v>
      </c>
      <c r="L124" s="217"/>
      <c r="M124" s="107" t="s">
        <v>1</v>
      </c>
      <c r="N124" s="108" t="s">
        <v>40</v>
      </c>
      <c r="O124" s="108" t="s">
        <v>201</v>
      </c>
      <c r="P124" s="108" t="s">
        <v>202</v>
      </c>
      <c r="Q124" s="108" t="s">
        <v>203</v>
      </c>
      <c r="R124" s="108" t="s">
        <v>204</v>
      </c>
      <c r="S124" s="108" t="s">
        <v>205</v>
      </c>
      <c r="T124" s="109" t="s">
        <v>206</v>
      </c>
      <c r="U124" s="211"/>
      <c r="V124" s="211"/>
      <c r="W124" s="211"/>
      <c r="X124" s="211"/>
      <c r="Y124" s="211"/>
      <c r="Z124" s="211"/>
      <c r="AA124" s="211"/>
      <c r="AB124" s="211"/>
      <c r="AC124" s="211"/>
      <c r="AD124" s="211"/>
      <c r="AE124" s="211"/>
    </row>
    <row r="125" s="2" customFormat="1" ht="22.8" customHeight="1">
      <c r="A125" s="39"/>
      <c r="B125" s="40"/>
      <c r="C125" s="114" t="s">
        <v>190</v>
      </c>
      <c r="D125" s="41"/>
      <c r="E125" s="41"/>
      <c r="F125" s="41"/>
      <c r="G125" s="41"/>
      <c r="H125" s="41"/>
      <c r="I125" s="41"/>
      <c r="J125" s="218">
        <f>BK125</f>
        <v>0</v>
      </c>
      <c r="K125" s="41"/>
      <c r="L125" s="45"/>
      <c r="M125" s="110"/>
      <c r="N125" s="219"/>
      <c r="O125" s="111"/>
      <c r="P125" s="220">
        <f>P126</f>
        <v>0</v>
      </c>
      <c r="Q125" s="111"/>
      <c r="R125" s="220">
        <f>R126</f>
        <v>94.369138000000007</v>
      </c>
      <c r="S125" s="111"/>
      <c r="T125" s="221">
        <f>T126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75</v>
      </c>
      <c r="AU125" s="18" t="s">
        <v>191</v>
      </c>
      <c r="BK125" s="222">
        <f>BK126</f>
        <v>0</v>
      </c>
    </row>
    <row r="126" s="12" customFormat="1" ht="25.92" customHeight="1">
      <c r="A126" s="12"/>
      <c r="B126" s="223"/>
      <c r="C126" s="224"/>
      <c r="D126" s="225" t="s">
        <v>75</v>
      </c>
      <c r="E126" s="226" t="s">
        <v>249</v>
      </c>
      <c r="F126" s="226" t="s">
        <v>250</v>
      </c>
      <c r="G126" s="224"/>
      <c r="H126" s="224"/>
      <c r="I126" s="227"/>
      <c r="J126" s="228">
        <f>BK126</f>
        <v>0</v>
      </c>
      <c r="K126" s="224"/>
      <c r="L126" s="229"/>
      <c r="M126" s="230"/>
      <c r="N126" s="231"/>
      <c r="O126" s="231"/>
      <c r="P126" s="232">
        <f>P127+P152+P168+P176</f>
        <v>0</v>
      </c>
      <c r="Q126" s="231"/>
      <c r="R126" s="232">
        <f>R127+R152+R168+R176</f>
        <v>94.369138000000007</v>
      </c>
      <c r="S126" s="231"/>
      <c r="T126" s="233">
        <f>T127+T152+T168+T176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34" t="s">
        <v>84</v>
      </c>
      <c r="AT126" s="235" t="s">
        <v>75</v>
      </c>
      <c r="AU126" s="235" t="s">
        <v>76</v>
      </c>
      <c r="AY126" s="234" t="s">
        <v>210</v>
      </c>
      <c r="BK126" s="236">
        <f>BK127+BK152+BK168+BK176</f>
        <v>0</v>
      </c>
    </row>
    <row r="127" s="12" customFormat="1" ht="22.8" customHeight="1">
      <c r="A127" s="12"/>
      <c r="B127" s="223"/>
      <c r="C127" s="224"/>
      <c r="D127" s="225" t="s">
        <v>75</v>
      </c>
      <c r="E127" s="237" t="s">
        <v>84</v>
      </c>
      <c r="F127" s="237" t="s">
        <v>251</v>
      </c>
      <c r="G127" s="224"/>
      <c r="H127" s="224"/>
      <c r="I127" s="227"/>
      <c r="J127" s="238">
        <f>BK127</f>
        <v>0</v>
      </c>
      <c r="K127" s="224"/>
      <c r="L127" s="229"/>
      <c r="M127" s="230"/>
      <c r="N127" s="231"/>
      <c r="O127" s="231"/>
      <c r="P127" s="232">
        <f>SUM(P128:P151)</f>
        <v>0</v>
      </c>
      <c r="Q127" s="231"/>
      <c r="R127" s="232">
        <f>SUM(R128:R151)</f>
        <v>27.001638</v>
      </c>
      <c r="S127" s="231"/>
      <c r="T127" s="233">
        <f>SUM(T128:T151)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34" t="s">
        <v>84</v>
      </c>
      <c r="AT127" s="235" t="s">
        <v>75</v>
      </c>
      <c r="AU127" s="235" t="s">
        <v>84</v>
      </c>
      <c r="AY127" s="234" t="s">
        <v>210</v>
      </c>
      <c r="BK127" s="236">
        <f>SUM(BK128:BK151)</f>
        <v>0</v>
      </c>
    </row>
    <row r="128" s="2" customFormat="1" ht="31.92453" customHeight="1">
      <c r="A128" s="39"/>
      <c r="B128" s="40"/>
      <c r="C128" s="239" t="s">
        <v>84</v>
      </c>
      <c r="D128" s="239" t="s">
        <v>213</v>
      </c>
      <c r="E128" s="240" t="s">
        <v>1965</v>
      </c>
      <c r="F128" s="241" t="s">
        <v>1966</v>
      </c>
      <c r="G128" s="242" t="s">
        <v>264</v>
      </c>
      <c r="H128" s="243">
        <v>7.0499999999999998</v>
      </c>
      <c r="I128" s="244"/>
      <c r="J128" s="245">
        <f>ROUND(I128*H128,2)</f>
        <v>0</v>
      </c>
      <c r="K128" s="246"/>
      <c r="L128" s="45"/>
      <c r="M128" s="247" t="s">
        <v>1</v>
      </c>
      <c r="N128" s="248" t="s">
        <v>42</v>
      </c>
      <c r="O128" s="98"/>
      <c r="P128" s="249">
        <f>O128*H128</f>
        <v>0</v>
      </c>
      <c r="Q128" s="249">
        <v>0</v>
      </c>
      <c r="R128" s="249">
        <f>Q128*H128</f>
        <v>0</v>
      </c>
      <c r="S128" s="249">
        <v>0</v>
      </c>
      <c r="T128" s="250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51" t="s">
        <v>227</v>
      </c>
      <c r="AT128" s="251" t="s">
        <v>213</v>
      </c>
      <c r="AU128" s="251" t="s">
        <v>92</v>
      </c>
      <c r="AY128" s="18" t="s">
        <v>210</v>
      </c>
      <c r="BE128" s="252">
        <f>IF(N128="základná",J128,0)</f>
        <v>0</v>
      </c>
      <c r="BF128" s="252">
        <f>IF(N128="znížená",J128,0)</f>
        <v>0</v>
      </c>
      <c r="BG128" s="252">
        <f>IF(N128="zákl. prenesená",J128,0)</f>
        <v>0</v>
      </c>
      <c r="BH128" s="252">
        <f>IF(N128="zníž. prenesená",J128,0)</f>
        <v>0</v>
      </c>
      <c r="BI128" s="252">
        <f>IF(N128="nulová",J128,0)</f>
        <v>0</v>
      </c>
      <c r="BJ128" s="18" t="s">
        <v>92</v>
      </c>
      <c r="BK128" s="252">
        <f>ROUND(I128*H128,2)</f>
        <v>0</v>
      </c>
      <c r="BL128" s="18" t="s">
        <v>227</v>
      </c>
      <c r="BM128" s="251" t="s">
        <v>1967</v>
      </c>
    </row>
    <row r="129" s="13" customFormat="1">
      <c r="A129" s="13"/>
      <c r="B129" s="258"/>
      <c r="C129" s="259"/>
      <c r="D129" s="260" t="s">
        <v>256</v>
      </c>
      <c r="E129" s="261" t="s">
        <v>1</v>
      </c>
      <c r="F129" s="262" t="s">
        <v>1968</v>
      </c>
      <c r="G129" s="259"/>
      <c r="H129" s="263">
        <v>7.0499999999999998</v>
      </c>
      <c r="I129" s="264"/>
      <c r="J129" s="259"/>
      <c r="K129" s="259"/>
      <c r="L129" s="265"/>
      <c r="M129" s="266"/>
      <c r="N129" s="267"/>
      <c r="O129" s="267"/>
      <c r="P129" s="267"/>
      <c r="Q129" s="267"/>
      <c r="R129" s="267"/>
      <c r="S129" s="267"/>
      <c r="T129" s="268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69" t="s">
        <v>256</v>
      </c>
      <c r="AU129" s="269" t="s">
        <v>92</v>
      </c>
      <c r="AV129" s="13" t="s">
        <v>92</v>
      </c>
      <c r="AW129" s="13" t="s">
        <v>32</v>
      </c>
      <c r="AX129" s="13" t="s">
        <v>84</v>
      </c>
      <c r="AY129" s="269" t="s">
        <v>210</v>
      </c>
    </row>
    <row r="130" s="2" customFormat="1" ht="23.4566" customHeight="1">
      <c r="A130" s="39"/>
      <c r="B130" s="40"/>
      <c r="C130" s="239" t="s">
        <v>92</v>
      </c>
      <c r="D130" s="239" t="s">
        <v>213</v>
      </c>
      <c r="E130" s="240" t="s">
        <v>1298</v>
      </c>
      <c r="F130" s="241" t="s">
        <v>1299</v>
      </c>
      <c r="G130" s="242" t="s">
        <v>264</v>
      </c>
      <c r="H130" s="243">
        <v>11</v>
      </c>
      <c r="I130" s="244"/>
      <c r="J130" s="245">
        <f>ROUND(I130*H130,2)</f>
        <v>0</v>
      </c>
      <c r="K130" s="246"/>
      <c r="L130" s="45"/>
      <c r="M130" s="247" t="s">
        <v>1</v>
      </c>
      <c r="N130" s="248" t="s">
        <v>42</v>
      </c>
      <c r="O130" s="98"/>
      <c r="P130" s="249">
        <f>O130*H130</f>
        <v>0</v>
      </c>
      <c r="Q130" s="249">
        <v>0</v>
      </c>
      <c r="R130" s="249">
        <f>Q130*H130</f>
        <v>0</v>
      </c>
      <c r="S130" s="249">
        <v>0</v>
      </c>
      <c r="T130" s="250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51" t="s">
        <v>227</v>
      </c>
      <c r="AT130" s="251" t="s">
        <v>213</v>
      </c>
      <c r="AU130" s="251" t="s">
        <v>92</v>
      </c>
      <c r="AY130" s="18" t="s">
        <v>210</v>
      </c>
      <c r="BE130" s="252">
        <f>IF(N130="základná",J130,0)</f>
        <v>0</v>
      </c>
      <c r="BF130" s="252">
        <f>IF(N130="znížená",J130,0)</f>
        <v>0</v>
      </c>
      <c r="BG130" s="252">
        <f>IF(N130="zákl. prenesená",J130,0)</f>
        <v>0</v>
      </c>
      <c r="BH130" s="252">
        <f>IF(N130="zníž. prenesená",J130,0)</f>
        <v>0</v>
      </c>
      <c r="BI130" s="252">
        <f>IF(N130="nulová",J130,0)</f>
        <v>0</v>
      </c>
      <c r="BJ130" s="18" t="s">
        <v>92</v>
      </c>
      <c r="BK130" s="252">
        <f>ROUND(I130*H130,2)</f>
        <v>0</v>
      </c>
      <c r="BL130" s="18" t="s">
        <v>227</v>
      </c>
      <c r="BM130" s="251" t="s">
        <v>1896</v>
      </c>
    </row>
    <row r="131" s="13" customFormat="1">
      <c r="A131" s="13"/>
      <c r="B131" s="258"/>
      <c r="C131" s="259"/>
      <c r="D131" s="260" t="s">
        <v>256</v>
      </c>
      <c r="E131" s="261" t="s">
        <v>1</v>
      </c>
      <c r="F131" s="262" t="s">
        <v>307</v>
      </c>
      <c r="G131" s="259"/>
      <c r="H131" s="263">
        <v>11</v>
      </c>
      <c r="I131" s="264"/>
      <c r="J131" s="259"/>
      <c r="K131" s="259"/>
      <c r="L131" s="265"/>
      <c r="M131" s="266"/>
      <c r="N131" s="267"/>
      <c r="O131" s="267"/>
      <c r="P131" s="267"/>
      <c r="Q131" s="267"/>
      <c r="R131" s="267"/>
      <c r="S131" s="267"/>
      <c r="T131" s="268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69" t="s">
        <v>256</v>
      </c>
      <c r="AU131" s="269" t="s">
        <v>92</v>
      </c>
      <c r="AV131" s="13" t="s">
        <v>92</v>
      </c>
      <c r="AW131" s="13" t="s">
        <v>32</v>
      </c>
      <c r="AX131" s="13" t="s">
        <v>84</v>
      </c>
      <c r="AY131" s="269" t="s">
        <v>210</v>
      </c>
    </row>
    <row r="132" s="2" customFormat="1" ht="23.4566" customHeight="1">
      <c r="A132" s="39"/>
      <c r="B132" s="40"/>
      <c r="C132" s="239" t="s">
        <v>102</v>
      </c>
      <c r="D132" s="239" t="s">
        <v>213</v>
      </c>
      <c r="E132" s="240" t="s">
        <v>269</v>
      </c>
      <c r="F132" s="241" t="s">
        <v>270</v>
      </c>
      <c r="G132" s="242" t="s">
        <v>264</v>
      </c>
      <c r="H132" s="243">
        <v>3.2999999999999998</v>
      </c>
      <c r="I132" s="244"/>
      <c r="J132" s="245">
        <f>ROUND(I132*H132,2)</f>
        <v>0</v>
      </c>
      <c r="K132" s="246"/>
      <c r="L132" s="45"/>
      <c r="M132" s="247" t="s">
        <v>1</v>
      </c>
      <c r="N132" s="248" t="s">
        <v>42</v>
      </c>
      <c r="O132" s="98"/>
      <c r="P132" s="249">
        <f>O132*H132</f>
        <v>0</v>
      </c>
      <c r="Q132" s="249">
        <v>0</v>
      </c>
      <c r="R132" s="249">
        <f>Q132*H132</f>
        <v>0</v>
      </c>
      <c r="S132" s="249">
        <v>0</v>
      </c>
      <c r="T132" s="250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51" t="s">
        <v>227</v>
      </c>
      <c r="AT132" s="251" t="s">
        <v>213</v>
      </c>
      <c r="AU132" s="251" t="s">
        <v>92</v>
      </c>
      <c r="AY132" s="18" t="s">
        <v>210</v>
      </c>
      <c r="BE132" s="252">
        <f>IF(N132="základná",J132,0)</f>
        <v>0</v>
      </c>
      <c r="BF132" s="252">
        <f>IF(N132="znížená",J132,0)</f>
        <v>0</v>
      </c>
      <c r="BG132" s="252">
        <f>IF(N132="zákl. prenesená",J132,0)</f>
        <v>0</v>
      </c>
      <c r="BH132" s="252">
        <f>IF(N132="zníž. prenesená",J132,0)</f>
        <v>0</v>
      </c>
      <c r="BI132" s="252">
        <f>IF(N132="nulová",J132,0)</f>
        <v>0</v>
      </c>
      <c r="BJ132" s="18" t="s">
        <v>92</v>
      </c>
      <c r="BK132" s="252">
        <f>ROUND(I132*H132,2)</f>
        <v>0</v>
      </c>
      <c r="BL132" s="18" t="s">
        <v>227</v>
      </c>
      <c r="BM132" s="251" t="s">
        <v>1897</v>
      </c>
    </row>
    <row r="133" s="13" customFormat="1">
      <c r="A133" s="13"/>
      <c r="B133" s="258"/>
      <c r="C133" s="259"/>
      <c r="D133" s="260" t="s">
        <v>256</v>
      </c>
      <c r="E133" s="261" t="s">
        <v>1</v>
      </c>
      <c r="F133" s="262" t="s">
        <v>1969</v>
      </c>
      <c r="G133" s="259"/>
      <c r="H133" s="263">
        <v>3.2999999999999998</v>
      </c>
      <c r="I133" s="264"/>
      <c r="J133" s="259"/>
      <c r="K133" s="259"/>
      <c r="L133" s="265"/>
      <c r="M133" s="266"/>
      <c r="N133" s="267"/>
      <c r="O133" s="267"/>
      <c r="P133" s="267"/>
      <c r="Q133" s="267"/>
      <c r="R133" s="267"/>
      <c r="S133" s="267"/>
      <c r="T133" s="268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69" t="s">
        <v>256</v>
      </c>
      <c r="AU133" s="269" t="s">
        <v>92</v>
      </c>
      <c r="AV133" s="13" t="s">
        <v>92</v>
      </c>
      <c r="AW133" s="13" t="s">
        <v>32</v>
      </c>
      <c r="AX133" s="13" t="s">
        <v>84</v>
      </c>
      <c r="AY133" s="269" t="s">
        <v>210</v>
      </c>
    </row>
    <row r="134" s="2" customFormat="1" ht="21.0566" customHeight="1">
      <c r="A134" s="39"/>
      <c r="B134" s="40"/>
      <c r="C134" s="239" t="s">
        <v>227</v>
      </c>
      <c r="D134" s="239" t="s">
        <v>213</v>
      </c>
      <c r="E134" s="240" t="s">
        <v>1970</v>
      </c>
      <c r="F134" s="241" t="s">
        <v>1971</v>
      </c>
      <c r="G134" s="242" t="s">
        <v>264</v>
      </c>
      <c r="H134" s="243">
        <v>18</v>
      </c>
      <c r="I134" s="244"/>
      <c r="J134" s="245">
        <f>ROUND(I134*H134,2)</f>
        <v>0</v>
      </c>
      <c r="K134" s="246"/>
      <c r="L134" s="45"/>
      <c r="M134" s="247" t="s">
        <v>1</v>
      </c>
      <c r="N134" s="248" t="s">
        <v>42</v>
      </c>
      <c r="O134" s="98"/>
      <c r="P134" s="249">
        <f>O134*H134</f>
        <v>0</v>
      </c>
      <c r="Q134" s="249">
        <v>0</v>
      </c>
      <c r="R134" s="249">
        <f>Q134*H134</f>
        <v>0</v>
      </c>
      <c r="S134" s="249">
        <v>0</v>
      </c>
      <c r="T134" s="250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51" t="s">
        <v>227</v>
      </c>
      <c r="AT134" s="251" t="s">
        <v>213</v>
      </c>
      <c r="AU134" s="251" t="s">
        <v>92</v>
      </c>
      <c r="AY134" s="18" t="s">
        <v>210</v>
      </c>
      <c r="BE134" s="252">
        <f>IF(N134="základná",J134,0)</f>
        <v>0</v>
      </c>
      <c r="BF134" s="252">
        <f>IF(N134="znížená",J134,0)</f>
        <v>0</v>
      </c>
      <c r="BG134" s="252">
        <f>IF(N134="zákl. prenesená",J134,0)</f>
        <v>0</v>
      </c>
      <c r="BH134" s="252">
        <f>IF(N134="zníž. prenesená",J134,0)</f>
        <v>0</v>
      </c>
      <c r="BI134" s="252">
        <f>IF(N134="nulová",J134,0)</f>
        <v>0</v>
      </c>
      <c r="BJ134" s="18" t="s">
        <v>92</v>
      </c>
      <c r="BK134" s="252">
        <f>ROUND(I134*H134,2)</f>
        <v>0</v>
      </c>
      <c r="BL134" s="18" t="s">
        <v>227</v>
      </c>
      <c r="BM134" s="251" t="s">
        <v>1972</v>
      </c>
    </row>
    <row r="135" s="13" customFormat="1">
      <c r="A135" s="13"/>
      <c r="B135" s="258"/>
      <c r="C135" s="259"/>
      <c r="D135" s="260" t="s">
        <v>256</v>
      </c>
      <c r="E135" s="261" t="s">
        <v>1</v>
      </c>
      <c r="F135" s="262" t="s">
        <v>1973</v>
      </c>
      <c r="G135" s="259"/>
      <c r="H135" s="263">
        <v>18</v>
      </c>
      <c r="I135" s="264"/>
      <c r="J135" s="259"/>
      <c r="K135" s="259"/>
      <c r="L135" s="265"/>
      <c r="M135" s="266"/>
      <c r="N135" s="267"/>
      <c r="O135" s="267"/>
      <c r="P135" s="267"/>
      <c r="Q135" s="267"/>
      <c r="R135" s="267"/>
      <c r="S135" s="267"/>
      <c r="T135" s="268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69" t="s">
        <v>256</v>
      </c>
      <c r="AU135" s="269" t="s">
        <v>92</v>
      </c>
      <c r="AV135" s="13" t="s">
        <v>92</v>
      </c>
      <c r="AW135" s="13" t="s">
        <v>32</v>
      </c>
      <c r="AX135" s="13" t="s">
        <v>84</v>
      </c>
      <c r="AY135" s="269" t="s">
        <v>210</v>
      </c>
    </row>
    <row r="136" s="2" customFormat="1" ht="23.4566" customHeight="1">
      <c r="A136" s="39"/>
      <c r="B136" s="40"/>
      <c r="C136" s="239" t="s">
        <v>209</v>
      </c>
      <c r="D136" s="239" t="s">
        <v>213</v>
      </c>
      <c r="E136" s="240" t="s">
        <v>1974</v>
      </c>
      <c r="F136" s="241" t="s">
        <v>1975</v>
      </c>
      <c r="G136" s="242" t="s">
        <v>264</v>
      </c>
      <c r="H136" s="243">
        <v>5.4000000000000004</v>
      </c>
      <c r="I136" s="244"/>
      <c r="J136" s="245">
        <f>ROUND(I136*H136,2)</f>
        <v>0</v>
      </c>
      <c r="K136" s="246"/>
      <c r="L136" s="45"/>
      <c r="M136" s="247" t="s">
        <v>1</v>
      </c>
      <c r="N136" s="248" t="s">
        <v>42</v>
      </c>
      <c r="O136" s="98"/>
      <c r="P136" s="249">
        <f>O136*H136</f>
        <v>0</v>
      </c>
      <c r="Q136" s="249">
        <v>0</v>
      </c>
      <c r="R136" s="249">
        <f>Q136*H136</f>
        <v>0</v>
      </c>
      <c r="S136" s="249">
        <v>0</v>
      </c>
      <c r="T136" s="250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51" t="s">
        <v>227</v>
      </c>
      <c r="AT136" s="251" t="s">
        <v>213</v>
      </c>
      <c r="AU136" s="251" t="s">
        <v>92</v>
      </c>
      <c r="AY136" s="18" t="s">
        <v>210</v>
      </c>
      <c r="BE136" s="252">
        <f>IF(N136="základná",J136,0)</f>
        <v>0</v>
      </c>
      <c r="BF136" s="252">
        <f>IF(N136="znížená",J136,0)</f>
        <v>0</v>
      </c>
      <c r="BG136" s="252">
        <f>IF(N136="zákl. prenesená",J136,0)</f>
        <v>0</v>
      </c>
      <c r="BH136" s="252">
        <f>IF(N136="zníž. prenesená",J136,0)</f>
        <v>0</v>
      </c>
      <c r="BI136" s="252">
        <f>IF(N136="nulová",J136,0)</f>
        <v>0</v>
      </c>
      <c r="BJ136" s="18" t="s">
        <v>92</v>
      </c>
      <c r="BK136" s="252">
        <f>ROUND(I136*H136,2)</f>
        <v>0</v>
      </c>
      <c r="BL136" s="18" t="s">
        <v>227</v>
      </c>
      <c r="BM136" s="251" t="s">
        <v>1976</v>
      </c>
    </row>
    <row r="137" s="13" customFormat="1">
      <c r="A137" s="13"/>
      <c r="B137" s="258"/>
      <c r="C137" s="259"/>
      <c r="D137" s="260" t="s">
        <v>256</v>
      </c>
      <c r="E137" s="261" t="s">
        <v>1</v>
      </c>
      <c r="F137" s="262" t="s">
        <v>281</v>
      </c>
      <c r="G137" s="259"/>
      <c r="H137" s="263">
        <v>5.4000000000000004</v>
      </c>
      <c r="I137" s="264"/>
      <c r="J137" s="259"/>
      <c r="K137" s="259"/>
      <c r="L137" s="265"/>
      <c r="M137" s="266"/>
      <c r="N137" s="267"/>
      <c r="O137" s="267"/>
      <c r="P137" s="267"/>
      <c r="Q137" s="267"/>
      <c r="R137" s="267"/>
      <c r="S137" s="267"/>
      <c r="T137" s="268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69" t="s">
        <v>256</v>
      </c>
      <c r="AU137" s="269" t="s">
        <v>92</v>
      </c>
      <c r="AV137" s="13" t="s">
        <v>92</v>
      </c>
      <c r="AW137" s="13" t="s">
        <v>32</v>
      </c>
      <c r="AX137" s="13" t="s">
        <v>84</v>
      </c>
      <c r="AY137" s="269" t="s">
        <v>210</v>
      </c>
    </row>
    <row r="138" s="2" customFormat="1" ht="16.30189" customHeight="1">
      <c r="A138" s="39"/>
      <c r="B138" s="40"/>
      <c r="C138" s="281" t="s">
        <v>277</v>
      </c>
      <c r="D138" s="281" t="s">
        <v>330</v>
      </c>
      <c r="E138" s="282" t="s">
        <v>1977</v>
      </c>
      <c r="F138" s="283" t="s">
        <v>1978</v>
      </c>
      <c r="G138" s="284" t="s">
        <v>333</v>
      </c>
      <c r="H138" s="285">
        <v>27</v>
      </c>
      <c r="I138" s="286"/>
      <c r="J138" s="287">
        <f>ROUND(I138*H138,2)</f>
        <v>0</v>
      </c>
      <c r="K138" s="288"/>
      <c r="L138" s="289"/>
      <c r="M138" s="290" t="s">
        <v>1</v>
      </c>
      <c r="N138" s="291" t="s">
        <v>42</v>
      </c>
      <c r="O138" s="98"/>
      <c r="P138" s="249">
        <f>O138*H138</f>
        <v>0</v>
      </c>
      <c r="Q138" s="249">
        <v>1</v>
      </c>
      <c r="R138" s="249">
        <f>Q138*H138</f>
        <v>27</v>
      </c>
      <c r="S138" s="249">
        <v>0</v>
      </c>
      <c r="T138" s="250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51" t="s">
        <v>287</v>
      </c>
      <c r="AT138" s="251" t="s">
        <v>330</v>
      </c>
      <c r="AU138" s="251" t="s">
        <v>92</v>
      </c>
      <c r="AY138" s="18" t="s">
        <v>210</v>
      </c>
      <c r="BE138" s="252">
        <f>IF(N138="základná",J138,0)</f>
        <v>0</v>
      </c>
      <c r="BF138" s="252">
        <f>IF(N138="znížená",J138,0)</f>
        <v>0</v>
      </c>
      <c r="BG138" s="252">
        <f>IF(N138="zákl. prenesená",J138,0)</f>
        <v>0</v>
      </c>
      <c r="BH138" s="252">
        <f>IF(N138="zníž. prenesená",J138,0)</f>
        <v>0</v>
      </c>
      <c r="BI138" s="252">
        <f>IF(N138="nulová",J138,0)</f>
        <v>0</v>
      </c>
      <c r="BJ138" s="18" t="s">
        <v>92</v>
      </c>
      <c r="BK138" s="252">
        <f>ROUND(I138*H138,2)</f>
        <v>0</v>
      </c>
      <c r="BL138" s="18" t="s">
        <v>227</v>
      </c>
      <c r="BM138" s="251" t="s">
        <v>1979</v>
      </c>
    </row>
    <row r="139" s="13" customFormat="1">
      <c r="A139" s="13"/>
      <c r="B139" s="258"/>
      <c r="C139" s="259"/>
      <c r="D139" s="260" t="s">
        <v>256</v>
      </c>
      <c r="E139" s="261" t="s">
        <v>1</v>
      </c>
      <c r="F139" s="262" t="s">
        <v>1980</v>
      </c>
      <c r="G139" s="259"/>
      <c r="H139" s="263">
        <v>27</v>
      </c>
      <c r="I139" s="264"/>
      <c r="J139" s="259"/>
      <c r="K139" s="259"/>
      <c r="L139" s="265"/>
      <c r="M139" s="266"/>
      <c r="N139" s="267"/>
      <c r="O139" s="267"/>
      <c r="P139" s="267"/>
      <c r="Q139" s="267"/>
      <c r="R139" s="267"/>
      <c r="S139" s="267"/>
      <c r="T139" s="268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69" t="s">
        <v>256</v>
      </c>
      <c r="AU139" s="269" t="s">
        <v>92</v>
      </c>
      <c r="AV139" s="13" t="s">
        <v>92</v>
      </c>
      <c r="AW139" s="13" t="s">
        <v>32</v>
      </c>
      <c r="AX139" s="13" t="s">
        <v>84</v>
      </c>
      <c r="AY139" s="269" t="s">
        <v>210</v>
      </c>
    </row>
    <row r="140" s="2" customFormat="1" ht="31.92453" customHeight="1">
      <c r="A140" s="39"/>
      <c r="B140" s="40"/>
      <c r="C140" s="239" t="s">
        <v>282</v>
      </c>
      <c r="D140" s="239" t="s">
        <v>213</v>
      </c>
      <c r="E140" s="240" t="s">
        <v>1015</v>
      </c>
      <c r="F140" s="241" t="s">
        <v>1016</v>
      </c>
      <c r="G140" s="242" t="s">
        <v>264</v>
      </c>
      <c r="H140" s="243">
        <v>18</v>
      </c>
      <c r="I140" s="244"/>
      <c r="J140" s="245">
        <f>ROUND(I140*H140,2)</f>
        <v>0</v>
      </c>
      <c r="K140" s="246"/>
      <c r="L140" s="45"/>
      <c r="M140" s="247" t="s">
        <v>1</v>
      </c>
      <c r="N140" s="248" t="s">
        <v>42</v>
      </c>
      <c r="O140" s="98"/>
      <c r="P140" s="249">
        <f>O140*H140</f>
        <v>0</v>
      </c>
      <c r="Q140" s="249">
        <v>0</v>
      </c>
      <c r="R140" s="249">
        <f>Q140*H140</f>
        <v>0</v>
      </c>
      <c r="S140" s="249">
        <v>0</v>
      </c>
      <c r="T140" s="250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51" t="s">
        <v>227</v>
      </c>
      <c r="AT140" s="251" t="s">
        <v>213</v>
      </c>
      <c r="AU140" s="251" t="s">
        <v>92</v>
      </c>
      <c r="AY140" s="18" t="s">
        <v>210</v>
      </c>
      <c r="BE140" s="252">
        <f>IF(N140="základná",J140,0)</f>
        <v>0</v>
      </c>
      <c r="BF140" s="252">
        <f>IF(N140="znížená",J140,0)</f>
        <v>0</v>
      </c>
      <c r="BG140" s="252">
        <f>IF(N140="zákl. prenesená",J140,0)</f>
        <v>0</v>
      </c>
      <c r="BH140" s="252">
        <f>IF(N140="zníž. prenesená",J140,0)</f>
        <v>0</v>
      </c>
      <c r="BI140" s="252">
        <f>IF(N140="nulová",J140,0)</f>
        <v>0</v>
      </c>
      <c r="BJ140" s="18" t="s">
        <v>92</v>
      </c>
      <c r="BK140" s="252">
        <f>ROUND(I140*H140,2)</f>
        <v>0</v>
      </c>
      <c r="BL140" s="18" t="s">
        <v>227</v>
      </c>
      <c r="BM140" s="251" t="s">
        <v>1899</v>
      </c>
    </row>
    <row r="141" s="13" customFormat="1">
      <c r="A141" s="13"/>
      <c r="B141" s="258"/>
      <c r="C141" s="259"/>
      <c r="D141" s="260" t="s">
        <v>256</v>
      </c>
      <c r="E141" s="261" t="s">
        <v>1</v>
      </c>
      <c r="F141" s="262" t="s">
        <v>1981</v>
      </c>
      <c r="G141" s="259"/>
      <c r="H141" s="263">
        <v>18</v>
      </c>
      <c r="I141" s="264"/>
      <c r="J141" s="259"/>
      <c r="K141" s="259"/>
      <c r="L141" s="265"/>
      <c r="M141" s="266"/>
      <c r="N141" s="267"/>
      <c r="O141" s="267"/>
      <c r="P141" s="267"/>
      <c r="Q141" s="267"/>
      <c r="R141" s="267"/>
      <c r="S141" s="267"/>
      <c r="T141" s="268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69" t="s">
        <v>256</v>
      </c>
      <c r="AU141" s="269" t="s">
        <v>92</v>
      </c>
      <c r="AV141" s="13" t="s">
        <v>92</v>
      </c>
      <c r="AW141" s="13" t="s">
        <v>32</v>
      </c>
      <c r="AX141" s="13" t="s">
        <v>84</v>
      </c>
      <c r="AY141" s="269" t="s">
        <v>210</v>
      </c>
    </row>
    <row r="142" s="2" customFormat="1" ht="36.72453" customHeight="1">
      <c r="A142" s="39"/>
      <c r="B142" s="40"/>
      <c r="C142" s="239" t="s">
        <v>287</v>
      </c>
      <c r="D142" s="239" t="s">
        <v>213</v>
      </c>
      <c r="E142" s="240" t="s">
        <v>1019</v>
      </c>
      <c r="F142" s="241" t="s">
        <v>1020</v>
      </c>
      <c r="G142" s="242" t="s">
        <v>264</v>
      </c>
      <c r="H142" s="243">
        <v>126</v>
      </c>
      <c r="I142" s="244"/>
      <c r="J142" s="245">
        <f>ROUND(I142*H142,2)</f>
        <v>0</v>
      </c>
      <c r="K142" s="246"/>
      <c r="L142" s="45"/>
      <c r="M142" s="247" t="s">
        <v>1</v>
      </c>
      <c r="N142" s="248" t="s">
        <v>42</v>
      </c>
      <c r="O142" s="98"/>
      <c r="P142" s="249">
        <f>O142*H142</f>
        <v>0</v>
      </c>
      <c r="Q142" s="249">
        <v>0</v>
      </c>
      <c r="R142" s="249">
        <f>Q142*H142</f>
        <v>0</v>
      </c>
      <c r="S142" s="249">
        <v>0</v>
      </c>
      <c r="T142" s="250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51" t="s">
        <v>227</v>
      </c>
      <c r="AT142" s="251" t="s">
        <v>213</v>
      </c>
      <c r="AU142" s="251" t="s">
        <v>92</v>
      </c>
      <c r="AY142" s="18" t="s">
        <v>210</v>
      </c>
      <c r="BE142" s="252">
        <f>IF(N142="základná",J142,0)</f>
        <v>0</v>
      </c>
      <c r="BF142" s="252">
        <f>IF(N142="znížená",J142,0)</f>
        <v>0</v>
      </c>
      <c r="BG142" s="252">
        <f>IF(N142="zákl. prenesená",J142,0)</f>
        <v>0</v>
      </c>
      <c r="BH142" s="252">
        <f>IF(N142="zníž. prenesená",J142,0)</f>
        <v>0</v>
      </c>
      <c r="BI142" s="252">
        <f>IF(N142="nulová",J142,0)</f>
        <v>0</v>
      </c>
      <c r="BJ142" s="18" t="s">
        <v>92</v>
      </c>
      <c r="BK142" s="252">
        <f>ROUND(I142*H142,2)</f>
        <v>0</v>
      </c>
      <c r="BL142" s="18" t="s">
        <v>227</v>
      </c>
      <c r="BM142" s="251" t="s">
        <v>1901</v>
      </c>
    </row>
    <row r="143" s="13" customFormat="1">
      <c r="A143" s="13"/>
      <c r="B143" s="258"/>
      <c r="C143" s="259"/>
      <c r="D143" s="260" t="s">
        <v>256</v>
      </c>
      <c r="E143" s="261" t="s">
        <v>1</v>
      </c>
      <c r="F143" s="262" t="s">
        <v>1982</v>
      </c>
      <c r="G143" s="259"/>
      <c r="H143" s="263">
        <v>126</v>
      </c>
      <c r="I143" s="264"/>
      <c r="J143" s="259"/>
      <c r="K143" s="259"/>
      <c r="L143" s="265"/>
      <c r="M143" s="266"/>
      <c r="N143" s="267"/>
      <c r="O143" s="267"/>
      <c r="P143" s="267"/>
      <c r="Q143" s="267"/>
      <c r="R143" s="267"/>
      <c r="S143" s="267"/>
      <c r="T143" s="268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69" t="s">
        <v>256</v>
      </c>
      <c r="AU143" s="269" t="s">
        <v>92</v>
      </c>
      <c r="AV143" s="13" t="s">
        <v>92</v>
      </c>
      <c r="AW143" s="13" t="s">
        <v>32</v>
      </c>
      <c r="AX143" s="13" t="s">
        <v>84</v>
      </c>
      <c r="AY143" s="269" t="s">
        <v>210</v>
      </c>
    </row>
    <row r="144" s="2" customFormat="1" ht="23.4566" customHeight="1">
      <c r="A144" s="39"/>
      <c r="B144" s="40"/>
      <c r="C144" s="239" t="s">
        <v>293</v>
      </c>
      <c r="D144" s="239" t="s">
        <v>213</v>
      </c>
      <c r="E144" s="240" t="s">
        <v>1983</v>
      </c>
      <c r="F144" s="241" t="s">
        <v>1984</v>
      </c>
      <c r="G144" s="242" t="s">
        <v>264</v>
      </c>
      <c r="H144" s="243">
        <v>29</v>
      </c>
      <c r="I144" s="244"/>
      <c r="J144" s="245">
        <f>ROUND(I144*H144,2)</f>
        <v>0</v>
      </c>
      <c r="K144" s="246"/>
      <c r="L144" s="45"/>
      <c r="M144" s="247" t="s">
        <v>1</v>
      </c>
      <c r="N144" s="248" t="s">
        <v>42</v>
      </c>
      <c r="O144" s="98"/>
      <c r="P144" s="249">
        <f>O144*H144</f>
        <v>0</v>
      </c>
      <c r="Q144" s="249">
        <v>0</v>
      </c>
      <c r="R144" s="249">
        <f>Q144*H144</f>
        <v>0</v>
      </c>
      <c r="S144" s="249">
        <v>0</v>
      </c>
      <c r="T144" s="250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51" t="s">
        <v>227</v>
      </c>
      <c r="AT144" s="251" t="s">
        <v>213</v>
      </c>
      <c r="AU144" s="251" t="s">
        <v>92</v>
      </c>
      <c r="AY144" s="18" t="s">
        <v>210</v>
      </c>
      <c r="BE144" s="252">
        <f>IF(N144="základná",J144,0)</f>
        <v>0</v>
      </c>
      <c r="BF144" s="252">
        <f>IF(N144="znížená",J144,0)</f>
        <v>0</v>
      </c>
      <c r="BG144" s="252">
        <f>IF(N144="zákl. prenesená",J144,0)</f>
        <v>0</v>
      </c>
      <c r="BH144" s="252">
        <f>IF(N144="zníž. prenesená",J144,0)</f>
        <v>0</v>
      </c>
      <c r="BI144" s="252">
        <f>IF(N144="nulová",J144,0)</f>
        <v>0</v>
      </c>
      <c r="BJ144" s="18" t="s">
        <v>92</v>
      </c>
      <c r="BK144" s="252">
        <f>ROUND(I144*H144,2)</f>
        <v>0</v>
      </c>
      <c r="BL144" s="18" t="s">
        <v>227</v>
      </c>
      <c r="BM144" s="251" t="s">
        <v>1903</v>
      </c>
    </row>
    <row r="145" s="2" customFormat="1" ht="23.4566" customHeight="1">
      <c r="A145" s="39"/>
      <c r="B145" s="40"/>
      <c r="C145" s="239" t="s">
        <v>301</v>
      </c>
      <c r="D145" s="239" t="s">
        <v>213</v>
      </c>
      <c r="E145" s="240" t="s">
        <v>1985</v>
      </c>
      <c r="F145" s="241" t="s">
        <v>1986</v>
      </c>
      <c r="G145" s="242" t="s">
        <v>254</v>
      </c>
      <c r="H145" s="243">
        <v>53</v>
      </c>
      <c r="I145" s="244"/>
      <c r="J145" s="245">
        <f>ROUND(I145*H145,2)</f>
        <v>0</v>
      </c>
      <c r="K145" s="246"/>
      <c r="L145" s="45"/>
      <c r="M145" s="247" t="s">
        <v>1</v>
      </c>
      <c r="N145" s="248" t="s">
        <v>42</v>
      </c>
      <c r="O145" s="98"/>
      <c r="P145" s="249">
        <f>O145*H145</f>
        <v>0</v>
      </c>
      <c r="Q145" s="249">
        <v>0</v>
      </c>
      <c r="R145" s="249">
        <f>Q145*H145</f>
        <v>0</v>
      </c>
      <c r="S145" s="249">
        <v>0</v>
      </c>
      <c r="T145" s="250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51" t="s">
        <v>227</v>
      </c>
      <c r="AT145" s="251" t="s">
        <v>213</v>
      </c>
      <c r="AU145" s="251" t="s">
        <v>92</v>
      </c>
      <c r="AY145" s="18" t="s">
        <v>210</v>
      </c>
      <c r="BE145" s="252">
        <f>IF(N145="základná",J145,0)</f>
        <v>0</v>
      </c>
      <c r="BF145" s="252">
        <f>IF(N145="znížená",J145,0)</f>
        <v>0</v>
      </c>
      <c r="BG145" s="252">
        <f>IF(N145="zákl. prenesená",J145,0)</f>
        <v>0</v>
      </c>
      <c r="BH145" s="252">
        <f>IF(N145="zníž. prenesená",J145,0)</f>
        <v>0</v>
      </c>
      <c r="BI145" s="252">
        <f>IF(N145="nulová",J145,0)</f>
        <v>0</v>
      </c>
      <c r="BJ145" s="18" t="s">
        <v>92</v>
      </c>
      <c r="BK145" s="252">
        <f>ROUND(I145*H145,2)</f>
        <v>0</v>
      </c>
      <c r="BL145" s="18" t="s">
        <v>227</v>
      </c>
      <c r="BM145" s="251" t="s">
        <v>1987</v>
      </c>
    </row>
    <row r="146" s="2" customFormat="1" ht="16.30189" customHeight="1">
      <c r="A146" s="39"/>
      <c r="B146" s="40"/>
      <c r="C146" s="281" t="s">
        <v>307</v>
      </c>
      <c r="D146" s="281" t="s">
        <v>330</v>
      </c>
      <c r="E146" s="282" t="s">
        <v>1988</v>
      </c>
      <c r="F146" s="283" t="s">
        <v>1989</v>
      </c>
      <c r="G146" s="284" t="s">
        <v>1050</v>
      </c>
      <c r="H146" s="285">
        <v>1.6379999999999999</v>
      </c>
      <c r="I146" s="286"/>
      <c r="J146" s="287">
        <f>ROUND(I146*H146,2)</f>
        <v>0</v>
      </c>
      <c r="K146" s="288"/>
      <c r="L146" s="289"/>
      <c r="M146" s="290" t="s">
        <v>1</v>
      </c>
      <c r="N146" s="291" t="s">
        <v>42</v>
      </c>
      <c r="O146" s="98"/>
      <c r="P146" s="249">
        <f>O146*H146</f>
        <v>0</v>
      </c>
      <c r="Q146" s="249">
        <v>0.001</v>
      </c>
      <c r="R146" s="249">
        <f>Q146*H146</f>
        <v>0.0016379999999999999</v>
      </c>
      <c r="S146" s="249">
        <v>0</v>
      </c>
      <c r="T146" s="250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51" t="s">
        <v>287</v>
      </c>
      <c r="AT146" s="251" t="s">
        <v>330</v>
      </c>
      <c r="AU146" s="251" t="s">
        <v>92</v>
      </c>
      <c r="AY146" s="18" t="s">
        <v>210</v>
      </c>
      <c r="BE146" s="252">
        <f>IF(N146="základná",J146,0)</f>
        <v>0</v>
      </c>
      <c r="BF146" s="252">
        <f>IF(N146="znížená",J146,0)</f>
        <v>0</v>
      </c>
      <c r="BG146" s="252">
        <f>IF(N146="zákl. prenesená",J146,0)</f>
        <v>0</v>
      </c>
      <c r="BH146" s="252">
        <f>IF(N146="zníž. prenesená",J146,0)</f>
        <v>0</v>
      </c>
      <c r="BI146" s="252">
        <f>IF(N146="nulová",J146,0)</f>
        <v>0</v>
      </c>
      <c r="BJ146" s="18" t="s">
        <v>92</v>
      </c>
      <c r="BK146" s="252">
        <f>ROUND(I146*H146,2)</f>
        <v>0</v>
      </c>
      <c r="BL146" s="18" t="s">
        <v>227</v>
      </c>
      <c r="BM146" s="251" t="s">
        <v>1990</v>
      </c>
    </row>
    <row r="147" s="13" customFormat="1">
      <c r="A147" s="13"/>
      <c r="B147" s="258"/>
      <c r="C147" s="259"/>
      <c r="D147" s="260" t="s">
        <v>256</v>
      </c>
      <c r="E147" s="259"/>
      <c r="F147" s="262" t="s">
        <v>1991</v>
      </c>
      <c r="G147" s="259"/>
      <c r="H147" s="263">
        <v>1.6379999999999999</v>
      </c>
      <c r="I147" s="264"/>
      <c r="J147" s="259"/>
      <c r="K147" s="259"/>
      <c r="L147" s="265"/>
      <c r="M147" s="266"/>
      <c r="N147" s="267"/>
      <c r="O147" s="267"/>
      <c r="P147" s="267"/>
      <c r="Q147" s="267"/>
      <c r="R147" s="267"/>
      <c r="S147" s="267"/>
      <c r="T147" s="268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69" t="s">
        <v>256</v>
      </c>
      <c r="AU147" s="269" t="s">
        <v>92</v>
      </c>
      <c r="AV147" s="13" t="s">
        <v>92</v>
      </c>
      <c r="AW147" s="13" t="s">
        <v>4</v>
      </c>
      <c r="AX147" s="13" t="s">
        <v>84</v>
      </c>
      <c r="AY147" s="269" t="s">
        <v>210</v>
      </c>
    </row>
    <row r="148" s="2" customFormat="1" ht="21.0566" customHeight="1">
      <c r="A148" s="39"/>
      <c r="B148" s="40"/>
      <c r="C148" s="239" t="s">
        <v>313</v>
      </c>
      <c r="D148" s="239" t="s">
        <v>213</v>
      </c>
      <c r="E148" s="240" t="s">
        <v>1907</v>
      </c>
      <c r="F148" s="241" t="s">
        <v>1908</v>
      </c>
      <c r="G148" s="242" t="s">
        <v>254</v>
      </c>
      <c r="H148" s="243">
        <v>101.2</v>
      </c>
      <c r="I148" s="244"/>
      <c r="J148" s="245">
        <f>ROUND(I148*H148,2)</f>
        <v>0</v>
      </c>
      <c r="K148" s="246"/>
      <c r="L148" s="45"/>
      <c r="M148" s="247" t="s">
        <v>1</v>
      </c>
      <c r="N148" s="248" t="s">
        <v>42</v>
      </c>
      <c r="O148" s="98"/>
      <c r="P148" s="249">
        <f>O148*H148</f>
        <v>0</v>
      </c>
      <c r="Q148" s="249">
        <v>0</v>
      </c>
      <c r="R148" s="249">
        <f>Q148*H148</f>
        <v>0</v>
      </c>
      <c r="S148" s="249">
        <v>0</v>
      </c>
      <c r="T148" s="250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51" t="s">
        <v>227</v>
      </c>
      <c r="AT148" s="251" t="s">
        <v>213</v>
      </c>
      <c r="AU148" s="251" t="s">
        <v>92</v>
      </c>
      <c r="AY148" s="18" t="s">
        <v>210</v>
      </c>
      <c r="BE148" s="252">
        <f>IF(N148="základná",J148,0)</f>
        <v>0</v>
      </c>
      <c r="BF148" s="252">
        <f>IF(N148="znížená",J148,0)</f>
        <v>0</v>
      </c>
      <c r="BG148" s="252">
        <f>IF(N148="zákl. prenesená",J148,0)</f>
        <v>0</v>
      </c>
      <c r="BH148" s="252">
        <f>IF(N148="zníž. prenesená",J148,0)</f>
        <v>0</v>
      </c>
      <c r="BI148" s="252">
        <f>IF(N148="nulová",J148,0)</f>
        <v>0</v>
      </c>
      <c r="BJ148" s="18" t="s">
        <v>92</v>
      </c>
      <c r="BK148" s="252">
        <f>ROUND(I148*H148,2)</f>
        <v>0</v>
      </c>
      <c r="BL148" s="18" t="s">
        <v>227</v>
      </c>
      <c r="BM148" s="251" t="s">
        <v>1909</v>
      </c>
    </row>
    <row r="149" s="13" customFormat="1">
      <c r="A149" s="13"/>
      <c r="B149" s="258"/>
      <c r="C149" s="259"/>
      <c r="D149" s="260" t="s">
        <v>256</v>
      </c>
      <c r="E149" s="261" t="s">
        <v>1</v>
      </c>
      <c r="F149" s="262" t="s">
        <v>1992</v>
      </c>
      <c r="G149" s="259"/>
      <c r="H149" s="263">
        <v>101.2</v>
      </c>
      <c r="I149" s="264"/>
      <c r="J149" s="259"/>
      <c r="K149" s="259"/>
      <c r="L149" s="265"/>
      <c r="M149" s="266"/>
      <c r="N149" s="267"/>
      <c r="O149" s="267"/>
      <c r="P149" s="267"/>
      <c r="Q149" s="267"/>
      <c r="R149" s="267"/>
      <c r="S149" s="267"/>
      <c r="T149" s="268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69" t="s">
        <v>256</v>
      </c>
      <c r="AU149" s="269" t="s">
        <v>92</v>
      </c>
      <c r="AV149" s="13" t="s">
        <v>92</v>
      </c>
      <c r="AW149" s="13" t="s">
        <v>32</v>
      </c>
      <c r="AX149" s="13" t="s">
        <v>84</v>
      </c>
      <c r="AY149" s="269" t="s">
        <v>210</v>
      </c>
    </row>
    <row r="150" s="2" customFormat="1" ht="16.30189" customHeight="1">
      <c r="A150" s="39"/>
      <c r="B150" s="40"/>
      <c r="C150" s="239" t="s">
        <v>318</v>
      </c>
      <c r="D150" s="239" t="s">
        <v>213</v>
      </c>
      <c r="E150" s="240" t="s">
        <v>1993</v>
      </c>
      <c r="F150" s="241" t="s">
        <v>1994</v>
      </c>
      <c r="G150" s="242" t="s">
        <v>254</v>
      </c>
      <c r="H150" s="243">
        <v>53</v>
      </c>
      <c r="I150" s="244"/>
      <c r="J150" s="245">
        <f>ROUND(I150*H150,2)</f>
        <v>0</v>
      </c>
      <c r="K150" s="246"/>
      <c r="L150" s="45"/>
      <c r="M150" s="247" t="s">
        <v>1</v>
      </c>
      <c r="N150" s="248" t="s">
        <v>42</v>
      </c>
      <c r="O150" s="98"/>
      <c r="P150" s="249">
        <f>O150*H150</f>
        <v>0</v>
      </c>
      <c r="Q150" s="249">
        <v>0</v>
      </c>
      <c r="R150" s="249">
        <f>Q150*H150</f>
        <v>0</v>
      </c>
      <c r="S150" s="249">
        <v>0</v>
      </c>
      <c r="T150" s="250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51" t="s">
        <v>227</v>
      </c>
      <c r="AT150" s="251" t="s">
        <v>213</v>
      </c>
      <c r="AU150" s="251" t="s">
        <v>92</v>
      </c>
      <c r="AY150" s="18" t="s">
        <v>210</v>
      </c>
      <c r="BE150" s="252">
        <f>IF(N150="základná",J150,0)</f>
        <v>0</v>
      </c>
      <c r="BF150" s="252">
        <f>IF(N150="znížená",J150,0)</f>
        <v>0</v>
      </c>
      <c r="BG150" s="252">
        <f>IF(N150="zákl. prenesená",J150,0)</f>
        <v>0</v>
      </c>
      <c r="BH150" s="252">
        <f>IF(N150="zníž. prenesená",J150,0)</f>
        <v>0</v>
      </c>
      <c r="BI150" s="252">
        <f>IF(N150="nulová",J150,0)</f>
        <v>0</v>
      </c>
      <c r="BJ150" s="18" t="s">
        <v>92</v>
      </c>
      <c r="BK150" s="252">
        <f>ROUND(I150*H150,2)</f>
        <v>0</v>
      </c>
      <c r="BL150" s="18" t="s">
        <v>227</v>
      </c>
      <c r="BM150" s="251" t="s">
        <v>1995</v>
      </c>
    </row>
    <row r="151" s="2" customFormat="1" ht="31.92453" customHeight="1">
      <c r="A151" s="39"/>
      <c r="B151" s="40"/>
      <c r="C151" s="239" t="s">
        <v>324</v>
      </c>
      <c r="D151" s="239" t="s">
        <v>213</v>
      </c>
      <c r="E151" s="240" t="s">
        <v>1996</v>
      </c>
      <c r="F151" s="241" t="s">
        <v>1997</v>
      </c>
      <c r="G151" s="242" t="s">
        <v>254</v>
      </c>
      <c r="H151" s="243">
        <v>53</v>
      </c>
      <c r="I151" s="244"/>
      <c r="J151" s="245">
        <f>ROUND(I151*H151,2)</f>
        <v>0</v>
      </c>
      <c r="K151" s="246"/>
      <c r="L151" s="45"/>
      <c r="M151" s="247" t="s">
        <v>1</v>
      </c>
      <c r="N151" s="248" t="s">
        <v>42</v>
      </c>
      <c r="O151" s="98"/>
      <c r="P151" s="249">
        <f>O151*H151</f>
        <v>0</v>
      </c>
      <c r="Q151" s="249">
        <v>0</v>
      </c>
      <c r="R151" s="249">
        <f>Q151*H151</f>
        <v>0</v>
      </c>
      <c r="S151" s="249">
        <v>0</v>
      </c>
      <c r="T151" s="250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51" t="s">
        <v>227</v>
      </c>
      <c r="AT151" s="251" t="s">
        <v>213</v>
      </c>
      <c r="AU151" s="251" t="s">
        <v>92</v>
      </c>
      <c r="AY151" s="18" t="s">
        <v>210</v>
      </c>
      <c r="BE151" s="252">
        <f>IF(N151="základná",J151,0)</f>
        <v>0</v>
      </c>
      <c r="BF151" s="252">
        <f>IF(N151="znížená",J151,0)</f>
        <v>0</v>
      </c>
      <c r="BG151" s="252">
        <f>IF(N151="zákl. prenesená",J151,0)</f>
        <v>0</v>
      </c>
      <c r="BH151" s="252">
        <f>IF(N151="zníž. prenesená",J151,0)</f>
        <v>0</v>
      </c>
      <c r="BI151" s="252">
        <f>IF(N151="nulová",J151,0)</f>
        <v>0</v>
      </c>
      <c r="BJ151" s="18" t="s">
        <v>92</v>
      </c>
      <c r="BK151" s="252">
        <f>ROUND(I151*H151,2)</f>
        <v>0</v>
      </c>
      <c r="BL151" s="18" t="s">
        <v>227</v>
      </c>
      <c r="BM151" s="251" t="s">
        <v>1998</v>
      </c>
    </row>
    <row r="152" s="12" customFormat="1" ht="22.8" customHeight="1">
      <c r="A152" s="12"/>
      <c r="B152" s="223"/>
      <c r="C152" s="224"/>
      <c r="D152" s="225" t="s">
        <v>75</v>
      </c>
      <c r="E152" s="237" t="s">
        <v>209</v>
      </c>
      <c r="F152" s="237" t="s">
        <v>494</v>
      </c>
      <c r="G152" s="224"/>
      <c r="H152" s="224"/>
      <c r="I152" s="227"/>
      <c r="J152" s="238">
        <f>BK152</f>
        <v>0</v>
      </c>
      <c r="K152" s="224"/>
      <c r="L152" s="229"/>
      <c r="M152" s="230"/>
      <c r="N152" s="231"/>
      <c r="O152" s="231"/>
      <c r="P152" s="232">
        <f>SUM(P153:P167)</f>
        <v>0</v>
      </c>
      <c r="Q152" s="231"/>
      <c r="R152" s="232">
        <f>SUM(R153:R167)</f>
        <v>46.906240000000011</v>
      </c>
      <c r="S152" s="231"/>
      <c r="T152" s="233">
        <f>SUM(T153:T167)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34" t="s">
        <v>84</v>
      </c>
      <c r="AT152" s="235" t="s">
        <v>75</v>
      </c>
      <c r="AU152" s="235" t="s">
        <v>84</v>
      </c>
      <c r="AY152" s="234" t="s">
        <v>210</v>
      </c>
      <c r="BK152" s="236">
        <f>SUM(BK153:BK167)</f>
        <v>0</v>
      </c>
    </row>
    <row r="153" s="2" customFormat="1" ht="23.4566" customHeight="1">
      <c r="A153" s="39"/>
      <c r="B153" s="40"/>
      <c r="C153" s="239" t="s">
        <v>329</v>
      </c>
      <c r="D153" s="239" t="s">
        <v>213</v>
      </c>
      <c r="E153" s="240" t="s">
        <v>1911</v>
      </c>
      <c r="F153" s="241" t="s">
        <v>1912</v>
      </c>
      <c r="G153" s="242" t="s">
        <v>254</v>
      </c>
      <c r="H153" s="243">
        <v>92</v>
      </c>
      <c r="I153" s="244"/>
      <c r="J153" s="245">
        <f>ROUND(I153*H153,2)</f>
        <v>0</v>
      </c>
      <c r="K153" s="246"/>
      <c r="L153" s="45"/>
      <c r="M153" s="247" t="s">
        <v>1</v>
      </c>
      <c r="N153" s="248" t="s">
        <v>42</v>
      </c>
      <c r="O153" s="98"/>
      <c r="P153" s="249">
        <f>O153*H153</f>
        <v>0</v>
      </c>
      <c r="Q153" s="249">
        <v>0.27994000000000002</v>
      </c>
      <c r="R153" s="249">
        <f>Q153*H153</f>
        <v>25.754480000000001</v>
      </c>
      <c r="S153" s="249">
        <v>0</v>
      </c>
      <c r="T153" s="250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51" t="s">
        <v>227</v>
      </c>
      <c r="AT153" s="251" t="s">
        <v>213</v>
      </c>
      <c r="AU153" s="251" t="s">
        <v>92</v>
      </c>
      <c r="AY153" s="18" t="s">
        <v>210</v>
      </c>
      <c r="BE153" s="252">
        <f>IF(N153="základná",J153,0)</f>
        <v>0</v>
      </c>
      <c r="BF153" s="252">
        <f>IF(N153="znížená",J153,0)</f>
        <v>0</v>
      </c>
      <c r="BG153" s="252">
        <f>IF(N153="zákl. prenesená",J153,0)</f>
        <v>0</v>
      </c>
      <c r="BH153" s="252">
        <f>IF(N153="zníž. prenesená",J153,0)</f>
        <v>0</v>
      </c>
      <c r="BI153" s="252">
        <f>IF(N153="nulová",J153,0)</f>
        <v>0</v>
      </c>
      <c r="BJ153" s="18" t="s">
        <v>92</v>
      </c>
      <c r="BK153" s="252">
        <f>ROUND(I153*H153,2)</f>
        <v>0</v>
      </c>
      <c r="BL153" s="18" t="s">
        <v>227</v>
      </c>
      <c r="BM153" s="251" t="s">
        <v>1913</v>
      </c>
    </row>
    <row r="154" s="13" customFormat="1">
      <c r="A154" s="13"/>
      <c r="B154" s="258"/>
      <c r="C154" s="259"/>
      <c r="D154" s="260" t="s">
        <v>256</v>
      </c>
      <c r="E154" s="261" t="s">
        <v>1</v>
      </c>
      <c r="F154" s="262" t="s">
        <v>1999</v>
      </c>
      <c r="G154" s="259"/>
      <c r="H154" s="263">
        <v>92</v>
      </c>
      <c r="I154" s="264"/>
      <c r="J154" s="259"/>
      <c r="K154" s="259"/>
      <c r="L154" s="265"/>
      <c r="M154" s="266"/>
      <c r="N154" s="267"/>
      <c r="O154" s="267"/>
      <c r="P154" s="267"/>
      <c r="Q154" s="267"/>
      <c r="R154" s="267"/>
      <c r="S154" s="267"/>
      <c r="T154" s="268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69" t="s">
        <v>256</v>
      </c>
      <c r="AU154" s="269" t="s">
        <v>92</v>
      </c>
      <c r="AV154" s="13" t="s">
        <v>92</v>
      </c>
      <c r="AW154" s="13" t="s">
        <v>32</v>
      </c>
      <c r="AX154" s="13" t="s">
        <v>84</v>
      </c>
      <c r="AY154" s="269" t="s">
        <v>210</v>
      </c>
    </row>
    <row r="155" s="2" customFormat="1" ht="42.79245" customHeight="1">
      <c r="A155" s="39"/>
      <c r="B155" s="40"/>
      <c r="C155" s="239" t="s">
        <v>336</v>
      </c>
      <c r="D155" s="239" t="s">
        <v>213</v>
      </c>
      <c r="E155" s="240" t="s">
        <v>1915</v>
      </c>
      <c r="F155" s="241" t="s">
        <v>1916</v>
      </c>
      <c r="G155" s="242" t="s">
        <v>254</v>
      </c>
      <c r="H155" s="243">
        <v>76</v>
      </c>
      <c r="I155" s="244"/>
      <c r="J155" s="245">
        <f>ROUND(I155*H155,2)</f>
        <v>0</v>
      </c>
      <c r="K155" s="246"/>
      <c r="L155" s="45"/>
      <c r="M155" s="247" t="s">
        <v>1</v>
      </c>
      <c r="N155" s="248" t="s">
        <v>42</v>
      </c>
      <c r="O155" s="98"/>
      <c r="P155" s="249">
        <f>O155*H155</f>
        <v>0</v>
      </c>
      <c r="Q155" s="249">
        <v>0.092499999999999999</v>
      </c>
      <c r="R155" s="249">
        <f>Q155*H155</f>
        <v>7.0300000000000002</v>
      </c>
      <c r="S155" s="249">
        <v>0</v>
      </c>
      <c r="T155" s="250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51" t="s">
        <v>227</v>
      </c>
      <c r="AT155" s="251" t="s">
        <v>213</v>
      </c>
      <c r="AU155" s="251" t="s">
        <v>92</v>
      </c>
      <c r="AY155" s="18" t="s">
        <v>210</v>
      </c>
      <c r="BE155" s="252">
        <f>IF(N155="základná",J155,0)</f>
        <v>0</v>
      </c>
      <c r="BF155" s="252">
        <f>IF(N155="znížená",J155,0)</f>
        <v>0</v>
      </c>
      <c r="BG155" s="252">
        <f>IF(N155="zákl. prenesená",J155,0)</f>
        <v>0</v>
      </c>
      <c r="BH155" s="252">
        <f>IF(N155="zníž. prenesená",J155,0)</f>
        <v>0</v>
      </c>
      <c r="BI155" s="252">
        <f>IF(N155="nulová",J155,0)</f>
        <v>0</v>
      </c>
      <c r="BJ155" s="18" t="s">
        <v>92</v>
      </c>
      <c r="BK155" s="252">
        <f>ROUND(I155*H155,2)</f>
        <v>0</v>
      </c>
      <c r="BL155" s="18" t="s">
        <v>227</v>
      </c>
      <c r="BM155" s="251" t="s">
        <v>1917</v>
      </c>
    </row>
    <row r="156" s="13" customFormat="1">
      <c r="A156" s="13"/>
      <c r="B156" s="258"/>
      <c r="C156" s="259"/>
      <c r="D156" s="260" t="s">
        <v>256</v>
      </c>
      <c r="E156" s="261" t="s">
        <v>1</v>
      </c>
      <c r="F156" s="262" t="s">
        <v>2000</v>
      </c>
      <c r="G156" s="259"/>
      <c r="H156" s="263">
        <v>76</v>
      </c>
      <c r="I156" s="264"/>
      <c r="J156" s="259"/>
      <c r="K156" s="259"/>
      <c r="L156" s="265"/>
      <c r="M156" s="266"/>
      <c r="N156" s="267"/>
      <c r="O156" s="267"/>
      <c r="P156" s="267"/>
      <c r="Q156" s="267"/>
      <c r="R156" s="267"/>
      <c r="S156" s="267"/>
      <c r="T156" s="268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69" t="s">
        <v>256</v>
      </c>
      <c r="AU156" s="269" t="s">
        <v>92</v>
      </c>
      <c r="AV156" s="13" t="s">
        <v>92</v>
      </c>
      <c r="AW156" s="13" t="s">
        <v>32</v>
      </c>
      <c r="AX156" s="13" t="s">
        <v>84</v>
      </c>
      <c r="AY156" s="269" t="s">
        <v>210</v>
      </c>
    </row>
    <row r="157" s="2" customFormat="1" ht="16.30189" customHeight="1">
      <c r="A157" s="39"/>
      <c r="B157" s="40"/>
      <c r="C157" s="281" t="s">
        <v>340</v>
      </c>
      <c r="D157" s="281" t="s">
        <v>330</v>
      </c>
      <c r="E157" s="282" t="s">
        <v>1919</v>
      </c>
      <c r="F157" s="283" t="s">
        <v>1920</v>
      </c>
      <c r="G157" s="284" t="s">
        <v>254</v>
      </c>
      <c r="H157" s="285">
        <v>77.519999999999996</v>
      </c>
      <c r="I157" s="286"/>
      <c r="J157" s="287">
        <f>ROUND(I157*H157,2)</f>
        <v>0</v>
      </c>
      <c r="K157" s="288"/>
      <c r="L157" s="289"/>
      <c r="M157" s="290" t="s">
        <v>1</v>
      </c>
      <c r="N157" s="291" t="s">
        <v>42</v>
      </c>
      <c r="O157" s="98"/>
      <c r="P157" s="249">
        <f>O157*H157</f>
        <v>0</v>
      </c>
      <c r="Q157" s="249">
        <v>0.13</v>
      </c>
      <c r="R157" s="249">
        <f>Q157*H157</f>
        <v>10.0776</v>
      </c>
      <c r="S157" s="249">
        <v>0</v>
      </c>
      <c r="T157" s="250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51" t="s">
        <v>287</v>
      </c>
      <c r="AT157" s="251" t="s">
        <v>330</v>
      </c>
      <c r="AU157" s="251" t="s">
        <v>92</v>
      </c>
      <c r="AY157" s="18" t="s">
        <v>210</v>
      </c>
      <c r="BE157" s="252">
        <f>IF(N157="základná",J157,0)</f>
        <v>0</v>
      </c>
      <c r="BF157" s="252">
        <f>IF(N157="znížená",J157,0)</f>
        <v>0</v>
      </c>
      <c r="BG157" s="252">
        <f>IF(N157="zákl. prenesená",J157,0)</f>
        <v>0</v>
      </c>
      <c r="BH157" s="252">
        <f>IF(N157="zníž. prenesená",J157,0)</f>
        <v>0</v>
      </c>
      <c r="BI157" s="252">
        <f>IF(N157="nulová",J157,0)</f>
        <v>0</v>
      </c>
      <c r="BJ157" s="18" t="s">
        <v>92</v>
      </c>
      <c r="BK157" s="252">
        <f>ROUND(I157*H157,2)</f>
        <v>0</v>
      </c>
      <c r="BL157" s="18" t="s">
        <v>227</v>
      </c>
      <c r="BM157" s="251" t="s">
        <v>1921</v>
      </c>
    </row>
    <row r="158" s="13" customFormat="1">
      <c r="A158" s="13"/>
      <c r="B158" s="258"/>
      <c r="C158" s="259"/>
      <c r="D158" s="260" t="s">
        <v>256</v>
      </c>
      <c r="E158" s="261" t="s">
        <v>1</v>
      </c>
      <c r="F158" s="262" t="s">
        <v>638</v>
      </c>
      <c r="G158" s="259"/>
      <c r="H158" s="263">
        <v>76</v>
      </c>
      <c r="I158" s="264"/>
      <c r="J158" s="259"/>
      <c r="K158" s="259"/>
      <c r="L158" s="265"/>
      <c r="M158" s="266"/>
      <c r="N158" s="267"/>
      <c r="O158" s="267"/>
      <c r="P158" s="267"/>
      <c r="Q158" s="267"/>
      <c r="R158" s="267"/>
      <c r="S158" s="267"/>
      <c r="T158" s="268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69" t="s">
        <v>256</v>
      </c>
      <c r="AU158" s="269" t="s">
        <v>92</v>
      </c>
      <c r="AV158" s="13" t="s">
        <v>92</v>
      </c>
      <c r="AW158" s="13" t="s">
        <v>32</v>
      </c>
      <c r="AX158" s="13" t="s">
        <v>84</v>
      </c>
      <c r="AY158" s="269" t="s">
        <v>210</v>
      </c>
    </row>
    <row r="159" s="13" customFormat="1">
      <c r="A159" s="13"/>
      <c r="B159" s="258"/>
      <c r="C159" s="259"/>
      <c r="D159" s="260" t="s">
        <v>256</v>
      </c>
      <c r="E159" s="259"/>
      <c r="F159" s="262" t="s">
        <v>2001</v>
      </c>
      <c r="G159" s="259"/>
      <c r="H159" s="263">
        <v>77.519999999999996</v>
      </c>
      <c r="I159" s="264"/>
      <c r="J159" s="259"/>
      <c r="K159" s="259"/>
      <c r="L159" s="265"/>
      <c r="M159" s="266"/>
      <c r="N159" s="267"/>
      <c r="O159" s="267"/>
      <c r="P159" s="267"/>
      <c r="Q159" s="267"/>
      <c r="R159" s="267"/>
      <c r="S159" s="267"/>
      <c r="T159" s="268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69" t="s">
        <v>256</v>
      </c>
      <c r="AU159" s="269" t="s">
        <v>92</v>
      </c>
      <c r="AV159" s="13" t="s">
        <v>92</v>
      </c>
      <c r="AW159" s="13" t="s">
        <v>4</v>
      </c>
      <c r="AX159" s="13" t="s">
        <v>84</v>
      </c>
      <c r="AY159" s="269" t="s">
        <v>210</v>
      </c>
    </row>
    <row r="160" s="2" customFormat="1" ht="23.4566" customHeight="1">
      <c r="A160" s="39"/>
      <c r="B160" s="40"/>
      <c r="C160" s="239" t="s">
        <v>346</v>
      </c>
      <c r="D160" s="239" t="s">
        <v>213</v>
      </c>
      <c r="E160" s="240" t="s">
        <v>1923</v>
      </c>
      <c r="F160" s="241" t="s">
        <v>1924</v>
      </c>
      <c r="G160" s="242" t="s">
        <v>254</v>
      </c>
      <c r="H160" s="243">
        <v>16</v>
      </c>
      <c r="I160" s="244"/>
      <c r="J160" s="245">
        <f>ROUND(I160*H160,2)</f>
        <v>0</v>
      </c>
      <c r="K160" s="246"/>
      <c r="L160" s="45"/>
      <c r="M160" s="247" t="s">
        <v>1</v>
      </c>
      <c r="N160" s="248" t="s">
        <v>42</v>
      </c>
      <c r="O160" s="98"/>
      <c r="P160" s="249">
        <f>O160*H160</f>
        <v>0</v>
      </c>
      <c r="Q160" s="249">
        <v>0.112</v>
      </c>
      <c r="R160" s="249">
        <f>Q160*H160</f>
        <v>1.792</v>
      </c>
      <c r="S160" s="249">
        <v>0</v>
      </c>
      <c r="T160" s="250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51" t="s">
        <v>227</v>
      </c>
      <c r="AT160" s="251" t="s">
        <v>213</v>
      </c>
      <c r="AU160" s="251" t="s">
        <v>92</v>
      </c>
      <c r="AY160" s="18" t="s">
        <v>210</v>
      </c>
      <c r="BE160" s="252">
        <f>IF(N160="základná",J160,0)</f>
        <v>0</v>
      </c>
      <c r="BF160" s="252">
        <f>IF(N160="znížená",J160,0)</f>
        <v>0</v>
      </c>
      <c r="BG160" s="252">
        <f>IF(N160="zákl. prenesená",J160,0)</f>
        <v>0</v>
      </c>
      <c r="BH160" s="252">
        <f>IF(N160="zníž. prenesená",J160,0)</f>
        <v>0</v>
      </c>
      <c r="BI160" s="252">
        <f>IF(N160="nulová",J160,0)</f>
        <v>0</v>
      </c>
      <c r="BJ160" s="18" t="s">
        <v>92</v>
      </c>
      <c r="BK160" s="252">
        <f>ROUND(I160*H160,2)</f>
        <v>0</v>
      </c>
      <c r="BL160" s="18" t="s">
        <v>227</v>
      </c>
      <c r="BM160" s="251" t="s">
        <v>1925</v>
      </c>
    </row>
    <row r="161" s="13" customFormat="1">
      <c r="A161" s="13"/>
      <c r="B161" s="258"/>
      <c r="C161" s="259"/>
      <c r="D161" s="260" t="s">
        <v>256</v>
      </c>
      <c r="E161" s="261" t="s">
        <v>1</v>
      </c>
      <c r="F161" s="262" t="s">
        <v>2002</v>
      </c>
      <c r="G161" s="259"/>
      <c r="H161" s="263">
        <v>16</v>
      </c>
      <c r="I161" s="264"/>
      <c r="J161" s="259"/>
      <c r="K161" s="259"/>
      <c r="L161" s="265"/>
      <c r="M161" s="266"/>
      <c r="N161" s="267"/>
      <c r="O161" s="267"/>
      <c r="P161" s="267"/>
      <c r="Q161" s="267"/>
      <c r="R161" s="267"/>
      <c r="S161" s="267"/>
      <c r="T161" s="268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69" t="s">
        <v>256</v>
      </c>
      <c r="AU161" s="269" t="s">
        <v>92</v>
      </c>
      <c r="AV161" s="13" t="s">
        <v>92</v>
      </c>
      <c r="AW161" s="13" t="s">
        <v>32</v>
      </c>
      <c r="AX161" s="13" t="s">
        <v>76</v>
      </c>
      <c r="AY161" s="269" t="s">
        <v>210</v>
      </c>
    </row>
    <row r="162" s="2" customFormat="1" ht="23.4566" customHeight="1">
      <c r="A162" s="39"/>
      <c r="B162" s="40"/>
      <c r="C162" s="281" t="s">
        <v>353</v>
      </c>
      <c r="D162" s="281" t="s">
        <v>330</v>
      </c>
      <c r="E162" s="282" t="s">
        <v>1927</v>
      </c>
      <c r="F162" s="283" t="s">
        <v>1928</v>
      </c>
      <c r="G162" s="284" t="s">
        <v>254</v>
      </c>
      <c r="H162" s="285">
        <v>14.279999999999999</v>
      </c>
      <c r="I162" s="286"/>
      <c r="J162" s="287">
        <f>ROUND(I162*H162,2)</f>
        <v>0</v>
      </c>
      <c r="K162" s="288"/>
      <c r="L162" s="289"/>
      <c r="M162" s="290" t="s">
        <v>1</v>
      </c>
      <c r="N162" s="291" t="s">
        <v>42</v>
      </c>
      <c r="O162" s="98"/>
      <c r="P162" s="249">
        <f>O162*H162</f>
        <v>0</v>
      </c>
      <c r="Q162" s="249">
        <v>0.13800000000000001</v>
      </c>
      <c r="R162" s="249">
        <f>Q162*H162</f>
        <v>1.9706400000000002</v>
      </c>
      <c r="S162" s="249">
        <v>0</v>
      </c>
      <c r="T162" s="250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51" t="s">
        <v>287</v>
      </c>
      <c r="AT162" s="251" t="s">
        <v>330</v>
      </c>
      <c r="AU162" s="251" t="s">
        <v>92</v>
      </c>
      <c r="AY162" s="18" t="s">
        <v>210</v>
      </c>
      <c r="BE162" s="252">
        <f>IF(N162="základná",J162,0)</f>
        <v>0</v>
      </c>
      <c r="BF162" s="252">
        <f>IF(N162="znížená",J162,0)</f>
        <v>0</v>
      </c>
      <c r="BG162" s="252">
        <f>IF(N162="zákl. prenesená",J162,0)</f>
        <v>0</v>
      </c>
      <c r="BH162" s="252">
        <f>IF(N162="zníž. prenesená",J162,0)</f>
        <v>0</v>
      </c>
      <c r="BI162" s="252">
        <f>IF(N162="nulová",J162,0)</f>
        <v>0</v>
      </c>
      <c r="BJ162" s="18" t="s">
        <v>92</v>
      </c>
      <c r="BK162" s="252">
        <f>ROUND(I162*H162,2)</f>
        <v>0</v>
      </c>
      <c r="BL162" s="18" t="s">
        <v>227</v>
      </c>
      <c r="BM162" s="251" t="s">
        <v>1929</v>
      </c>
    </row>
    <row r="163" s="13" customFormat="1">
      <c r="A163" s="13"/>
      <c r="B163" s="258"/>
      <c r="C163" s="259"/>
      <c r="D163" s="260" t="s">
        <v>256</v>
      </c>
      <c r="E163" s="261" t="s">
        <v>1</v>
      </c>
      <c r="F163" s="262" t="s">
        <v>324</v>
      </c>
      <c r="G163" s="259"/>
      <c r="H163" s="263">
        <v>14</v>
      </c>
      <c r="I163" s="264"/>
      <c r="J163" s="259"/>
      <c r="K163" s="259"/>
      <c r="L163" s="265"/>
      <c r="M163" s="266"/>
      <c r="N163" s="267"/>
      <c r="O163" s="267"/>
      <c r="P163" s="267"/>
      <c r="Q163" s="267"/>
      <c r="R163" s="267"/>
      <c r="S163" s="267"/>
      <c r="T163" s="268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69" t="s">
        <v>256</v>
      </c>
      <c r="AU163" s="269" t="s">
        <v>92</v>
      </c>
      <c r="AV163" s="13" t="s">
        <v>92</v>
      </c>
      <c r="AW163" s="13" t="s">
        <v>32</v>
      </c>
      <c r="AX163" s="13" t="s">
        <v>76</v>
      </c>
      <c r="AY163" s="269" t="s">
        <v>210</v>
      </c>
    </row>
    <row r="164" s="13" customFormat="1">
      <c r="A164" s="13"/>
      <c r="B164" s="258"/>
      <c r="C164" s="259"/>
      <c r="D164" s="260" t="s">
        <v>256</v>
      </c>
      <c r="E164" s="259"/>
      <c r="F164" s="262" t="s">
        <v>2003</v>
      </c>
      <c r="G164" s="259"/>
      <c r="H164" s="263">
        <v>14.279999999999999</v>
      </c>
      <c r="I164" s="264"/>
      <c r="J164" s="259"/>
      <c r="K164" s="259"/>
      <c r="L164" s="265"/>
      <c r="M164" s="266"/>
      <c r="N164" s="267"/>
      <c r="O164" s="267"/>
      <c r="P164" s="267"/>
      <c r="Q164" s="267"/>
      <c r="R164" s="267"/>
      <c r="S164" s="267"/>
      <c r="T164" s="268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69" t="s">
        <v>256</v>
      </c>
      <c r="AU164" s="269" t="s">
        <v>92</v>
      </c>
      <c r="AV164" s="13" t="s">
        <v>92</v>
      </c>
      <c r="AW164" s="13" t="s">
        <v>4</v>
      </c>
      <c r="AX164" s="13" t="s">
        <v>84</v>
      </c>
      <c r="AY164" s="269" t="s">
        <v>210</v>
      </c>
    </row>
    <row r="165" s="2" customFormat="1" ht="23.4566" customHeight="1">
      <c r="A165" s="39"/>
      <c r="B165" s="40"/>
      <c r="C165" s="281" t="s">
        <v>7</v>
      </c>
      <c r="D165" s="281" t="s">
        <v>330</v>
      </c>
      <c r="E165" s="282" t="s">
        <v>1931</v>
      </c>
      <c r="F165" s="283" t="s">
        <v>1932</v>
      </c>
      <c r="G165" s="284" t="s">
        <v>254</v>
      </c>
      <c r="H165" s="285">
        <v>2.04</v>
      </c>
      <c r="I165" s="286"/>
      <c r="J165" s="287">
        <f>ROUND(I165*H165,2)</f>
        <v>0</v>
      </c>
      <c r="K165" s="288"/>
      <c r="L165" s="289"/>
      <c r="M165" s="290" t="s">
        <v>1</v>
      </c>
      <c r="N165" s="291" t="s">
        <v>42</v>
      </c>
      <c r="O165" s="98"/>
      <c r="P165" s="249">
        <f>O165*H165</f>
        <v>0</v>
      </c>
      <c r="Q165" s="249">
        <v>0.13800000000000001</v>
      </c>
      <c r="R165" s="249">
        <f>Q165*H165</f>
        <v>0.28152000000000005</v>
      </c>
      <c r="S165" s="249">
        <v>0</v>
      </c>
      <c r="T165" s="250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51" t="s">
        <v>287</v>
      </c>
      <c r="AT165" s="251" t="s">
        <v>330</v>
      </c>
      <c r="AU165" s="251" t="s">
        <v>92</v>
      </c>
      <c r="AY165" s="18" t="s">
        <v>210</v>
      </c>
      <c r="BE165" s="252">
        <f>IF(N165="základná",J165,0)</f>
        <v>0</v>
      </c>
      <c r="BF165" s="252">
        <f>IF(N165="znížená",J165,0)</f>
        <v>0</v>
      </c>
      <c r="BG165" s="252">
        <f>IF(N165="zákl. prenesená",J165,0)</f>
        <v>0</v>
      </c>
      <c r="BH165" s="252">
        <f>IF(N165="zníž. prenesená",J165,0)</f>
        <v>0</v>
      </c>
      <c r="BI165" s="252">
        <f>IF(N165="nulová",J165,0)</f>
        <v>0</v>
      </c>
      <c r="BJ165" s="18" t="s">
        <v>92</v>
      </c>
      <c r="BK165" s="252">
        <f>ROUND(I165*H165,2)</f>
        <v>0</v>
      </c>
      <c r="BL165" s="18" t="s">
        <v>227</v>
      </c>
      <c r="BM165" s="251" t="s">
        <v>1933</v>
      </c>
    </row>
    <row r="166" s="13" customFormat="1">
      <c r="A166" s="13"/>
      <c r="B166" s="258"/>
      <c r="C166" s="259"/>
      <c r="D166" s="260" t="s">
        <v>256</v>
      </c>
      <c r="E166" s="261" t="s">
        <v>1</v>
      </c>
      <c r="F166" s="262" t="s">
        <v>1934</v>
      </c>
      <c r="G166" s="259"/>
      <c r="H166" s="263">
        <v>2</v>
      </c>
      <c r="I166" s="264"/>
      <c r="J166" s="259"/>
      <c r="K166" s="259"/>
      <c r="L166" s="265"/>
      <c r="M166" s="266"/>
      <c r="N166" s="267"/>
      <c r="O166" s="267"/>
      <c r="P166" s="267"/>
      <c r="Q166" s="267"/>
      <c r="R166" s="267"/>
      <c r="S166" s="267"/>
      <c r="T166" s="268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69" t="s">
        <v>256</v>
      </c>
      <c r="AU166" s="269" t="s">
        <v>92</v>
      </c>
      <c r="AV166" s="13" t="s">
        <v>92</v>
      </c>
      <c r="AW166" s="13" t="s">
        <v>32</v>
      </c>
      <c r="AX166" s="13" t="s">
        <v>84</v>
      </c>
      <c r="AY166" s="269" t="s">
        <v>210</v>
      </c>
    </row>
    <row r="167" s="13" customFormat="1">
      <c r="A167" s="13"/>
      <c r="B167" s="258"/>
      <c r="C167" s="259"/>
      <c r="D167" s="260" t="s">
        <v>256</v>
      </c>
      <c r="E167" s="259"/>
      <c r="F167" s="262" t="s">
        <v>1935</v>
      </c>
      <c r="G167" s="259"/>
      <c r="H167" s="263">
        <v>2.04</v>
      </c>
      <c r="I167" s="264"/>
      <c r="J167" s="259"/>
      <c r="K167" s="259"/>
      <c r="L167" s="265"/>
      <c r="M167" s="266"/>
      <c r="N167" s="267"/>
      <c r="O167" s="267"/>
      <c r="P167" s="267"/>
      <c r="Q167" s="267"/>
      <c r="R167" s="267"/>
      <c r="S167" s="267"/>
      <c r="T167" s="268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69" t="s">
        <v>256</v>
      </c>
      <c r="AU167" s="269" t="s">
        <v>92</v>
      </c>
      <c r="AV167" s="13" t="s">
        <v>92</v>
      </c>
      <c r="AW167" s="13" t="s">
        <v>4</v>
      </c>
      <c r="AX167" s="13" t="s">
        <v>84</v>
      </c>
      <c r="AY167" s="269" t="s">
        <v>210</v>
      </c>
    </row>
    <row r="168" s="12" customFormat="1" ht="22.8" customHeight="1">
      <c r="A168" s="12"/>
      <c r="B168" s="223"/>
      <c r="C168" s="224"/>
      <c r="D168" s="225" t="s">
        <v>75</v>
      </c>
      <c r="E168" s="237" t="s">
        <v>293</v>
      </c>
      <c r="F168" s="237" t="s">
        <v>594</v>
      </c>
      <c r="G168" s="224"/>
      <c r="H168" s="224"/>
      <c r="I168" s="227"/>
      <c r="J168" s="238">
        <f>BK168</f>
        <v>0</v>
      </c>
      <c r="K168" s="224"/>
      <c r="L168" s="229"/>
      <c r="M168" s="230"/>
      <c r="N168" s="231"/>
      <c r="O168" s="231"/>
      <c r="P168" s="232">
        <f>SUM(P169:P175)</f>
        <v>0</v>
      </c>
      <c r="Q168" s="231"/>
      <c r="R168" s="232">
        <f>SUM(R169:R175)</f>
        <v>20.461259999999999</v>
      </c>
      <c r="S168" s="231"/>
      <c r="T168" s="233">
        <f>SUM(T169:T175)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34" t="s">
        <v>84</v>
      </c>
      <c r="AT168" s="235" t="s">
        <v>75</v>
      </c>
      <c r="AU168" s="235" t="s">
        <v>84</v>
      </c>
      <c r="AY168" s="234" t="s">
        <v>210</v>
      </c>
      <c r="BK168" s="236">
        <f>SUM(BK169:BK175)</f>
        <v>0</v>
      </c>
    </row>
    <row r="169" s="2" customFormat="1" ht="31.92453" customHeight="1">
      <c r="A169" s="39"/>
      <c r="B169" s="40"/>
      <c r="C169" s="239" t="s">
        <v>362</v>
      </c>
      <c r="D169" s="239" t="s">
        <v>213</v>
      </c>
      <c r="E169" s="240" t="s">
        <v>1936</v>
      </c>
      <c r="F169" s="241" t="s">
        <v>1937</v>
      </c>
      <c r="G169" s="242" t="s">
        <v>310</v>
      </c>
      <c r="H169" s="243">
        <v>55</v>
      </c>
      <c r="I169" s="244"/>
      <c r="J169" s="245">
        <f>ROUND(I169*H169,2)</f>
        <v>0</v>
      </c>
      <c r="K169" s="246"/>
      <c r="L169" s="45"/>
      <c r="M169" s="247" t="s">
        <v>1</v>
      </c>
      <c r="N169" s="248" t="s">
        <v>42</v>
      </c>
      <c r="O169" s="98"/>
      <c r="P169" s="249">
        <f>O169*H169</f>
        <v>0</v>
      </c>
      <c r="Q169" s="249">
        <v>0.15112999999999999</v>
      </c>
      <c r="R169" s="249">
        <f>Q169*H169</f>
        <v>8.312149999999999</v>
      </c>
      <c r="S169" s="249">
        <v>0</v>
      </c>
      <c r="T169" s="250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51" t="s">
        <v>227</v>
      </c>
      <c r="AT169" s="251" t="s">
        <v>213</v>
      </c>
      <c r="AU169" s="251" t="s">
        <v>92</v>
      </c>
      <c r="AY169" s="18" t="s">
        <v>210</v>
      </c>
      <c r="BE169" s="252">
        <f>IF(N169="základná",J169,0)</f>
        <v>0</v>
      </c>
      <c r="BF169" s="252">
        <f>IF(N169="znížená",J169,0)</f>
        <v>0</v>
      </c>
      <c r="BG169" s="252">
        <f>IF(N169="zákl. prenesená",J169,0)</f>
        <v>0</v>
      </c>
      <c r="BH169" s="252">
        <f>IF(N169="zníž. prenesená",J169,0)</f>
        <v>0</v>
      </c>
      <c r="BI169" s="252">
        <f>IF(N169="nulová",J169,0)</f>
        <v>0</v>
      </c>
      <c r="BJ169" s="18" t="s">
        <v>92</v>
      </c>
      <c r="BK169" s="252">
        <f>ROUND(I169*H169,2)</f>
        <v>0</v>
      </c>
      <c r="BL169" s="18" t="s">
        <v>227</v>
      </c>
      <c r="BM169" s="251" t="s">
        <v>2004</v>
      </c>
    </row>
    <row r="170" s="2" customFormat="1" ht="16.30189" customHeight="1">
      <c r="A170" s="39"/>
      <c r="B170" s="40"/>
      <c r="C170" s="281" t="s">
        <v>368</v>
      </c>
      <c r="D170" s="281" t="s">
        <v>330</v>
      </c>
      <c r="E170" s="282" t="s">
        <v>1939</v>
      </c>
      <c r="F170" s="283" t="s">
        <v>2005</v>
      </c>
      <c r="G170" s="284" t="s">
        <v>563</v>
      </c>
      <c r="H170" s="285">
        <v>55.549999999999997</v>
      </c>
      <c r="I170" s="286"/>
      <c r="J170" s="287">
        <f>ROUND(I170*H170,2)</f>
        <v>0</v>
      </c>
      <c r="K170" s="288"/>
      <c r="L170" s="289"/>
      <c r="M170" s="290" t="s">
        <v>1</v>
      </c>
      <c r="N170" s="291" t="s">
        <v>42</v>
      </c>
      <c r="O170" s="98"/>
      <c r="P170" s="249">
        <f>O170*H170</f>
        <v>0</v>
      </c>
      <c r="Q170" s="249">
        <v>0.085000000000000006</v>
      </c>
      <c r="R170" s="249">
        <f>Q170*H170</f>
        <v>4.7217500000000001</v>
      </c>
      <c r="S170" s="249">
        <v>0</v>
      </c>
      <c r="T170" s="250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51" t="s">
        <v>287</v>
      </c>
      <c r="AT170" s="251" t="s">
        <v>330</v>
      </c>
      <c r="AU170" s="251" t="s">
        <v>92</v>
      </c>
      <c r="AY170" s="18" t="s">
        <v>210</v>
      </c>
      <c r="BE170" s="252">
        <f>IF(N170="základná",J170,0)</f>
        <v>0</v>
      </c>
      <c r="BF170" s="252">
        <f>IF(N170="znížená",J170,0)</f>
        <v>0</v>
      </c>
      <c r="BG170" s="252">
        <f>IF(N170="zákl. prenesená",J170,0)</f>
        <v>0</v>
      </c>
      <c r="BH170" s="252">
        <f>IF(N170="zníž. prenesená",J170,0)</f>
        <v>0</v>
      </c>
      <c r="BI170" s="252">
        <f>IF(N170="nulová",J170,0)</f>
        <v>0</v>
      </c>
      <c r="BJ170" s="18" t="s">
        <v>92</v>
      </c>
      <c r="BK170" s="252">
        <f>ROUND(I170*H170,2)</f>
        <v>0</v>
      </c>
      <c r="BL170" s="18" t="s">
        <v>227</v>
      </c>
      <c r="BM170" s="251" t="s">
        <v>2006</v>
      </c>
    </row>
    <row r="171" s="13" customFormat="1">
      <c r="A171" s="13"/>
      <c r="B171" s="258"/>
      <c r="C171" s="259"/>
      <c r="D171" s="260" t="s">
        <v>256</v>
      </c>
      <c r="E171" s="259"/>
      <c r="F171" s="262" t="s">
        <v>2007</v>
      </c>
      <c r="G171" s="259"/>
      <c r="H171" s="263">
        <v>55.549999999999997</v>
      </c>
      <c r="I171" s="264"/>
      <c r="J171" s="259"/>
      <c r="K171" s="259"/>
      <c r="L171" s="265"/>
      <c r="M171" s="266"/>
      <c r="N171" s="267"/>
      <c r="O171" s="267"/>
      <c r="P171" s="267"/>
      <c r="Q171" s="267"/>
      <c r="R171" s="267"/>
      <c r="S171" s="267"/>
      <c r="T171" s="268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69" t="s">
        <v>256</v>
      </c>
      <c r="AU171" s="269" t="s">
        <v>92</v>
      </c>
      <c r="AV171" s="13" t="s">
        <v>92</v>
      </c>
      <c r="AW171" s="13" t="s">
        <v>4</v>
      </c>
      <c r="AX171" s="13" t="s">
        <v>84</v>
      </c>
      <c r="AY171" s="269" t="s">
        <v>210</v>
      </c>
    </row>
    <row r="172" s="2" customFormat="1" ht="31.92453" customHeight="1">
      <c r="A172" s="39"/>
      <c r="B172" s="40"/>
      <c r="C172" s="239" t="s">
        <v>373</v>
      </c>
      <c r="D172" s="239" t="s">
        <v>213</v>
      </c>
      <c r="E172" s="240" t="s">
        <v>1943</v>
      </c>
      <c r="F172" s="241" t="s">
        <v>1944</v>
      </c>
      <c r="G172" s="242" t="s">
        <v>310</v>
      </c>
      <c r="H172" s="243">
        <v>61</v>
      </c>
      <c r="I172" s="244"/>
      <c r="J172" s="245">
        <f>ROUND(I172*H172,2)</f>
        <v>0</v>
      </c>
      <c r="K172" s="246"/>
      <c r="L172" s="45"/>
      <c r="M172" s="247" t="s">
        <v>1</v>
      </c>
      <c r="N172" s="248" t="s">
        <v>42</v>
      </c>
      <c r="O172" s="98"/>
      <c r="P172" s="249">
        <f>O172*H172</f>
        <v>0</v>
      </c>
      <c r="Q172" s="249">
        <v>0.098530000000000006</v>
      </c>
      <c r="R172" s="249">
        <f>Q172*H172</f>
        <v>6.0103300000000006</v>
      </c>
      <c r="S172" s="249">
        <v>0</v>
      </c>
      <c r="T172" s="250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51" t="s">
        <v>227</v>
      </c>
      <c r="AT172" s="251" t="s">
        <v>213</v>
      </c>
      <c r="AU172" s="251" t="s">
        <v>92</v>
      </c>
      <c r="AY172" s="18" t="s">
        <v>210</v>
      </c>
      <c r="BE172" s="252">
        <f>IF(N172="základná",J172,0)</f>
        <v>0</v>
      </c>
      <c r="BF172" s="252">
        <f>IF(N172="znížená",J172,0)</f>
        <v>0</v>
      </c>
      <c r="BG172" s="252">
        <f>IF(N172="zákl. prenesená",J172,0)</f>
        <v>0</v>
      </c>
      <c r="BH172" s="252">
        <f>IF(N172="zníž. prenesená",J172,0)</f>
        <v>0</v>
      </c>
      <c r="BI172" s="252">
        <f>IF(N172="nulová",J172,0)</f>
        <v>0</v>
      </c>
      <c r="BJ172" s="18" t="s">
        <v>92</v>
      </c>
      <c r="BK172" s="252">
        <f>ROUND(I172*H172,2)</f>
        <v>0</v>
      </c>
      <c r="BL172" s="18" t="s">
        <v>227</v>
      </c>
      <c r="BM172" s="251" t="s">
        <v>1945</v>
      </c>
    </row>
    <row r="173" s="13" customFormat="1">
      <c r="A173" s="13"/>
      <c r="B173" s="258"/>
      <c r="C173" s="259"/>
      <c r="D173" s="260" t="s">
        <v>256</v>
      </c>
      <c r="E173" s="261" t="s">
        <v>1</v>
      </c>
      <c r="F173" s="262" t="s">
        <v>570</v>
      </c>
      <c r="G173" s="259"/>
      <c r="H173" s="263">
        <v>61</v>
      </c>
      <c r="I173" s="264"/>
      <c r="J173" s="259"/>
      <c r="K173" s="259"/>
      <c r="L173" s="265"/>
      <c r="M173" s="266"/>
      <c r="N173" s="267"/>
      <c r="O173" s="267"/>
      <c r="P173" s="267"/>
      <c r="Q173" s="267"/>
      <c r="R173" s="267"/>
      <c r="S173" s="267"/>
      <c r="T173" s="268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69" t="s">
        <v>256</v>
      </c>
      <c r="AU173" s="269" t="s">
        <v>92</v>
      </c>
      <c r="AV173" s="13" t="s">
        <v>92</v>
      </c>
      <c r="AW173" s="13" t="s">
        <v>32</v>
      </c>
      <c r="AX173" s="13" t="s">
        <v>84</v>
      </c>
      <c r="AY173" s="269" t="s">
        <v>210</v>
      </c>
    </row>
    <row r="174" s="2" customFormat="1" ht="16.30189" customHeight="1">
      <c r="A174" s="39"/>
      <c r="B174" s="40"/>
      <c r="C174" s="281" t="s">
        <v>378</v>
      </c>
      <c r="D174" s="281" t="s">
        <v>330</v>
      </c>
      <c r="E174" s="282" t="s">
        <v>1947</v>
      </c>
      <c r="F174" s="283" t="s">
        <v>1948</v>
      </c>
      <c r="G174" s="284" t="s">
        <v>563</v>
      </c>
      <c r="H174" s="285">
        <v>61.609999999999999</v>
      </c>
      <c r="I174" s="286"/>
      <c r="J174" s="287">
        <f>ROUND(I174*H174,2)</f>
        <v>0</v>
      </c>
      <c r="K174" s="288"/>
      <c r="L174" s="289"/>
      <c r="M174" s="290" t="s">
        <v>1</v>
      </c>
      <c r="N174" s="291" t="s">
        <v>42</v>
      </c>
      <c r="O174" s="98"/>
      <c r="P174" s="249">
        <f>O174*H174</f>
        <v>0</v>
      </c>
      <c r="Q174" s="249">
        <v>0.023</v>
      </c>
      <c r="R174" s="249">
        <f>Q174*H174</f>
        <v>1.41703</v>
      </c>
      <c r="S174" s="249">
        <v>0</v>
      </c>
      <c r="T174" s="250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51" t="s">
        <v>287</v>
      </c>
      <c r="AT174" s="251" t="s">
        <v>330</v>
      </c>
      <c r="AU174" s="251" t="s">
        <v>92</v>
      </c>
      <c r="AY174" s="18" t="s">
        <v>210</v>
      </c>
      <c r="BE174" s="252">
        <f>IF(N174="základná",J174,0)</f>
        <v>0</v>
      </c>
      <c r="BF174" s="252">
        <f>IF(N174="znížená",J174,0)</f>
        <v>0</v>
      </c>
      <c r="BG174" s="252">
        <f>IF(N174="zákl. prenesená",J174,0)</f>
        <v>0</v>
      </c>
      <c r="BH174" s="252">
        <f>IF(N174="zníž. prenesená",J174,0)</f>
        <v>0</v>
      </c>
      <c r="BI174" s="252">
        <f>IF(N174="nulová",J174,0)</f>
        <v>0</v>
      </c>
      <c r="BJ174" s="18" t="s">
        <v>92</v>
      </c>
      <c r="BK174" s="252">
        <f>ROUND(I174*H174,2)</f>
        <v>0</v>
      </c>
      <c r="BL174" s="18" t="s">
        <v>227</v>
      </c>
      <c r="BM174" s="251" t="s">
        <v>1949</v>
      </c>
    </row>
    <row r="175" s="13" customFormat="1">
      <c r="A175" s="13"/>
      <c r="B175" s="258"/>
      <c r="C175" s="259"/>
      <c r="D175" s="260" t="s">
        <v>256</v>
      </c>
      <c r="E175" s="259"/>
      <c r="F175" s="262" t="s">
        <v>2008</v>
      </c>
      <c r="G175" s="259"/>
      <c r="H175" s="263">
        <v>61.609999999999999</v>
      </c>
      <c r="I175" s="264"/>
      <c r="J175" s="259"/>
      <c r="K175" s="259"/>
      <c r="L175" s="265"/>
      <c r="M175" s="266"/>
      <c r="N175" s="267"/>
      <c r="O175" s="267"/>
      <c r="P175" s="267"/>
      <c r="Q175" s="267"/>
      <c r="R175" s="267"/>
      <c r="S175" s="267"/>
      <c r="T175" s="268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69" t="s">
        <v>256</v>
      </c>
      <c r="AU175" s="269" t="s">
        <v>92</v>
      </c>
      <c r="AV175" s="13" t="s">
        <v>92</v>
      </c>
      <c r="AW175" s="13" t="s">
        <v>4</v>
      </c>
      <c r="AX175" s="13" t="s">
        <v>84</v>
      </c>
      <c r="AY175" s="269" t="s">
        <v>210</v>
      </c>
    </row>
    <row r="176" s="12" customFormat="1" ht="22.8" customHeight="1">
      <c r="A176" s="12"/>
      <c r="B176" s="223"/>
      <c r="C176" s="224"/>
      <c r="D176" s="225" t="s">
        <v>75</v>
      </c>
      <c r="E176" s="237" t="s">
        <v>741</v>
      </c>
      <c r="F176" s="237" t="s">
        <v>807</v>
      </c>
      <c r="G176" s="224"/>
      <c r="H176" s="224"/>
      <c r="I176" s="227"/>
      <c r="J176" s="238">
        <f>BK176</f>
        <v>0</v>
      </c>
      <c r="K176" s="224"/>
      <c r="L176" s="229"/>
      <c r="M176" s="230"/>
      <c r="N176" s="231"/>
      <c r="O176" s="231"/>
      <c r="P176" s="232">
        <f>P177</f>
        <v>0</v>
      </c>
      <c r="Q176" s="231"/>
      <c r="R176" s="232">
        <f>R177</f>
        <v>0</v>
      </c>
      <c r="S176" s="231"/>
      <c r="T176" s="233">
        <f>T177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34" t="s">
        <v>84</v>
      </c>
      <c r="AT176" s="235" t="s">
        <v>75</v>
      </c>
      <c r="AU176" s="235" t="s">
        <v>84</v>
      </c>
      <c r="AY176" s="234" t="s">
        <v>210</v>
      </c>
      <c r="BK176" s="236">
        <f>BK177</f>
        <v>0</v>
      </c>
    </row>
    <row r="177" s="2" customFormat="1" ht="23.4566" customHeight="1">
      <c r="A177" s="39"/>
      <c r="B177" s="40"/>
      <c r="C177" s="239" t="s">
        <v>383</v>
      </c>
      <c r="D177" s="239" t="s">
        <v>213</v>
      </c>
      <c r="E177" s="240" t="s">
        <v>809</v>
      </c>
      <c r="F177" s="241" t="s">
        <v>810</v>
      </c>
      <c r="G177" s="242" t="s">
        <v>333</v>
      </c>
      <c r="H177" s="243">
        <v>94.369</v>
      </c>
      <c r="I177" s="244"/>
      <c r="J177" s="245">
        <f>ROUND(I177*H177,2)</f>
        <v>0</v>
      </c>
      <c r="K177" s="246"/>
      <c r="L177" s="45"/>
      <c r="M177" s="253" t="s">
        <v>1</v>
      </c>
      <c r="N177" s="254" t="s">
        <v>42</v>
      </c>
      <c r="O177" s="255"/>
      <c r="P177" s="256">
        <f>O177*H177</f>
        <v>0</v>
      </c>
      <c r="Q177" s="256">
        <v>0</v>
      </c>
      <c r="R177" s="256">
        <f>Q177*H177</f>
        <v>0</v>
      </c>
      <c r="S177" s="256">
        <v>0</v>
      </c>
      <c r="T177" s="257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51" t="s">
        <v>227</v>
      </c>
      <c r="AT177" s="251" t="s">
        <v>213</v>
      </c>
      <c r="AU177" s="251" t="s">
        <v>92</v>
      </c>
      <c r="AY177" s="18" t="s">
        <v>210</v>
      </c>
      <c r="BE177" s="252">
        <f>IF(N177="základná",J177,0)</f>
        <v>0</v>
      </c>
      <c r="BF177" s="252">
        <f>IF(N177="znížená",J177,0)</f>
        <v>0</v>
      </c>
      <c r="BG177" s="252">
        <f>IF(N177="zákl. prenesená",J177,0)</f>
        <v>0</v>
      </c>
      <c r="BH177" s="252">
        <f>IF(N177="zníž. prenesená",J177,0)</f>
        <v>0</v>
      </c>
      <c r="BI177" s="252">
        <f>IF(N177="nulová",J177,0)</f>
        <v>0</v>
      </c>
      <c r="BJ177" s="18" t="s">
        <v>92</v>
      </c>
      <c r="BK177" s="252">
        <f>ROUND(I177*H177,2)</f>
        <v>0</v>
      </c>
      <c r="BL177" s="18" t="s">
        <v>227</v>
      </c>
      <c r="BM177" s="251" t="s">
        <v>1963</v>
      </c>
    </row>
    <row r="178" s="2" customFormat="1" ht="6.96" customHeight="1">
      <c r="A178" s="39"/>
      <c r="B178" s="73"/>
      <c r="C178" s="74"/>
      <c r="D178" s="74"/>
      <c r="E178" s="74"/>
      <c r="F178" s="74"/>
      <c r="G178" s="74"/>
      <c r="H178" s="74"/>
      <c r="I178" s="74"/>
      <c r="J178" s="74"/>
      <c r="K178" s="74"/>
      <c r="L178" s="45"/>
      <c r="M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</row>
  </sheetData>
  <sheetProtection sheet="1" autoFilter="0" formatColumns="0" formatRows="0" objects="1" scenarios="1" spinCount="100000" saltValue="76iRzYiNf+vhjo48KwH12o4tL3NUQPlH3KsBOmNltfGPZGNf7npqmg52joyqNqtU1Ru6rBvqCXgYnFc91OOpLA==" hashValue="R1ewUyTiauoBf40PTiaPU8jHE+2C5X8doa6hpQ1cqhY+DTZbeu/CRPUxHZ4gP5e2W8b9avEBqxexr8sUHXG1TA==" algorithmName="SHA-512" password="CC35"/>
  <autoFilter ref="C124:K177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3:H113"/>
    <mergeCell ref="E115:H115"/>
    <mergeCell ref="E117:H117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7.863281" style="1" customWidth="1"/>
    <col min="2" max="2" width="1.007813" style="1" customWidth="1"/>
    <col min="3" max="3" width="4.011719" style="1" customWidth="1"/>
    <col min="4" max="4" width="4.152344" style="1" customWidth="1"/>
    <col min="5" max="5" width="16.15234" style="1" customWidth="1"/>
    <col min="6" max="6" width="48.15234" style="1" customWidth="1"/>
    <col min="7" max="7" width="7.011719" style="1" customWidth="1"/>
    <col min="8" max="8" width="13.29297" style="1" customWidth="1"/>
    <col min="9" max="9" width="15.01172" style="1" customWidth="1"/>
    <col min="10" max="10" width="21.15234" style="1" customWidth="1"/>
    <col min="11" max="11" width="21.15234" style="1" hidden="1" customWidth="1"/>
    <col min="12" max="12" width="8.863281" style="1" customWidth="1"/>
    <col min="13" max="13" width="10.29297" style="1" hidden="1" customWidth="1"/>
    <col min="14" max="14" width="9.140625" style="1" hidden="1"/>
    <col min="15" max="15" width="13.43359" style="1" hidden="1" customWidth="1"/>
    <col min="16" max="16" width="13.43359" style="1" hidden="1" customWidth="1"/>
    <col min="17" max="17" width="13.43359" style="1" hidden="1" customWidth="1"/>
    <col min="18" max="18" width="13.43359" style="1" hidden="1" customWidth="1"/>
    <col min="19" max="19" width="13.43359" style="1" hidden="1" customWidth="1"/>
    <col min="20" max="20" width="13.43359" style="1" hidden="1" customWidth="1"/>
    <col min="21" max="21" width="15.43359" style="1" hidden="1" customWidth="1"/>
    <col min="22" max="22" width="11.72266" style="1" customWidth="1"/>
    <col min="23" max="23" width="15.43359" style="1" customWidth="1"/>
    <col min="24" max="24" width="11.72266" style="1" customWidth="1"/>
    <col min="25" max="25" width="14.15234" style="1" customWidth="1"/>
    <col min="26" max="26" width="10.43359" style="1" customWidth="1"/>
    <col min="27" max="27" width="14.15234" style="1" customWidth="1"/>
    <col min="28" max="28" width="15.43359" style="1" customWidth="1"/>
    <col min="29" max="29" width="10.43359" style="1" customWidth="1"/>
    <col min="30" max="30" width="14.15234" style="1" customWidth="1"/>
    <col min="31" max="31" width="15.43359" style="1" customWidth="1"/>
    <col min="44" max="44" width="9.140625" style="1" hidden="1"/>
    <col min="45" max="45" width="9.140625" style="1" hidden="1"/>
    <col min="46" max="46" width="9.140625" style="1" hidden="1"/>
    <col min="47" max="47" width="9.140625" style="1" hidden="1"/>
    <col min="48" max="48" width="9.140625" style="1" hidden="1"/>
    <col min="49" max="49" width="9.140625" style="1" hidden="1"/>
    <col min="50" max="50" width="9.140625" style="1" hidden="1"/>
    <col min="51" max="51" width="9.140625" style="1" hidden="1"/>
    <col min="52" max="52" width="9.140625" style="1" hidden="1"/>
    <col min="53" max="53" width="9.140625" style="1" hidden="1"/>
    <col min="54" max="54" width="9.140625" style="1" hidden="1"/>
    <col min="55" max="55" width="9.140625" style="1" hidden="1"/>
    <col min="56" max="56" width="9.140625" style="1" hidden="1"/>
    <col min="57" max="57" width="9.140625" style="1" hidden="1"/>
    <col min="58" max="58" width="9.140625" style="1" hidden="1"/>
    <col min="59" max="59" width="9.140625" style="1" hidden="1"/>
    <col min="60" max="60" width="9.140625" style="1" hidden="1"/>
    <col min="61" max="61" width="9.140625" style="1" hidden="1"/>
    <col min="62" max="62" width="9.140625" style="1" hidden="1"/>
    <col min="63" max="63" width="9.140625" style="1" hidden="1"/>
    <col min="64" max="64" width="9.140625" style="1" hidden="1"/>
    <col min="65" max="65" width="9.140625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168</v>
      </c>
    </row>
    <row r="3" s="1" customFormat="1" ht="6.96" customHeight="1">
      <c r="B3" s="154"/>
      <c r="C3" s="155"/>
      <c r="D3" s="155"/>
      <c r="E3" s="155"/>
      <c r="F3" s="155"/>
      <c r="G3" s="155"/>
      <c r="H3" s="155"/>
      <c r="I3" s="155"/>
      <c r="J3" s="155"/>
      <c r="K3" s="155"/>
      <c r="L3" s="21"/>
      <c r="AT3" s="18" t="s">
        <v>76</v>
      </c>
    </row>
    <row r="4" s="1" customFormat="1" ht="24.96" customHeight="1">
      <c r="B4" s="21"/>
      <c r="D4" s="156" t="s">
        <v>184</v>
      </c>
      <c r="L4" s="21"/>
      <c r="M4" s="157" t="s">
        <v>9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58" t="s">
        <v>15</v>
      </c>
      <c r="L6" s="21"/>
    </row>
    <row r="7" s="1" customFormat="1" ht="27.84906" customHeight="1">
      <c r="B7" s="21"/>
      <c r="E7" s="159" t="str">
        <f>'Rekapitulácia stavby'!K6</f>
        <v>Rekonštrukcia cesty a mostov II/512 hr. Trenčianskeho kraja - Veľké Pole - križ. II/428 Žarnovica , I. etapa</v>
      </c>
      <c r="F7" s="158"/>
      <c r="G7" s="158"/>
      <c r="H7" s="158"/>
      <c r="L7" s="21"/>
    </row>
    <row r="8" s="1" customFormat="1" ht="12" customHeight="1">
      <c r="B8" s="21"/>
      <c r="D8" s="158" t="s">
        <v>185</v>
      </c>
      <c r="L8" s="21"/>
    </row>
    <row r="9" s="2" customFormat="1" ht="16.30189" customHeight="1">
      <c r="A9" s="39"/>
      <c r="B9" s="45"/>
      <c r="C9" s="39"/>
      <c r="D9" s="39"/>
      <c r="E9" s="159" t="s">
        <v>1881</v>
      </c>
      <c r="F9" s="39"/>
      <c r="G9" s="39"/>
      <c r="H9" s="39"/>
      <c r="I9" s="39"/>
      <c r="J9" s="39"/>
      <c r="K9" s="39"/>
      <c r="L9" s="70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 ht="12" customHeight="1">
      <c r="A10" s="39"/>
      <c r="B10" s="45"/>
      <c r="C10" s="39"/>
      <c r="D10" s="158" t="s">
        <v>235</v>
      </c>
      <c r="E10" s="39"/>
      <c r="F10" s="39"/>
      <c r="G10" s="39"/>
      <c r="H10" s="39"/>
      <c r="I10" s="39"/>
      <c r="J10" s="39"/>
      <c r="K10" s="39"/>
      <c r="L10" s="70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6.30189" customHeight="1">
      <c r="A11" s="39"/>
      <c r="B11" s="45"/>
      <c r="C11" s="39"/>
      <c r="D11" s="39"/>
      <c r="E11" s="160" t="s">
        <v>2009</v>
      </c>
      <c r="F11" s="39"/>
      <c r="G11" s="39"/>
      <c r="H11" s="39"/>
      <c r="I11" s="39"/>
      <c r="J11" s="39"/>
      <c r="K11" s="39"/>
      <c r="L11" s="70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70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2" customHeight="1">
      <c r="A13" s="39"/>
      <c r="B13" s="45"/>
      <c r="C13" s="39"/>
      <c r="D13" s="158" t="s">
        <v>17</v>
      </c>
      <c r="E13" s="39"/>
      <c r="F13" s="148" t="s">
        <v>1</v>
      </c>
      <c r="G13" s="39"/>
      <c r="H13" s="39"/>
      <c r="I13" s="158" t="s">
        <v>18</v>
      </c>
      <c r="J13" s="148" t="s">
        <v>1</v>
      </c>
      <c r="K13" s="39"/>
      <c r="L13" s="70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58" t="s">
        <v>19</v>
      </c>
      <c r="E14" s="39"/>
      <c r="F14" s="148" t="s">
        <v>20</v>
      </c>
      <c r="G14" s="39"/>
      <c r="H14" s="39"/>
      <c r="I14" s="158" t="s">
        <v>21</v>
      </c>
      <c r="J14" s="161" t="str">
        <f>'Rekapitulácia stavby'!AN8</f>
        <v>14. 12. 2020</v>
      </c>
      <c r="K14" s="39"/>
      <c r="L14" s="70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70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12" customHeight="1">
      <c r="A16" s="39"/>
      <c r="B16" s="45"/>
      <c r="C16" s="39"/>
      <c r="D16" s="158" t="s">
        <v>23</v>
      </c>
      <c r="E16" s="39"/>
      <c r="F16" s="39"/>
      <c r="G16" s="39"/>
      <c r="H16" s="39"/>
      <c r="I16" s="158" t="s">
        <v>24</v>
      </c>
      <c r="J16" s="148" t="s">
        <v>1</v>
      </c>
      <c r="K16" s="39"/>
      <c r="L16" s="70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8" customHeight="1">
      <c r="A17" s="39"/>
      <c r="B17" s="45"/>
      <c r="C17" s="39"/>
      <c r="D17" s="39"/>
      <c r="E17" s="148" t="s">
        <v>25</v>
      </c>
      <c r="F17" s="39"/>
      <c r="G17" s="39"/>
      <c r="H17" s="39"/>
      <c r="I17" s="158" t="s">
        <v>26</v>
      </c>
      <c r="J17" s="148" t="s">
        <v>1</v>
      </c>
      <c r="K17" s="39"/>
      <c r="L17" s="70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6.96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70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12" customHeight="1">
      <c r="A19" s="39"/>
      <c r="B19" s="45"/>
      <c r="C19" s="39"/>
      <c r="D19" s="158" t="s">
        <v>27</v>
      </c>
      <c r="E19" s="39"/>
      <c r="F19" s="39"/>
      <c r="G19" s="39"/>
      <c r="H19" s="39"/>
      <c r="I19" s="158" t="s">
        <v>24</v>
      </c>
      <c r="J19" s="34" t="str">
        <f>'Rekapitulácia stavby'!AN13</f>
        <v>Vyplň údaj</v>
      </c>
      <c r="K19" s="39"/>
      <c r="L19" s="70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8" customHeight="1">
      <c r="A20" s="39"/>
      <c r="B20" s="45"/>
      <c r="C20" s="39"/>
      <c r="D20" s="39"/>
      <c r="E20" s="34" t="str">
        <f>'Rekapitulácia stavby'!E14</f>
        <v>Vyplň údaj</v>
      </c>
      <c r="F20" s="148"/>
      <c r="G20" s="148"/>
      <c r="H20" s="148"/>
      <c r="I20" s="158" t="s">
        <v>26</v>
      </c>
      <c r="J20" s="34" t="str">
        <f>'Rekapitulácia stavby'!AN14</f>
        <v>Vyplň údaj</v>
      </c>
      <c r="K20" s="39"/>
      <c r="L20" s="70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6.96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70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12" customHeight="1">
      <c r="A22" s="39"/>
      <c r="B22" s="45"/>
      <c r="C22" s="39"/>
      <c r="D22" s="158" t="s">
        <v>29</v>
      </c>
      <c r="E22" s="39"/>
      <c r="F22" s="39"/>
      <c r="G22" s="39"/>
      <c r="H22" s="39"/>
      <c r="I22" s="158" t="s">
        <v>24</v>
      </c>
      <c r="J22" s="148" t="s">
        <v>30</v>
      </c>
      <c r="K22" s="39"/>
      <c r="L22" s="70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8" customHeight="1">
      <c r="A23" s="39"/>
      <c r="B23" s="45"/>
      <c r="C23" s="39"/>
      <c r="D23" s="39"/>
      <c r="E23" s="148" t="s">
        <v>31</v>
      </c>
      <c r="F23" s="39"/>
      <c r="G23" s="39"/>
      <c r="H23" s="39"/>
      <c r="I23" s="158" t="s">
        <v>26</v>
      </c>
      <c r="J23" s="148" t="s">
        <v>1</v>
      </c>
      <c r="K23" s="39"/>
      <c r="L23" s="70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6.96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70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12" customHeight="1">
      <c r="A25" s="39"/>
      <c r="B25" s="45"/>
      <c r="C25" s="39"/>
      <c r="D25" s="158" t="s">
        <v>33</v>
      </c>
      <c r="E25" s="39"/>
      <c r="F25" s="39"/>
      <c r="G25" s="39"/>
      <c r="H25" s="39"/>
      <c r="I25" s="158" t="s">
        <v>24</v>
      </c>
      <c r="J25" s="148" t="s">
        <v>1</v>
      </c>
      <c r="K25" s="39"/>
      <c r="L25" s="70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8" customHeight="1">
      <c r="A26" s="39"/>
      <c r="B26" s="45"/>
      <c r="C26" s="39"/>
      <c r="D26" s="39"/>
      <c r="E26" s="148" t="s">
        <v>237</v>
      </c>
      <c r="F26" s="39"/>
      <c r="G26" s="39"/>
      <c r="H26" s="39"/>
      <c r="I26" s="158" t="s">
        <v>26</v>
      </c>
      <c r="J26" s="148" t="s">
        <v>1</v>
      </c>
      <c r="K26" s="39"/>
      <c r="L26" s="70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2" customFormat="1" ht="6.96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70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="2" customFormat="1" ht="12" customHeight="1">
      <c r="A28" s="39"/>
      <c r="B28" s="45"/>
      <c r="C28" s="39"/>
      <c r="D28" s="158" t="s">
        <v>35</v>
      </c>
      <c r="E28" s="39"/>
      <c r="F28" s="39"/>
      <c r="G28" s="39"/>
      <c r="H28" s="39"/>
      <c r="I28" s="39"/>
      <c r="J28" s="39"/>
      <c r="K28" s="39"/>
      <c r="L28" s="70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8" customFormat="1" ht="16.30189" customHeight="1">
      <c r="A29" s="162"/>
      <c r="B29" s="163"/>
      <c r="C29" s="162"/>
      <c r="D29" s="162"/>
      <c r="E29" s="164" t="s">
        <v>1</v>
      </c>
      <c r="F29" s="164"/>
      <c r="G29" s="164"/>
      <c r="H29" s="164"/>
      <c r="I29" s="162"/>
      <c r="J29" s="162"/>
      <c r="K29" s="162"/>
      <c r="L29" s="165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</row>
    <row r="30" s="2" customFormat="1" ht="6.96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70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66"/>
      <c r="E31" s="166"/>
      <c r="F31" s="166"/>
      <c r="G31" s="166"/>
      <c r="H31" s="166"/>
      <c r="I31" s="166"/>
      <c r="J31" s="166"/>
      <c r="K31" s="166"/>
      <c r="L31" s="70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25.44" customHeight="1">
      <c r="A32" s="39"/>
      <c r="B32" s="45"/>
      <c r="C32" s="39"/>
      <c r="D32" s="167" t="s">
        <v>36</v>
      </c>
      <c r="E32" s="39"/>
      <c r="F32" s="39"/>
      <c r="G32" s="39"/>
      <c r="H32" s="39"/>
      <c r="I32" s="39"/>
      <c r="J32" s="168">
        <f>ROUND(J125, 2)</f>
        <v>0</v>
      </c>
      <c r="K32" s="39"/>
      <c r="L32" s="70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6.96" customHeight="1">
      <c r="A33" s="39"/>
      <c r="B33" s="45"/>
      <c r="C33" s="39"/>
      <c r="D33" s="166"/>
      <c r="E33" s="166"/>
      <c r="F33" s="166"/>
      <c r="G33" s="166"/>
      <c r="H33" s="166"/>
      <c r="I33" s="166"/>
      <c r="J33" s="166"/>
      <c r="K33" s="166"/>
      <c r="L33" s="70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39"/>
      <c r="F34" s="169" t="s">
        <v>38</v>
      </c>
      <c r="G34" s="39"/>
      <c r="H34" s="39"/>
      <c r="I34" s="169" t="s">
        <v>37</v>
      </c>
      <c r="J34" s="169" t="s">
        <v>39</v>
      </c>
      <c r="K34" s="39"/>
      <c r="L34" s="70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="2" customFormat="1" ht="14.4" customHeight="1">
      <c r="A35" s="39"/>
      <c r="B35" s="45"/>
      <c r="C35" s="39"/>
      <c r="D35" s="170" t="s">
        <v>40</v>
      </c>
      <c r="E35" s="171" t="s">
        <v>41</v>
      </c>
      <c r="F35" s="172">
        <f>ROUND((SUM(BE125:BE177)),  2)</f>
        <v>0</v>
      </c>
      <c r="G35" s="173"/>
      <c r="H35" s="173"/>
      <c r="I35" s="174">
        <v>0.20000000000000001</v>
      </c>
      <c r="J35" s="172">
        <f>ROUND(((SUM(BE125:BE177))*I35),  2)</f>
        <v>0</v>
      </c>
      <c r="K35" s="39"/>
      <c r="L35" s="70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="2" customFormat="1" ht="14.4" customHeight="1">
      <c r="A36" s="39"/>
      <c r="B36" s="45"/>
      <c r="C36" s="39"/>
      <c r="D36" s="39"/>
      <c r="E36" s="171" t="s">
        <v>42</v>
      </c>
      <c r="F36" s="172">
        <f>ROUND((SUM(BF125:BF177)),  2)</f>
        <v>0</v>
      </c>
      <c r="G36" s="173"/>
      <c r="H36" s="173"/>
      <c r="I36" s="174">
        <v>0.20000000000000001</v>
      </c>
      <c r="J36" s="172">
        <f>ROUND(((SUM(BF125:BF177))*I36),  2)</f>
        <v>0</v>
      </c>
      <c r="K36" s="39"/>
      <c r="L36" s="70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58" t="s">
        <v>43</v>
      </c>
      <c r="F37" s="175">
        <f>ROUND((SUM(BG125:BG177)),  2)</f>
        <v>0</v>
      </c>
      <c r="G37" s="39"/>
      <c r="H37" s="39"/>
      <c r="I37" s="176">
        <v>0.20000000000000001</v>
      </c>
      <c r="J37" s="175">
        <f>0</f>
        <v>0</v>
      </c>
      <c r="K37" s="39"/>
      <c r="L37" s="70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hidden="1" s="2" customFormat="1" ht="14.4" customHeight="1">
      <c r="A38" s="39"/>
      <c r="B38" s="45"/>
      <c r="C38" s="39"/>
      <c r="D38" s="39"/>
      <c r="E38" s="158" t="s">
        <v>44</v>
      </c>
      <c r="F38" s="175">
        <f>ROUND((SUM(BH125:BH177)),  2)</f>
        <v>0</v>
      </c>
      <c r="G38" s="39"/>
      <c r="H38" s="39"/>
      <c r="I38" s="176">
        <v>0.20000000000000001</v>
      </c>
      <c r="J38" s="175">
        <f>0</f>
        <v>0</v>
      </c>
      <c r="K38" s="39"/>
      <c r="L38" s="70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hidden="1" s="2" customFormat="1" ht="14.4" customHeight="1">
      <c r="A39" s="39"/>
      <c r="B39" s="45"/>
      <c r="C39" s="39"/>
      <c r="D39" s="39"/>
      <c r="E39" s="171" t="s">
        <v>45</v>
      </c>
      <c r="F39" s="172">
        <f>ROUND((SUM(BI125:BI177)),  2)</f>
        <v>0</v>
      </c>
      <c r="G39" s="173"/>
      <c r="H39" s="173"/>
      <c r="I39" s="174">
        <v>0</v>
      </c>
      <c r="J39" s="172">
        <f>0</f>
        <v>0</v>
      </c>
      <c r="K39" s="39"/>
      <c r="L39" s="70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6.96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70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2" customFormat="1" ht="25.44" customHeight="1">
      <c r="A41" s="39"/>
      <c r="B41" s="45"/>
      <c r="C41" s="177"/>
      <c r="D41" s="178" t="s">
        <v>46</v>
      </c>
      <c r="E41" s="179"/>
      <c r="F41" s="179"/>
      <c r="G41" s="180" t="s">
        <v>47</v>
      </c>
      <c r="H41" s="181" t="s">
        <v>48</v>
      </c>
      <c r="I41" s="179"/>
      <c r="J41" s="182">
        <f>SUM(J32:J39)</f>
        <v>0</v>
      </c>
      <c r="K41" s="183"/>
      <c r="L41" s="70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70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70"/>
      <c r="D50" s="184" t="s">
        <v>49</v>
      </c>
      <c r="E50" s="185"/>
      <c r="F50" s="185"/>
      <c r="G50" s="184" t="s">
        <v>50</v>
      </c>
      <c r="H50" s="185"/>
      <c r="I50" s="185"/>
      <c r="J50" s="185"/>
      <c r="K50" s="185"/>
      <c r="L50" s="70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86" t="s">
        <v>51</v>
      </c>
      <c r="E61" s="187"/>
      <c r="F61" s="188" t="s">
        <v>52</v>
      </c>
      <c r="G61" s="186" t="s">
        <v>51</v>
      </c>
      <c r="H61" s="187"/>
      <c r="I61" s="187"/>
      <c r="J61" s="189" t="s">
        <v>52</v>
      </c>
      <c r="K61" s="187"/>
      <c r="L61" s="70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84" t="s">
        <v>53</v>
      </c>
      <c r="E65" s="190"/>
      <c r="F65" s="190"/>
      <c r="G65" s="184" t="s">
        <v>54</v>
      </c>
      <c r="H65" s="190"/>
      <c r="I65" s="190"/>
      <c r="J65" s="190"/>
      <c r="K65" s="190"/>
      <c r="L65" s="70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86" t="s">
        <v>51</v>
      </c>
      <c r="E76" s="187"/>
      <c r="F76" s="188" t="s">
        <v>52</v>
      </c>
      <c r="G76" s="186" t="s">
        <v>51</v>
      </c>
      <c r="H76" s="187"/>
      <c r="I76" s="187"/>
      <c r="J76" s="189" t="s">
        <v>52</v>
      </c>
      <c r="K76" s="187"/>
      <c r="L76" s="70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91"/>
      <c r="C77" s="192"/>
      <c r="D77" s="192"/>
      <c r="E77" s="192"/>
      <c r="F77" s="192"/>
      <c r="G77" s="192"/>
      <c r="H77" s="192"/>
      <c r="I77" s="192"/>
      <c r="J77" s="192"/>
      <c r="K77" s="192"/>
      <c r="L77" s="70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hidden="1" s="2" customFormat="1" ht="6.96" customHeight="1">
      <c r="A81" s="39"/>
      <c r="B81" s="193"/>
      <c r="C81" s="194"/>
      <c r="D81" s="194"/>
      <c r="E81" s="194"/>
      <c r="F81" s="194"/>
      <c r="G81" s="194"/>
      <c r="H81" s="194"/>
      <c r="I81" s="194"/>
      <c r="J81" s="194"/>
      <c r="K81" s="194"/>
      <c r="L81" s="70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hidden="1" s="2" customFormat="1" ht="24.96" customHeight="1">
      <c r="A82" s="39"/>
      <c r="B82" s="40"/>
      <c r="C82" s="24" t="s">
        <v>187</v>
      </c>
      <c r="D82" s="41"/>
      <c r="E82" s="41"/>
      <c r="F82" s="41"/>
      <c r="G82" s="41"/>
      <c r="H82" s="41"/>
      <c r="I82" s="41"/>
      <c r="J82" s="41"/>
      <c r="K82" s="41"/>
      <c r="L82" s="70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hidden="1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70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hidden="1" s="2" customFormat="1" ht="12" customHeight="1">
      <c r="A84" s="39"/>
      <c r="B84" s="40"/>
      <c r="C84" s="33" t="s">
        <v>15</v>
      </c>
      <c r="D84" s="41"/>
      <c r="E84" s="41"/>
      <c r="F84" s="41"/>
      <c r="G84" s="41"/>
      <c r="H84" s="41"/>
      <c r="I84" s="41"/>
      <c r="J84" s="41"/>
      <c r="K84" s="41"/>
      <c r="L84" s="70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hidden="1" s="2" customFormat="1" ht="27.84906" customHeight="1">
      <c r="A85" s="39"/>
      <c r="B85" s="40"/>
      <c r="C85" s="41"/>
      <c r="D85" s="41"/>
      <c r="E85" s="195" t="str">
        <f>E7</f>
        <v>Rekonštrukcia cesty a mostov II/512 hr. Trenčianskeho kraja - Veľké Pole - križ. II/428 Žarnovica , I. etapa</v>
      </c>
      <c r="F85" s="33"/>
      <c r="G85" s="33"/>
      <c r="H85" s="33"/>
      <c r="I85" s="41"/>
      <c r="J85" s="41"/>
      <c r="K85" s="41"/>
      <c r="L85" s="70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hidden="1" s="1" customFormat="1" ht="12" customHeight="1">
      <c r="B86" s="22"/>
      <c r="C86" s="33" t="s">
        <v>185</v>
      </c>
      <c r="D86" s="23"/>
      <c r="E86" s="23"/>
      <c r="F86" s="23"/>
      <c r="G86" s="23"/>
      <c r="H86" s="23"/>
      <c r="I86" s="23"/>
      <c r="J86" s="23"/>
      <c r="K86" s="23"/>
      <c r="L86" s="21"/>
    </row>
    <row r="87" hidden="1" s="2" customFormat="1" ht="16.30189" customHeight="1">
      <c r="A87" s="39"/>
      <c r="B87" s="40"/>
      <c r="C87" s="41"/>
      <c r="D87" s="41"/>
      <c r="E87" s="195" t="s">
        <v>1881</v>
      </c>
      <c r="F87" s="41"/>
      <c r="G87" s="41"/>
      <c r="H87" s="41"/>
      <c r="I87" s="41"/>
      <c r="J87" s="41"/>
      <c r="K87" s="41"/>
      <c r="L87" s="70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hidden="1" s="2" customFormat="1" ht="12" customHeight="1">
      <c r="A88" s="39"/>
      <c r="B88" s="40"/>
      <c r="C88" s="33" t="s">
        <v>235</v>
      </c>
      <c r="D88" s="41"/>
      <c r="E88" s="41"/>
      <c r="F88" s="41"/>
      <c r="G88" s="41"/>
      <c r="H88" s="41"/>
      <c r="I88" s="41"/>
      <c r="J88" s="41"/>
      <c r="K88" s="41"/>
      <c r="L88" s="70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hidden="1" s="2" customFormat="1" ht="16.30189" customHeight="1">
      <c r="A89" s="39"/>
      <c r="B89" s="40"/>
      <c r="C89" s="41"/>
      <c r="D89" s="41"/>
      <c r="E89" s="83" t="str">
        <f>E11</f>
        <v>012 - Pri mlyne</v>
      </c>
      <c r="F89" s="41"/>
      <c r="G89" s="41"/>
      <c r="H89" s="41"/>
      <c r="I89" s="41"/>
      <c r="J89" s="41"/>
      <c r="K89" s="41"/>
      <c r="L89" s="70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hidden="1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70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hidden="1" s="2" customFormat="1" ht="12" customHeight="1">
      <c r="A91" s="39"/>
      <c r="B91" s="40"/>
      <c r="C91" s="33" t="s">
        <v>19</v>
      </c>
      <c r="D91" s="41"/>
      <c r="E91" s="41"/>
      <c r="F91" s="28" t="str">
        <f>F14</f>
        <v>Okres Žarnovica , k. ú. Veľké Pole</v>
      </c>
      <c r="G91" s="41"/>
      <c r="H91" s="41"/>
      <c r="I91" s="33" t="s">
        <v>21</v>
      </c>
      <c r="J91" s="86" t="str">
        <f>IF(J14="","",J14)</f>
        <v>14. 12. 2020</v>
      </c>
      <c r="K91" s="41"/>
      <c r="L91" s="70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hidden="1" s="2" customFormat="1" ht="6.96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70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hidden="1" s="2" customFormat="1" ht="24.81509" customHeight="1">
      <c r="A93" s="39"/>
      <c r="B93" s="40"/>
      <c r="C93" s="33" t="s">
        <v>23</v>
      </c>
      <c r="D93" s="41"/>
      <c r="E93" s="41"/>
      <c r="F93" s="28" t="str">
        <f>E17</f>
        <v xml:space="preserve">BANSKOBYSTRICKÝ SAMOSPRÁVNY KRAJ </v>
      </c>
      <c r="G93" s="41"/>
      <c r="H93" s="41"/>
      <c r="I93" s="33" t="s">
        <v>29</v>
      </c>
      <c r="J93" s="37" t="str">
        <f>E23</f>
        <v>ISPO spol.s r.o. , Prešov</v>
      </c>
      <c r="K93" s="41"/>
      <c r="L93" s="70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hidden="1" s="2" customFormat="1" ht="15.30566" customHeight="1">
      <c r="A94" s="39"/>
      <c r="B94" s="40"/>
      <c r="C94" s="33" t="s">
        <v>27</v>
      </c>
      <c r="D94" s="41"/>
      <c r="E94" s="41"/>
      <c r="F94" s="28" t="str">
        <f>IF(E20="","",E20)</f>
        <v>Vyplň údaj</v>
      </c>
      <c r="G94" s="41"/>
      <c r="H94" s="41"/>
      <c r="I94" s="33" t="s">
        <v>33</v>
      </c>
      <c r="J94" s="37" t="str">
        <f>E26</f>
        <v>Macura M.</v>
      </c>
      <c r="K94" s="41"/>
      <c r="L94" s="70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hidden="1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70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hidden="1" s="2" customFormat="1" ht="29.28" customHeight="1">
      <c r="A96" s="39"/>
      <c r="B96" s="40"/>
      <c r="C96" s="196" t="s">
        <v>188</v>
      </c>
      <c r="D96" s="197"/>
      <c r="E96" s="197"/>
      <c r="F96" s="197"/>
      <c r="G96" s="197"/>
      <c r="H96" s="197"/>
      <c r="I96" s="197"/>
      <c r="J96" s="198" t="s">
        <v>189</v>
      </c>
      <c r="K96" s="197"/>
      <c r="L96" s="70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hidden="1" s="2" customFormat="1" ht="10.32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70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hidden="1" s="2" customFormat="1" ht="22.8" customHeight="1">
      <c r="A98" s="39"/>
      <c r="B98" s="40"/>
      <c r="C98" s="199" t="s">
        <v>190</v>
      </c>
      <c r="D98" s="41"/>
      <c r="E98" s="41"/>
      <c r="F98" s="41"/>
      <c r="G98" s="41"/>
      <c r="H98" s="41"/>
      <c r="I98" s="41"/>
      <c r="J98" s="117">
        <f>J125</f>
        <v>0</v>
      </c>
      <c r="K98" s="41"/>
      <c r="L98" s="70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191</v>
      </c>
    </row>
    <row r="99" hidden="1" s="9" customFormat="1" ht="24.96" customHeight="1">
      <c r="A99" s="9"/>
      <c r="B99" s="200"/>
      <c r="C99" s="201"/>
      <c r="D99" s="202" t="s">
        <v>238</v>
      </c>
      <c r="E99" s="203"/>
      <c r="F99" s="203"/>
      <c r="G99" s="203"/>
      <c r="H99" s="203"/>
      <c r="I99" s="203"/>
      <c r="J99" s="204">
        <f>J126</f>
        <v>0</v>
      </c>
      <c r="K99" s="201"/>
      <c r="L99" s="20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hidden="1" s="10" customFormat="1" ht="19.92" customHeight="1">
      <c r="A100" s="10"/>
      <c r="B100" s="206"/>
      <c r="C100" s="140"/>
      <c r="D100" s="207" t="s">
        <v>239</v>
      </c>
      <c r="E100" s="208"/>
      <c r="F100" s="208"/>
      <c r="G100" s="208"/>
      <c r="H100" s="208"/>
      <c r="I100" s="208"/>
      <c r="J100" s="209">
        <f>J127</f>
        <v>0</v>
      </c>
      <c r="K100" s="140"/>
      <c r="L100" s="2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hidden="1" s="10" customFormat="1" ht="19.92" customHeight="1">
      <c r="A101" s="10"/>
      <c r="B101" s="206"/>
      <c r="C101" s="140"/>
      <c r="D101" s="207" t="s">
        <v>243</v>
      </c>
      <c r="E101" s="208"/>
      <c r="F101" s="208"/>
      <c r="G101" s="208"/>
      <c r="H101" s="208"/>
      <c r="I101" s="208"/>
      <c r="J101" s="209">
        <f>J152</f>
        <v>0</v>
      </c>
      <c r="K101" s="140"/>
      <c r="L101" s="2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hidden="1" s="10" customFormat="1" ht="19.92" customHeight="1">
      <c r="A102" s="10"/>
      <c r="B102" s="206"/>
      <c r="C102" s="140"/>
      <c r="D102" s="207" t="s">
        <v>245</v>
      </c>
      <c r="E102" s="208"/>
      <c r="F102" s="208"/>
      <c r="G102" s="208"/>
      <c r="H102" s="208"/>
      <c r="I102" s="208"/>
      <c r="J102" s="209">
        <f>J168</f>
        <v>0</v>
      </c>
      <c r="K102" s="140"/>
      <c r="L102" s="2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hidden="1" s="10" customFormat="1" ht="19.92" customHeight="1">
      <c r="A103" s="10"/>
      <c r="B103" s="206"/>
      <c r="C103" s="140"/>
      <c r="D103" s="207" t="s">
        <v>246</v>
      </c>
      <c r="E103" s="208"/>
      <c r="F103" s="208"/>
      <c r="G103" s="208"/>
      <c r="H103" s="208"/>
      <c r="I103" s="208"/>
      <c r="J103" s="209">
        <f>J176</f>
        <v>0</v>
      </c>
      <c r="K103" s="140"/>
      <c r="L103" s="2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hidden="1" s="2" customFormat="1" ht="21.84" customHeight="1">
      <c r="A104" s="39"/>
      <c r="B104" s="40"/>
      <c r="C104" s="41"/>
      <c r="D104" s="41"/>
      <c r="E104" s="41"/>
      <c r="F104" s="41"/>
      <c r="G104" s="41"/>
      <c r="H104" s="41"/>
      <c r="I104" s="41"/>
      <c r="J104" s="41"/>
      <c r="K104" s="41"/>
      <c r="L104" s="70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hidden="1" s="2" customFormat="1" ht="6.96" customHeight="1">
      <c r="A105" s="39"/>
      <c r="B105" s="73"/>
      <c r="C105" s="74"/>
      <c r="D105" s="74"/>
      <c r="E105" s="74"/>
      <c r="F105" s="74"/>
      <c r="G105" s="74"/>
      <c r="H105" s="74"/>
      <c r="I105" s="74"/>
      <c r="J105" s="74"/>
      <c r="K105" s="74"/>
      <c r="L105" s="70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hidden="1"/>
    <row r="107" hidden="1"/>
    <row r="108" hidden="1"/>
    <row r="109" s="2" customFormat="1" ht="6.96" customHeight="1">
      <c r="A109" s="39"/>
      <c r="B109" s="75"/>
      <c r="C109" s="76"/>
      <c r="D109" s="76"/>
      <c r="E109" s="76"/>
      <c r="F109" s="76"/>
      <c r="G109" s="76"/>
      <c r="H109" s="76"/>
      <c r="I109" s="76"/>
      <c r="J109" s="76"/>
      <c r="K109" s="76"/>
      <c r="L109" s="70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="2" customFormat="1" ht="24.96" customHeight="1">
      <c r="A110" s="39"/>
      <c r="B110" s="40"/>
      <c r="C110" s="24" t="s">
        <v>195</v>
      </c>
      <c r="D110" s="41"/>
      <c r="E110" s="41"/>
      <c r="F110" s="41"/>
      <c r="G110" s="41"/>
      <c r="H110" s="41"/>
      <c r="I110" s="41"/>
      <c r="J110" s="41"/>
      <c r="K110" s="41"/>
      <c r="L110" s="70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="2" customFormat="1" ht="6.96" customHeight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70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="2" customFormat="1" ht="12" customHeight="1">
      <c r="A112" s="39"/>
      <c r="B112" s="40"/>
      <c r="C112" s="33" t="s">
        <v>15</v>
      </c>
      <c r="D112" s="41"/>
      <c r="E112" s="41"/>
      <c r="F112" s="41"/>
      <c r="G112" s="41"/>
      <c r="H112" s="41"/>
      <c r="I112" s="41"/>
      <c r="J112" s="41"/>
      <c r="K112" s="41"/>
      <c r="L112" s="70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="2" customFormat="1" ht="27.84906" customHeight="1">
      <c r="A113" s="39"/>
      <c r="B113" s="40"/>
      <c r="C113" s="41"/>
      <c r="D113" s="41"/>
      <c r="E113" s="195" t="str">
        <f>E7</f>
        <v>Rekonštrukcia cesty a mostov II/512 hr. Trenčianskeho kraja - Veľké Pole - križ. II/428 Žarnovica , I. etapa</v>
      </c>
      <c r="F113" s="33"/>
      <c r="G113" s="33"/>
      <c r="H113" s="33"/>
      <c r="I113" s="41"/>
      <c r="J113" s="41"/>
      <c r="K113" s="41"/>
      <c r="L113" s="70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="1" customFormat="1" ht="12" customHeight="1">
      <c r="B114" s="22"/>
      <c r="C114" s="33" t="s">
        <v>185</v>
      </c>
      <c r="D114" s="23"/>
      <c r="E114" s="23"/>
      <c r="F114" s="23"/>
      <c r="G114" s="23"/>
      <c r="H114" s="23"/>
      <c r="I114" s="23"/>
      <c r="J114" s="23"/>
      <c r="K114" s="23"/>
      <c r="L114" s="21"/>
    </row>
    <row r="115" s="2" customFormat="1" ht="16.30189" customHeight="1">
      <c r="A115" s="39"/>
      <c r="B115" s="40"/>
      <c r="C115" s="41"/>
      <c r="D115" s="41"/>
      <c r="E115" s="195" t="s">
        <v>1881</v>
      </c>
      <c r="F115" s="41"/>
      <c r="G115" s="41"/>
      <c r="H115" s="41"/>
      <c r="I115" s="41"/>
      <c r="J115" s="41"/>
      <c r="K115" s="41"/>
      <c r="L115" s="70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="2" customFormat="1" ht="12" customHeight="1">
      <c r="A116" s="39"/>
      <c r="B116" s="40"/>
      <c r="C116" s="33" t="s">
        <v>235</v>
      </c>
      <c r="D116" s="41"/>
      <c r="E116" s="41"/>
      <c r="F116" s="41"/>
      <c r="G116" s="41"/>
      <c r="H116" s="41"/>
      <c r="I116" s="41"/>
      <c r="J116" s="41"/>
      <c r="K116" s="41"/>
      <c r="L116" s="70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2" customFormat="1" ht="16.30189" customHeight="1">
      <c r="A117" s="39"/>
      <c r="B117" s="40"/>
      <c r="C117" s="41"/>
      <c r="D117" s="41"/>
      <c r="E117" s="83" t="str">
        <f>E11</f>
        <v>012 - Pri mlyne</v>
      </c>
      <c r="F117" s="41"/>
      <c r="G117" s="41"/>
      <c r="H117" s="41"/>
      <c r="I117" s="41"/>
      <c r="J117" s="41"/>
      <c r="K117" s="41"/>
      <c r="L117" s="70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2" customFormat="1" ht="6.96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70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="2" customFormat="1" ht="12" customHeight="1">
      <c r="A119" s="39"/>
      <c r="B119" s="40"/>
      <c r="C119" s="33" t="s">
        <v>19</v>
      </c>
      <c r="D119" s="41"/>
      <c r="E119" s="41"/>
      <c r="F119" s="28" t="str">
        <f>F14</f>
        <v>Okres Žarnovica , k. ú. Veľké Pole</v>
      </c>
      <c r="G119" s="41"/>
      <c r="H119" s="41"/>
      <c r="I119" s="33" t="s">
        <v>21</v>
      </c>
      <c r="J119" s="86" t="str">
        <f>IF(J14="","",J14)</f>
        <v>14. 12. 2020</v>
      </c>
      <c r="K119" s="41"/>
      <c r="L119" s="70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="2" customFormat="1" ht="6.96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70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="2" customFormat="1" ht="24.81509" customHeight="1">
      <c r="A121" s="39"/>
      <c r="B121" s="40"/>
      <c r="C121" s="33" t="s">
        <v>23</v>
      </c>
      <c r="D121" s="41"/>
      <c r="E121" s="41"/>
      <c r="F121" s="28" t="str">
        <f>E17</f>
        <v xml:space="preserve">BANSKOBYSTRICKÝ SAMOSPRÁVNY KRAJ </v>
      </c>
      <c r="G121" s="41"/>
      <c r="H121" s="41"/>
      <c r="I121" s="33" t="s">
        <v>29</v>
      </c>
      <c r="J121" s="37" t="str">
        <f>E23</f>
        <v>ISPO spol.s r.o. , Prešov</v>
      </c>
      <c r="K121" s="41"/>
      <c r="L121" s="70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="2" customFormat="1" ht="15.30566" customHeight="1">
      <c r="A122" s="39"/>
      <c r="B122" s="40"/>
      <c r="C122" s="33" t="s">
        <v>27</v>
      </c>
      <c r="D122" s="41"/>
      <c r="E122" s="41"/>
      <c r="F122" s="28" t="str">
        <f>IF(E20="","",E20)</f>
        <v>Vyplň údaj</v>
      </c>
      <c r="G122" s="41"/>
      <c r="H122" s="41"/>
      <c r="I122" s="33" t="s">
        <v>33</v>
      </c>
      <c r="J122" s="37" t="str">
        <f>E26</f>
        <v>Macura M.</v>
      </c>
      <c r="K122" s="41"/>
      <c r="L122" s="70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="2" customFormat="1" ht="10.32" customHeigh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70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="11" customFormat="1" ht="29.28" customHeight="1">
      <c r="A124" s="211"/>
      <c r="B124" s="212"/>
      <c r="C124" s="213" t="s">
        <v>196</v>
      </c>
      <c r="D124" s="214" t="s">
        <v>61</v>
      </c>
      <c r="E124" s="214" t="s">
        <v>57</v>
      </c>
      <c r="F124" s="214" t="s">
        <v>58</v>
      </c>
      <c r="G124" s="214" t="s">
        <v>197</v>
      </c>
      <c r="H124" s="214" t="s">
        <v>198</v>
      </c>
      <c r="I124" s="214" t="s">
        <v>199</v>
      </c>
      <c r="J124" s="215" t="s">
        <v>189</v>
      </c>
      <c r="K124" s="216" t="s">
        <v>200</v>
      </c>
      <c r="L124" s="217"/>
      <c r="M124" s="107" t="s">
        <v>1</v>
      </c>
      <c r="N124" s="108" t="s">
        <v>40</v>
      </c>
      <c r="O124" s="108" t="s">
        <v>201</v>
      </c>
      <c r="P124" s="108" t="s">
        <v>202</v>
      </c>
      <c r="Q124" s="108" t="s">
        <v>203</v>
      </c>
      <c r="R124" s="108" t="s">
        <v>204</v>
      </c>
      <c r="S124" s="108" t="s">
        <v>205</v>
      </c>
      <c r="T124" s="109" t="s">
        <v>206</v>
      </c>
      <c r="U124" s="211"/>
      <c r="V124" s="211"/>
      <c r="W124" s="211"/>
      <c r="X124" s="211"/>
      <c r="Y124" s="211"/>
      <c r="Z124" s="211"/>
      <c r="AA124" s="211"/>
      <c r="AB124" s="211"/>
      <c r="AC124" s="211"/>
      <c r="AD124" s="211"/>
      <c r="AE124" s="211"/>
    </row>
    <row r="125" s="2" customFormat="1" ht="22.8" customHeight="1">
      <c r="A125" s="39"/>
      <c r="B125" s="40"/>
      <c r="C125" s="114" t="s">
        <v>190</v>
      </c>
      <c r="D125" s="41"/>
      <c r="E125" s="41"/>
      <c r="F125" s="41"/>
      <c r="G125" s="41"/>
      <c r="H125" s="41"/>
      <c r="I125" s="41"/>
      <c r="J125" s="218">
        <f>BK125</f>
        <v>0</v>
      </c>
      <c r="K125" s="41"/>
      <c r="L125" s="45"/>
      <c r="M125" s="110"/>
      <c r="N125" s="219"/>
      <c r="O125" s="111"/>
      <c r="P125" s="220">
        <f>P126</f>
        <v>0</v>
      </c>
      <c r="Q125" s="111"/>
      <c r="R125" s="220">
        <f>R126</f>
        <v>128.76142400000003</v>
      </c>
      <c r="S125" s="111"/>
      <c r="T125" s="221">
        <f>T126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75</v>
      </c>
      <c r="AU125" s="18" t="s">
        <v>191</v>
      </c>
      <c r="BK125" s="222">
        <f>BK126</f>
        <v>0</v>
      </c>
    </row>
    <row r="126" s="12" customFormat="1" ht="25.92" customHeight="1">
      <c r="A126" s="12"/>
      <c r="B126" s="223"/>
      <c r="C126" s="224"/>
      <c r="D126" s="225" t="s">
        <v>75</v>
      </c>
      <c r="E126" s="226" t="s">
        <v>249</v>
      </c>
      <c r="F126" s="226" t="s">
        <v>250</v>
      </c>
      <c r="G126" s="224"/>
      <c r="H126" s="224"/>
      <c r="I126" s="227"/>
      <c r="J126" s="228">
        <f>BK126</f>
        <v>0</v>
      </c>
      <c r="K126" s="224"/>
      <c r="L126" s="229"/>
      <c r="M126" s="230"/>
      <c r="N126" s="231"/>
      <c r="O126" s="231"/>
      <c r="P126" s="232">
        <f>P127+P152+P168+P176</f>
        <v>0</v>
      </c>
      <c r="Q126" s="231"/>
      <c r="R126" s="232">
        <f>R127+R152+R168+R176</f>
        <v>128.76142400000003</v>
      </c>
      <c r="S126" s="231"/>
      <c r="T126" s="233">
        <f>T127+T152+T168+T176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34" t="s">
        <v>84</v>
      </c>
      <c r="AT126" s="235" t="s">
        <v>75</v>
      </c>
      <c r="AU126" s="235" t="s">
        <v>76</v>
      </c>
      <c r="AY126" s="234" t="s">
        <v>210</v>
      </c>
      <c r="BK126" s="236">
        <f>BK127+BK152+BK168+BK176</f>
        <v>0</v>
      </c>
    </row>
    <row r="127" s="12" customFormat="1" ht="22.8" customHeight="1">
      <c r="A127" s="12"/>
      <c r="B127" s="223"/>
      <c r="C127" s="224"/>
      <c r="D127" s="225" t="s">
        <v>75</v>
      </c>
      <c r="E127" s="237" t="s">
        <v>84</v>
      </c>
      <c r="F127" s="237" t="s">
        <v>251</v>
      </c>
      <c r="G127" s="224"/>
      <c r="H127" s="224"/>
      <c r="I127" s="227"/>
      <c r="J127" s="238">
        <f>BK127</f>
        <v>0</v>
      </c>
      <c r="K127" s="224"/>
      <c r="L127" s="229"/>
      <c r="M127" s="230"/>
      <c r="N127" s="231"/>
      <c r="O127" s="231"/>
      <c r="P127" s="232">
        <f>SUM(P128:P151)</f>
        <v>0</v>
      </c>
      <c r="Q127" s="231"/>
      <c r="R127" s="232">
        <f>SUM(R128:R151)</f>
        <v>33.003583999999996</v>
      </c>
      <c r="S127" s="231"/>
      <c r="T127" s="233">
        <f>SUM(T128:T151)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34" t="s">
        <v>84</v>
      </c>
      <c r="AT127" s="235" t="s">
        <v>75</v>
      </c>
      <c r="AU127" s="235" t="s">
        <v>84</v>
      </c>
      <c r="AY127" s="234" t="s">
        <v>210</v>
      </c>
      <c r="BK127" s="236">
        <f>SUM(BK128:BK151)</f>
        <v>0</v>
      </c>
    </row>
    <row r="128" s="2" customFormat="1" ht="31.92453" customHeight="1">
      <c r="A128" s="39"/>
      <c r="B128" s="40"/>
      <c r="C128" s="239" t="s">
        <v>84</v>
      </c>
      <c r="D128" s="239" t="s">
        <v>213</v>
      </c>
      <c r="E128" s="240" t="s">
        <v>1965</v>
      </c>
      <c r="F128" s="241" t="s">
        <v>1966</v>
      </c>
      <c r="G128" s="242" t="s">
        <v>264</v>
      </c>
      <c r="H128" s="243">
        <v>25.949999999999999</v>
      </c>
      <c r="I128" s="244"/>
      <c r="J128" s="245">
        <f>ROUND(I128*H128,2)</f>
        <v>0</v>
      </c>
      <c r="K128" s="246"/>
      <c r="L128" s="45"/>
      <c r="M128" s="247" t="s">
        <v>1</v>
      </c>
      <c r="N128" s="248" t="s">
        <v>42</v>
      </c>
      <c r="O128" s="98"/>
      <c r="P128" s="249">
        <f>O128*H128</f>
        <v>0</v>
      </c>
      <c r="Q128" s="249">
        <v>0</v>
      </c>
      <c r="R128" s="249">
        <f>Q128*H128</f>
        <v>0</v>
      </c>
      <c r="S128" s="249">
        <v>0</v>
      </c>
      <c r="T128" s="250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51" t="s">
        <v>227</v>
      </c>
      <c r="AT128" s="251" t="s">
        <v>213</v>
      </c>
      <c r="AU128" s="251" t="s">
        <v>92</v>
      </c>
      <c r="AY128" s="18" t="s">
        <v>210</v>
      </c>
      <c r="BE128" s="252">
        <f>IF(N128="základná",J128,0)</f>
        <v>0</v>
      </c>
      <c r="BF128" s="252">
        <f>IF(N128="znížená",J128,0)</f>
        <v>0</v>
      </c>
      <c r="BG128" s="252">
        <f>IF(N128="zákl. prenesená",J128,0)</f>
        <v>0</v>
      </c>
      <c r="BH128" s="252">
        <f>IF(N128="zníž. prenesená",J128,0)</f>
        <v>0</v>
      </c>
      <c r="BI128" s="252">
        <f>IF(N128="nulová",J128,0)</f>
        <v>0</v>
      </c>
      <c r="BJ128" s="18" t="s">
        <v>92</v>
      </c>
      <c r="BK128" s="252">
        <f>ROUND(I128*H128,2)</f>
        <v>0</v>
      </c>
      <c r="BL128" s="18" t="s">
        <v>227</v>
      </c>
      <c r="BM128" s="251" t="s">
        <v>1967</v>
      </c>
    </row>
    <row r="129" s="13" customFormat="1">
      <c r="A129" s="13"/>
      <c r="B129" s="258"/>
      <c r="C129" s="259"/>
      <c r="D129" s="260" t="s">
        <v>256</v>
      </c>
      <c r="E129" s="261" t="s">
        <v>1</v>
      </c>
      <c r="F129" s="262" t="s">
        <v>2010</v>
      </c>
      <c r="G129" s="259"/>
      <c r="H129" s="263">
        <v>25.949999999999999</v>
      </c>
      <c r="I129" s="264"/>
      <c r="J129" s="259"/>
      <c r="K129" s="259"/>
      <c r="L129" s="265"/>
      <c r="M129" s="266"/>
      <c r="N129" s="267"/>
      <c r="O129" s="267"/>
      <c r="P129" s="267"/>
      <c r="Q129" s="267"/>
      <c r="R129" s="267"/>
      <c r="S129" s="267"/>
      <c r="T129" s="268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69" t="s">
        <v>256</v>
      </c>
      <c r="AU129" s="269" t="s">
        <v>92</v>
      </c>
      <c r="AV129" s="13" t="s">
        <v>92</v>
      </c>
      <c r="AW129" s="13" t="s">
        <v>32</v>
      </c>
      <c r="AX129" s="13" t="s">
        <v>84</v>
      </c>
      <c r="AY129" s="269" t="s">
        <v>210</v>
      </c>
    </row>
    <row r="130" s="2" customFormat="1" ht="23.4566" customHeight="1">
      <c r="A130" s="39"/>
      <c r="B130" s="40"/>
      <c r="C130" s="239" t="s">
        <v>92</v>
      </c>
      <c r="D130" s="239" t="s">
        <v>213</v>
      </c>
      <c r="E130" s="240" t="s">
        <v>1298</v>
      </c>
      <c r="F130" s="241" t="s">
        <v>1299</v>
      </c>
      <c r="G130" s="242" t="s">
        <v>264</v>
      </c>
      <c r="H130" s="243">
        <v>13</v>
      </c>
      <c r="I130" s="244"/>
      <c r="J130" s="245">
        <f>ROUND(I130*H130,2)</f>
        <v>0</v>
      </c>
      <c r="K130" s="246"/>
      <c r="L130" s="45"/>
      <c r="M130" s="247" t="s">
        <v>1</v>
      </c>
      <c r="N130" s="248" t="s">
        <v>42</v>
      </c>
      <c r="O130" s="98"/>
      <c r="P130" s="249">
        <f>O130*H130</f>
        <v>0</v>
      </c>
      <c r="Q130" s="249">
        <v>0</v>
      </c>
      <c r="R130" s="249">
        <f>Q130*H130</f>
        <v>0</v>
      </c>
      <c r="S130" s="249">
        <v>0</v>
      </c>
      <c r="T130" s="250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51" t="s">
        <v>227</v>
      </c>
      <c r="AT130" s="251" t="s">
        <v>213</v>
      </c>
      <c r="AU130" s="251" t="s">
        <v>92</v>
      </c>
      <c r="AY130" s="18" t="s">
        <v>210</v>
      </c>
      <c r="BE130" s="252">
        <f>IF(N130="základná",J130,0)</f>
        <v>0</v>
      </c>
      <c r="BF130" s="252">
        <f>IF(N130="znížená",J130,0)</f>
        <v>0</v>
      </c>
      <c r="BG130" s="252">
        <f>IF(N130="zákl. prenesená",J130,0)</f>
        <v>0</v>
      </c>
      <c r="BH130" s="252">
        <f>IF(N130="zníž. prenesená",J130,0)</f>
        <v>0</v>
      </c>
      <c r="BI130" s="252">
        <f>IF(N130="nulová",J130,0)</f>
        <v>0</v>
      </c>
      <c r="BJ130" s="18" t="s">
        <v>92</v>
      </c>
      <c r="BK130" s="252">
        <f>ROUND(I130*H130,2)</f>
        <v>0</v>
      </c>
      <c r="BL130" s="18" t="s">
        <v>227</v>
      </c>
      <c r="BM130" s="251" t="s">
        <v>1896</v>
      </c>
    </row>
    <row r="131" s="13" customFormat="1">
      <c r="A131" s="13"/>
      <c r="B131" s="258"/>
      <c r="C131" s="259"/>
      <c r="D131" s="260" t="s">
        <v>256</v>
      </c>
      <c r="E131" s="261" t="s">
        <v>1</v>
      </c>
      <c r="F131" s="262" t="s">
        <v>318</v>
      </c>
      <c r="G131" s="259"/>
      <c r="H131" s="263">
        <v>13</v>
      </c>
      <c r="I131" s="264"/>
      <c r="J131" s="259"/>
      <c r="K131" s="259"/>
      <c r="L131" s="265"/>
      <c r="M131" s="266"/>
      <c r="N131" s="267"/>
      <c r="O131" s="267"/>
      <c r="P131" s="267"/>
      <c r="Q131" s="267"/>
      <c r="R131" s="267"/>
      <c r="S131" s="267"/>
      <c r="T131" s="268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69" t="s">
        <v>256</v>
      </c>
      <c r="AU131" s="269" t="s">
        <v>92</v>
      </c>
      <c r="AV131" s="13" t="s">
        <v>92</v>
      </c>
      <c r="AW131" s="13" t="s">
        <v>32</v>
      </c>
      <c r="AX131" s="13" t="s">
        <v>84</v>
      </c>
      <c r="AY131" s="269" t="s">
        <v>210</v>
      </c>
    </row>
    <row r="132" s="2" customFormat="1" ht="23.4566" customHeight="1">
      <c r="A132" s="39"/>
      <c r="B132" s="40"/>
      <c r="C132" s="239" t="s">
        <v>102</v>
      </c>
      <c r="D132" s="239" t="s">
        <v>213</v>
      </c>
      <c r="E132" s="240" t="s">
        <v>269</v>
      </c>
      <c r="F132" s="241" t="s">
        <v>270</v>
      </c>
      <c r="G132" s="242" t="s">
        <v>264</v>
      </c>
      <c r="H132" s="243">
        <v>3.8999999999999999</v>
      </c>
      <c r="I132" s="244"/>
      <c r="J132" s="245">
        <f>ROUND(I132*H132,2)</f>
        <v>0</v>
      </c>
      <c r="K132" s="246"/>
      <c r="L132" s="45"/>
      <c r="M132" s="247" t="s">
        <v>1</v>
      </c>
      <c r="N132" s="248" t="s">
        <v>42</v>
      </c>
      <c r="O132" s="98"/>
      <c r="P132" s="249">
        <f>O132*H132</f>
        <v>0</v>
      </c>
      <c r="Q132" s="249">
        <v>0</v>
      </c>
      <c r="R132" s="249">
        <f>Q132*H132</f>
        <v>0</v>
      </c>
      <c r="S132" s="249">
        <v>0</v>
      </c>
      <c r="T132" s="250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51" t="s">
        <v>227</v>
      </c>
      <c r="AT132" s="251" t="s">
        <v>213</v>
      </c>
      <c r="AU132" s="251" t="s">
        <v>92</v>
      </c>
      <c r="AY132" s="18" t="s">
        <v>210</v>
      </c>
      <c r="BE132" s="252">
        <f>IF(N132="základná",J132,0)</f>
        <v>0</v>
      </c>
      <c r="BF132" s="252">
        <f>IF(N132="znížená",J132,0)</f>
        <v>0</v>
      </c>
      <c r="BG132" s="252">
        <f>IF(N132="zákl. prenesená",J132,0)</f>
        <v>0</v>
      </c>
      <c r="BH132" s="252">
        <f>IF(N132="zníž. prenesená",J132,0)</f>
        <v>0</v>
      </c>
      <c r="BI132" s="252">
        <f>IF(N132="nulová",J132,0)</f>
        <v>0</v>
      </c>
      <c r="BJ132" s="18" t="s">
        <v>92</v>
      </c>
      <c r="BK132" s="252">
        <f>ROUND(I132*H132,2)</f>
        <v>0</v>
      </c>
      <c r="BL132" s="18" t="s">
        <v>227</v>
      </c>
      <c r="BM132" s="251" t="s">
        <v>1897</v>
      </c>
    </row>
    <row r="133" s="13" customFormat="1">
      <c r="A133" s="13"/>
      <c r="B133" s="258"/>
      <c r="C133" s="259"/>
      <c r="D133" s="260" t="s">
        <v>256</v>
      </c>
      <c r="E133" s="261" t="s">
        <v>1</v>
      </c>
      <c r="F133" s="262" t="s">
        <v>1898</v>
      </c>
      <c r="G133" s="259"/>
      <c r="H133" s="263">
        <v>3.8999999999999999</v>
      </c>
      <c r="I133" s="264"/>
      <c r="J133" s="259"/>
      <c r="K133" s="259"/>
      <c r="L133" s="265"/>
      <c r="M133" s="266"/>
      <c r="N133" s="267"/>
      <c r="O133" s="267"/>
      <c r="P133" s="267"/>
      <c r="Q133" s="267"/>
      <c r="R133" s="267"/>
      <c r="S133" s="267"/>
      <c r="T133" s="268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69" t="s">
        <v>256</v>
      </c>
      <c r="AU133" s="269" t="s">
        <v>92</v>
      </c>
      <c r="AV133" s="13" t="s">
        <v>92</v>
      </c>
      <c r="AW133" s="13" t="s">
        <v>32</v>
      </c>
      <c r="AX133" s="13" t="s">
        <v>84</v>
      </c>
      <c r="AY133" s="269" t="s">
        <v>210</v>
      </c>
    </row>
    <row r="134" s="2" customFormat="1" ht="21.0566" customHeight="1">
      <c r="A134" s="39"/>
      <c r="B134" s="40"/>
      <c r="C134" s="239" t="s">
        <v>227</v>
      </c>
      <c r="D134" s="239" t="s">
        <v>213</v>
      </c>
      <c r="E134" s="240" t="s">
        <v>1970</v>
      </c>
      <c r="F134" s="241" t="s">
        <v>1971</v>
      </c>
      <c r="G134" s="242" t="s">
        <v>264</v>
      </c>
      <c r="H134" s="243">
        <v>22</v>
      </c>
      <c r="I134" s="244"/>
      <c r="J134" s="245">
        <f>ROUND(I134*H134,2)</f>
        <v>0</v>
      </c>
      <c r="K134" s="246"/>
      <c r="L134" s="45"/>
      <c r="M134" s="247" t="s">
        <v>1</v>
      </c>
      <c r="N134" s="248" t="s">
        <v>42</v>
      </c>
      <c r="O134" s="98"/>
      <c r="P134" s="249">
        <f>O134*H134</f>
        <v>0</v>
      </c>
      <c r="Q134" s="249">
        <v>0</v>
      </c>
      <c r="R134" s="249">
        <f>Q134*H134</f>
        <v>0</v>
      </c>
      <c r="S134" s="249">
        <v>0</v>
      </c>
      <c r="T134" s="250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51" t="s">
        <v>227</v>
      </c>
      <c r="AT134" s="251" t="s">
        <v>213</v>
      </c>
      <c r="AU134" s="251" t="s">
        <v>92</v>
      </c>
      <c r="AY134" s="18" t="s">
        <v>210</v>
      </c>
      <c r="BE134" s="252">
        <f>IF(N134="základná",J134,0)</f>
        <v>0</v>
      </c>
      <c r="BF134" s="252">
        <f>IF(N134="znížená",J134,0)</f>
        <v>0</v>
      </c>
      <c r="BG134" s="252">
        <f>IF(N134="zákl. prenesená",J134,0)</f>
        <v>0</v>
      </c>
      <c r="BH134" s="252">
        <f>IF(N134="zníž. prenesená",J134,0)</f>
        <v>0</v>
      </c>
      <c r="BI134" s="252">
        <f>IF(N134="nulová",J134,0)</f>
        <v>0</v>
      </c>
      <c r="BJ134" s="18" t="s">
        <v>92</v>
      </c>
      <c r="BK134" s="252">
        <f>ROUND(I134*H134,2)</f>
        <v>0</v>
      </c>
      <c r="BL134" s="18" t="s">
        <v>227</v>
      </c>
      <c r="BM134" s="251" t="s">
        <v>1972</v>
      </c>
    </row>
    <row r="135" s="13" customFormat="1">
      <c r="A135" s="13"/>
      <c r="B135" s="258"/>
      <c r="C135" s="259"/>
      <c r="D135" s="260" t="s">
        <v>256</v>
      </c>
      <c r="E135" s="261" t="s">
        <v>1</v>
      </c>
      <c r="F135" s="262" t="s">
        <v>2011</v>
      </c>
      <c r="G135" s="259"/>
      <c r="H135" s="263">
        <v>22</v>
      </c>
      <c r="I135" s="264"/>
      <c r="J135" s="259"/>
      <c r="K135" s="259"/>
      <c r="L135" s="265"/>
      <c r="M135" s="266"/>
      <c r="N135" s="267"/>
      <c r="O135" s="267"/>
      <c r="P135" s="267"/>
      <c r="Q135" s="267"/>
      <c r="R135" s="267"/>
      <c r="S135" s="267"/>
      <c r="T135" s="268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69" t="s">
        <v>256</v>
      </c>
      <c r="AU135" s="269" t="s">
        <v>92</v>
      </c>
      <c r="AV135" s="13" t="s">
        <v>92</v>
      </c>
      <c r="AW135" s="13" t="s">
        <v>32</v>
      </c>
      <c r="AX135" s="13" t="s">
        <v>84</v>
      </c>
      <c r="AY135" s="269" t="s">
        <v>210</v>
      </c>
    </row>
    <row r="136" s="2" customFormat="1" ht="23.4566" customHeight="1">
      <c r="A136" s="39"/>
      <c r="B136" s="40"/>
      <c r="C136" s="239" t="s">
        <v>209</v>
      </c>
      <c r="D136" s="239" t="s">
        <v>213</v>
      </c>
      <c r="E136" s="240" t="s">
        <v>1974</v>
      </c>
      <c r="F136" s="241" t="s">
        <v>1975</v>
      </c>
      <c r="G136" s="242" t="s">
        <v>264</v>
      </c>
      <c r="H136" s="243">
        <v>6.5999999999999996</v>
      </c>
      <c r="I136" s="244"/>
      <c r="J136" s="245">
        <f>ROUND(I136*H136,2)</f>
        <v>0</v>
      </c>
      <c r="K136" s="246"/>
      <c r="L136" s="45"/>
      <c r="M136" s="247" t="s">
        <v>1</v>
      </c>
      <c r="N136" s="248" t="s">
        <v>42</v>
      </c>
      <c r="O136" s="98"/>
      <c r="P136" s="249">
        <f>O136*H136</f>
        <v>0</v>
      </c>
      <c r="Q136" s="249">
        <v>0</v>
      </c>
      <c r="R136" s="249">
        <f>Q136*H136</f>
        <v>0</v>
      </c>
      <c r="S136" s="249">
        <v>0</v>
      </c>
      <c r="T136" s="250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51" t="s">
        <v>227</v>
      </c>
      <c r="AT136" s="251" t="s">
        <v>213</v>
      </c>
      <c r="AU136" s="251" t="s">
        <v>92</v>
      </c>
      <c r="AY136" s="18" t="s">
        <v>210</v>
      </c>
      <c r="BE136" s="252">
        <f>IF(N136="základná",J136,0)</f>
        <v>0</v>
      </c>
      <c r="BF136" s="252">
        <f>IF(N136="znížená",J136,0)</f>
        <v>0</v>
      </c>
      <c r="BG136" s="252">
        <f>IF(N136="zákl. prenesená",J136,0)</f>
        <v>0</v>
      </c>
      <c r="BH136" s="252">
        <f>IF(N136="zníž. prenesená",J136,0)</f>
        <v>0</v>
      </c>
      <c r="BI136" s="252">
        <f>IF(N136="nulová",J136,0)</f>
        <v>0</v>
      </c>
      <c r="BJ136" s="18" t="s">
        <v>92</v>
      </c>
      <c r="BK136" s="252">
        <f>ROUND(I136*H136,2)</f>
        <v>0</v>
      </c>
      <c r="BL136" s="18" t="s">
        <v>227</v>
      </c>
      <c r="BM136" s="251" t="s">
        <v>1976</v>
      </c>
    </row>
    <row r="137" s="13" customFormat="1">
      <c r="A137" s="13"/>
      <c r="B137" s="258"/>
      <c r="C137" s="259"/>
      <c r="D137" s="260" t="s">
        <v>256</v>
      </c>
      <c r="E137" s="261" t="s">
        <v>1</v>
      </c>
      <c r="F137" s="262" t="s">
        <v>2012</v>
      </c>
      <c r="G137" s="259"/>
      <c r="H137" s="263">
        <v>6.5999999999999996</v>
      </c>
      <c r="I137" s="264"/>
      <c r="J137" s="259"/>
      <c r="K137" s="259"/>
      <c r="L137" s="265"/>
      <c r="M137" s="266"/>
      <c r="N137" s="267"/>
      <c r="O137" s="267"/>
      <c r="P137" s="267"/>
      <c r="Q137" s="267"/>
      <c r="R137" s="267"/>
      <c r="S137" s="267"/>
      <c r="T137" s="268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69" t="s">
        <v>256</v>
      </c>
      <c r="AU137" s="269" t="s">
        <v>92</v>
      </c>
      <c r="AV137" s="13" t="s">
        <v>92</v>
      </c>
      <c r="AW137" s="13" t="s">
        <v>32</v>
      </c>
      <c r="AX137" s="13" t="s">
        <v>84</v>
      </c>
      <c r="AY137" s="269" t="s">
        <v>210</v>
      </c>
    </row>
    <row r="138" s="2" customFormat="1" ht="16.30189" customHeight="1">
      <c r="A138" s="39"/>
      <c r="B138" s="40"/>
      <c r="C138" s="281" t="s">
        <v>277</v>
      </c>
      <c r="D138" s="281" t="s">
        <v>330</v>
      </c>
      <c r="E138" s="282" t="s">
        <v>1977</v>
      </c>
      <c r="F138" s="283" t="s">
        <v>1978</v>
      </c>
      <c r="G138" s="284" t="s">
        <v>333</v>
      </c>
      <c r="H138" s="285">
        <v>33</v>
      </c>
      <c r="I138" s="286"/>
      <c r="J138" s="287">
        <f>ROUND(I138*H138,2)</f>
        <v>0</v>
      </c>
      <c r="K138" s="288"/>
      <c r="L138" s="289"/>
      <c r="M138" s="290" t="s">
        <v>1</v>
      </c>
      <c r="N138" s="291" t="s">
        <v>42</v>
      </c>
      <c r="O138" s="98"/>
      <c r="P138" s="249">
        <f>O138*H138</f>
        <v>0</v>
      </c>
      <c r="Q138" s="249">
        <v>1</v>
      </c>
      <c r="R138" s="249">
        <f>Q138*H138</f>
        <v>33</v>
      </c>
      <c r="S138" s="249">
        <v>0</v>
      </c>
      <c r="T138" s="250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51" t="s">
        <v>287</v>
      </c>
      <c r="AT138" s="251" t="s">
        <v>330</v>
      </c>
      <c r="AU138" s="251" t="s">
        <v>92</v>
      </c>
      <c r="AY138" s="18" t="s">
        <v>210</v>
      </c>
      <c r="BE138" s="252">
        <f>IF(N138="základná",J138,0)</f>
        <v>0</v>
      </c>
      <c r="BF138" s="252">
        <f>IF(N138="znížená",J138,0)</f>
        <v>0</v>
      </c>
      <c r="BG138" s="252">
        <f>IF(N138="zákl. prenesená",J138,0)</f>
        <v>0</v>
      </c>
      <c r="BH138" s="252">
        <f>IF(N138="zníž. prenesená",J138,0)</f>
        <v>0</v>
      </c>
      <c r="BI138" s="252">
        <f>IF(N138="nulová",J138,0)</f>
        <v>0</v>
      </c>
      <c r="BJ138" s="18" t="s">
        <v>92</v>
      </c>
      <c r="BK138" s="252">
        <f>ROUND(I138*H138,2)</f>
        <v>0</v>
      </c>
      <c r="BL138" s="18" t="s">
        <v>227</v>
      </c>
      <c r="BM138" s="251" t="s">
        <v>1979</v>
      </c>
    </row>
    <row r="139" s="13" customFormat="1">
      <c r="A139" s="13"/>
      <c r="B139" s="258"/>
      <c r="C139" s="259"/>
      <c r="D139" s="260" t="s">
        <v>256</v>
      </c>
      <c r="E139" s="261" t="s">
        <v>1</v>
      </c>
      <c r="F139" s="262" t="s">
        <v>2013</v>
      </c>
      <c r="G139" s="259"/>
      <c r="H139" s="263">
        <v>33</v>
      </c>
      <c r="I139" s="264"/>
      <c r="J139" s="259"/>
      <c r="K139" s="259"/>
      <c r="L139" s="265"/>
      <c r="M139" s="266"/>
      <c r="N139" s="267"/>
      <c r="O139" s="267"/>
      <c r="P139" s="267"/>
      <c r="Q139" s="267"/>
      <c r="R139" s="267"/>
      <c r="S139" s="267"/>
      <c r="T139" s="268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69" t="s">
        <v>256</v>
      </c>
      <c r="AU139" s="269" t="s">
        <v>92</v>
      </c>
      <c r="AV139" s="13" t="s">
        <v>92</v>
      </c>
      <c r="AW139" s="13" t="s">
        <v>32</v>
      </c>
      <c r="AX139" s="13" t="s">
        <v>84</v>
      </c>
      <c r="AY139" s="269" t="s">
        <v>210</v>
      </c>
    </row>
    <row r="140" s="2" customFormat="1" ht="31.92453" customHeight="1">
      <c r="A140" s="39"/>
      <c r="B140" s="40"/>
      <c r="C140" s="239" t="s">
        <v>282</v>
      </c>
      <c r="D140" s="239" t="s">
        <v>213</v>
      </c>
      <c r="E140" s="240" t="s">
        <v>1015</v>
      </c>
      <c r="F140" s="241" t="s">
        <v>1016</v>
      </c>
      <c r="G140" s="242" t="s">
        <v>264</v>
      </c>
      <c r="H140" s="243">
        <v>22</v>
      </c>
      <c r="I140" s="244"/>
      <c r="J140" s="245">
        <f>ROUND(I140*H140,2)</f>
        <v>0</v>
      </c>
      <c r="K140" s="246"/>
      <c r="L140" s="45"/>
      <c r="M140" s="247" t="s">
        <v>1</v>
      </c>
      <c r="N140" s="248" t="s">
        <v>42</v>
      </c>
      <c r="O140" s="98"/>
      <c r="P140" s="249">
        <f>O140*H140</f>
        <v>0</v>
      </c>
      <c r="Q140" s="249">
        <v>0</v>
      </c>
      <c r="R140" s="249">
        <f>Q140*H140</f>
        <v>0</v>
      </c>
      <c r="S140" s="249">
        <v>0</v>
      </c>
      <c r="T140" s="250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51" t="s">
        <v>227</v>
      </c>
      <c r="AT140" s="251" t="s">
        <v>213</v>
      </c>
      <c r="AU140" s="251" t="s">
        <v>92</v>
      </c>
      <c r="AY140" s="18" t="s">
        <v>210</v>
      </c>
      <c r="BE140" s="252">
        <f>IF(N140="základná",J140,0)</f>
        <v>0</v>
      </c>
      <c r="BF140" s="252">
        <f>IF(N140="znížená",J140,0)</f>
        <v>0</v>
      </c>
      <c r="BG140" s="252">
        <f>IF(N140="zákl. prenesená",J140,0)</f>
        <v>0</v>
      </c>
      <c r="BH140" s="252">
        <f>IF(N140="zníž. prenesená",J140,0)</f>
        <v>0</v>
      </c>
      <c r="BI140" s="252">
        <f>IF(N140="nulová",J140,0)</f>
        <v>0</v>
      </c>
      <c r="BJ140" s="18" t="s">
        <v>92</v>
      </c>
      <c r="BK140" s="252">
        <f>ROUND(I140*H140,2)</f>
        <v>0</v>
      </c>
      <c r="BL140" s="18" t="s">
        <v>227</v>
      </c>
      <c r="BM140" s="251" t="s">
        <v>1899</v>
      </c>
    </row>
    <row r="141" s="13" customFormat="1">
      <c r="A141" s="13"/>
      <c r="B141" s="258"/>
      <c r="C141" s="259"/>
      <c r="D141" s="260" t="s">
        <v>256</v>
      </c>
      <c r="E141" s="261" t="s">
        <v>1</v>
      </c>
      <c r="F141" s="262" t="s">
        <v>2014</v>
      </c>
      <c r="G141" s="259"/>
      <c r="H141" s="263">
        <v>22</v>
      </c>
      <c r="I141" s="264"/>
      <c r="J141" s="259"/>
      <c r="K141" s="259"/>
      <c r="L141" s="265"/>
      <c r="M141" s="266"/>
      <c r="N141" s="267"/>
      <c r="O141" s="267"/>
      <c r="P141" s="267"/>
      <c r="Q141" s="267"/>
      <c r="R141" s="267"/>
      <c r="S141" s="267"/>
      <c r="T141" s="268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69" t="s">
        <v>256</v>
      </c>
      <c r="AU141" s="269" t="s">
        <v>92</v>
      </c>
      <c r="AV141" s="13" t="s">
        <v>92</v>
      </c>
      <c r="AW141" s="13" t="s">
        <v>32</v>
      </c>
      <c r="AX141" s="13" t="s">
        <v>84</v>
      </c>
      <c r="AY141" s="269" t="s">
        <v>210</v>
      </c>
    </row>
    <row r="142" s="2" customFormat="1" ht="36.72453" customHeight="1">
      <c r="A142" s="39"/>
      <c r="B142" s="40"/>
      <c r="C142" s="239" t="s">
        <v>287</v>
      </c>
      <c r="D142" s="239" t="s">
        <v>213</v>
      </c>
      <c r="E142" s="240" t="s">
        <v>1019</v>
      </c>
      <c r="F142" s="241" t="s">
        <v>1020</v>
      </c>
      <c r="G142" s="242" t="s">
        <v>264</v>
      </c>
      <c r="H142" s="243">
        <v>154</v>
      </c>
      <c r="I142" s="244"/>
      <c r="J142" s="245">
        <f>ROUND(I142*H142,2)</f>
        <v>0</v>
      </c>
      <c r="K142" s="246"/>
      <c r="L142" s="45"/>
      <c r="M142" s="247" t="s">
        <v>1</v>
      </c>
      <c r="N142" s="248" t="s">
        <v>42</v>
      </c>
      <c r="O142" s="98"/>
      <c r="P142" s="249">
        <f>O142*H142</f>
        <v>0</v>
      </c>
      <c r="Q142" s="249">
        <v>0</v>
      </c>
      <c r="R142" s="249">
        <f>Q142*H142</f>
        <v>0</v>
      </c>
      <c r="S142" s="249">
        <v>0</v>
      </c>
      <c r="T142" s="250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51" t="s">
        <v>227</v>
      </c>
      <c r="AT142" s="251" t="s">
        <v>213</v>
      </c>
      <c r="AU142" s="251" t="s">
        <v>92</v>
      </c>
      <c r="AY142" s="18" t="s">
        <v>210</v>
      </c>
      <c r="BE142" s="252">
        <f>IF(N142="základná",J142,0)</f>
        <v>0</v>
      </c>
      <c r="BF142" s="252">
        <f>IF(N142="znížená",J142,0)</f>
        <v>0</v>
      </c>
      <c r="BG142" s="252">
        <f>IF(N142="zákl. prenesená",J142,0)</f>
        <v>0</v>
      </c>
      <c r="BH142" s="252">
        <f>IF(N142="zníž. prenesená",J142,0)</f>
        <v>0</v>
      </c>
      <c r="BI142" s="252">
        <f>IF(N142="nulová",J142,0)</f>
        <v>0</v>
      </c>
      <c r="BJ142" s="18" t="s">
        <v>92</v>
      </c>
      <c r="BK142" s="252">
        <f>ROUND(I142*H142,2)</f>
        <v>0</v>
      </c>
      <c r="BL142" s="18" t="s">
        <v>227</v>
      </c>
      <c r="BM142" s="251" t="s">
        <v>1901</v>
      </c>
    </row>
    <row r="143" s="13" customFormat="1">
      <c r="A143" s="13"/>
      <c r="B143" s="258"/>
      <c r="C143" s="259"/>
      <c r="D143" s="260" t="s">
        <v>256</v>
      </c>
      <c r="E143" s="261" t="s">
        <v>1</v>
      </c>
      <c r="F143" s="262" t="s">
        <v>2015</v>
      </c>
      <c r="G143" s="259"/>
      <c r="H143" s="263">
        <v>154</v>
      </c>
      <c r="I143" s="264"/>
      <c r="J143" s="259"/>
      <c r="K143" s="259"/>
      <c r="L143" s="265"/>
      <c r="M143" s="266"/>
      <c r="N143" s="267"/>
      <c r="O143" s="267"/>
      <c r="P143" s="267"/>
      <c r="Q143" s="267"/>
      <c r="R143" s="267"/>
      <c r="S143" s="267"/>
      <c r="T143" s="268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69" t="s">
        <v>256</v>
      </c>
      <c r="AU143" s="269" t="s">
        <v>92</v>
      </c>
      <c r="AV143" s="13" t="s">
        <v>92</v>
      </c>
      <c r="AW143" s="13" t="s">
        <v>32</v>
      </c>
      <c r="AX143" s="13" t="s">
        <v>84</v>
      </c>
      <c r="AY143" s="269" t="s">
        <v>210</v>
      </c>
    </row>
    <row r="144" s="2" customFormat="1" ht="23.4566" customHeight="1">
      <c r="A144" s="39"/>
      <c r="B144" s="40"/>
      <c r="C144" s="239" t="s">
        <v>293</v>
      </c>
      <c r="D144" s="239" t="s">
        <v>213</v>
      </c>
      <c r="E144" s="240" t="s">
        <v>1983</v>
      </c>
      <c r="F144" s="241" t="s">
        <v>1984</v>
      </c>
      <c r="G144" s="242" t="s">
        <v>264</v>
      </c>
      <c r="H144" s="243">
        <v>35</v>
      </c>
      <c r="I144" s="244"/>
      <c r="J144" s="245">
        <f>ROUND(I144*H144,2)</f>
        <v>0</v>
      </c>
      <c r="K144" s="246"/>
      <c r="L144" s="45"/>
      <c r="M144" s="247" t="s">
        <v>1</v>
      </c>
      <c r="N144" s="248" t="s">
        <v>42</v>
      </c>
      <c r="O144" s="98"/>
      <c r="P144" s="249">
        <f>O144*H144</f>
        <v>0</v>
      </c>
      <c r="Q144" s="249">
        <v>0</v>
      </c>
      <c r="R144" s="249">
        <f>Q144*H144</f>
        <v>0</v>
      </c>
      <c r="S144" s="249">
        <v>0</v>
      </c>
      <c r="T144" s="250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51" t="s">
        <v>227</v>
      </c>
      <c r="AT144" s="251" t="s">
        <v>213</v>
      </c>
      <c r="AU144" s="251" t="s">
        <v>92</v>
      </c>
      <c r="AY144" s="18" t="s">
        <v>210</v>
      </c>
      <c r="BE144" s="252">
        <f>IF(N144="základná",J144,0)</f>
        <v>0</v>
      </c>
      <c r="BF144" s="252">
        <f>IF(N144="znížená",J144,0)</f>
        <v>0</v>
      </c>
      <c r="BG144" s="252">
        <f>IF(N144="zákl. prenesená",J144,0)</f>
        <v>0</v>
      </c>
      <c r="BH144" s="252">
        <f>IF(N144="zníž. prenesená",J144,0)</f>
        <v>0</v>
      </c>
      <c r="BI144" s="252">
        <f>IF(N144="nulová",J144,0)</f>
        <v>0</v>
      </c>
      <c r="BJ144" s="18" t="s">
        <v>92</v>
      </c>
      <c r="BK144" s="252">
        <f>ROUND(I144*H144,2)</f>
        <v>0</v>
      </c>
      <c r="BL144" s="18" t="s">
        <v>227</v>
      </c>
      <c r="BM144" s="251" t="s">
        <v>1903</v>
      </c>
    </row>
    <row r="145" s="2" customFormat="1" ht="23.4566" customHeight="1">
      <c r="A145" s="39"/>
      <c r="B145" s="40"/>
      <c r="C145" s="239" t="s">
        <v>301</v>
      </c>
      <c r="D145" s="239" t="s">
        <v>213</v>
      </c>
      <c r="E145" s="240" t="s">
        <v>1985</v>
      </c>
      <c r="F145" s="241" t="s">
        <v>1986</v>
      </c>
      <c r="G145" s="242" t="s">
        <v>254</v>
      </c>
      <c r="H145" s="243">
        <v>116</v>
      </c>
      <c r="I145" s="244"/>
      <c r="J145" s="245">
        <f>ROUND(I145*H145,2)</f>
        <v>0</v>
      </c>
      <c r="K145" s="246"/>
      <c r="L145" s="45"/>
      <c r="M145" s="247" t="s">
        <v>1</v>
      </c>
      <c r="N145" s="248" t="s">
        <v>42</v>
      </c>
      <c r="O145" s="98"/>
      <c r="P145" s="249">
        <f>O145*H145</f>
        <v>0</v>
      </c>
      <c r="Q145" s="249">
        <v>0</v>
      </c>
      <c r="R145" s="249">
        <f>Q145*H145</f>
        <v>0</v>
      </c>
      <c r="S145" s="249">
        <v>0</v>
      </c>
      <c r="T145" s="250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51" t="s">
        <v>227</v>
      </c>
      <c r="AT145" s="251" t="s">
        <v>213</v>
      </c>
      <c r="AU145" s="251" t="s">
        <v>92</v>
      </c>
      <c r="AY145" s="18" t="s">
        <v>210</v>
      </c>
      <c r="BE145" s="252">
        <f>IF(N145="základná",J145,0)</f>
        <v>0</v>
      </c>
      <c r="BF145" s="252">
        <f>IF(N145="znížená",J145,0)</f>
        <v>0</v>
      </c>
      <c r="BG145" s="252">
        <f>IF(N145="zákl. prenesená",J145,0)</f>
        <v>0</v>
      </c>
      <c r="BH145" s="252">
        <f>IF(N145="zníž. prenesená",J145,0)</f>
        <v>0</v>
      </c>
      <c r="BI145" s="252">
        <f>IF(N145="nulová",J145,0)</f>
        <v>0</v>
      </c>
      <c r="BJ145" s="18" t="s">
        <v>92</v>
      </c>
      <c r="BK145" s="252">
        <f>ROUND(I145*H145,2)</f>
        <v>0</v>
      </c>
      <c r="BL145" s="18" t="s">
        <v>227</v>
      </c>
      <c r="BM145" s="251" t="s">
        <v>1987</v>
      </c>
    </row>
    <row r="146" s="2" customFormat="1" ht="16.30189" customHeight="1">
      <c r="A146" s="39"/>
      <c r="B146" s="40"/>
      <c r="C146" s="281" t="s">
        <v>307</v>
      </c>
      <c r="D146" s="281" t="s">
        <v>330</v>
      </c>
      <c r="E146" s="282" t="s">
        <v>1988</v>
      </c>
      <c r="F146" s="283" t="s">
        <v>1989</v>
      </c>
      <c r="G146" s="284" t="s">
        <v>1050</v>
      </c>
      <c r="H146" s="285">
        <v>3.5840000000000001</v>
      </c>
      <c r="I146" s="286"/>
      <c r="J146" s="287">
        <f>ROUND(I146*H146,2)</f>
        <v>0</v>
      </c>
      <c r="K146" s="288"/>
      <c r="L146" s="289"/>
      <c r="M146" s="290" t="s">
        <v>1</v>
      </c>
      <c r="N146" s="291" t="s">
        <v>42</v>
      </c>
      <c r="O146" s="98"/>
      <c r="P146" s="249">
        <f>O146*H146</f>
        <v>0</v>
      </c>
      <c r="Q146" s="249">
        <v>0.001</v>
      </c>
      <c r="R146" s="249">
        <f>Q146*H146</f>
        <v>0.0035839999999999999</v>
      </c>
      <c r="S146" s="249">
        <v>0</v>
      </c>
      <c r="T146" s="250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51" t="s">
        <v>287</v>
      </c>
      <c r="AT146" s="251" t="s">
        <v>330</v>
      </c>
      <c r="AU146" s="251" t="s">
        <v>92</v>
      </c>
      <c r="AY146" s="18" t="s">
        <v>210</v>
      </c>
      <c r="BE146" s="252">
        <f>IF(N146="základná",J146,0)</f>
        <v>0</v>
      </c>
      <c r="BF146" s="252">
        <f>IF(N146="znížená",J146,0)</f>
        <v>0</v>
      </c>
      <c r="BG146" s="252">
        <f>IF(N146="zákl. prenesená",J146,0)</f>
        <v>0</v>
      </c>
      <c r="BH146" s="252">
        <f>IF(N146="zníž. prenesená",J146,0)</f>
        <v>0</v>
      </c>
      <c r="BI146" s="252">
        <f>IF(N146="nulová",J146,0)</f>
        <v>0</v>
      </c>
      <c r="BJ146" s="18" t="s">
        <v>92</v>
      </c>
      <c r="BK146" s="252">
        <f>ROUND(I146*H146,2)</f>
        <v>0</v>
      </c>
      <c r="BL146" s="18" t="s">
        <v>227</v>
      </c>
      <c r="BM146" s="251" t="s">
        <v>1990</v>
      </c>
    </row>
    <row r="147" s="13" customFormat="1">
      <c r="A147" s="13"/>
      <c r="B147" s="258"/>
      <c r="C147" s="259"/>
      <c r="D147" s="260" t="s">
        <v>256</v>
      </c>
      <c r="E147" s="259"/>
      <c r="F147" s="262" t="s">
        <v>2016</v>
      </c>
      <c r="G147" s="259"/>
      <c r="H147" s="263">
        <v>3.5840000000000001</v>
      </c>
      <c r="I147" s="264"/>
      <c r="J147" s="259"/>
      <c r="K147" s="259"/>
      <c r="L147" s="265"/>
      <c r="M147" s="266"/>
      <c r="N147" s="267"/>
      <c r="O147" s="267"/>
      <c r="P147" s="267"/>
      <c r="Q147" s="267"/>
      <c r="R147" s="267"/>
      <c r="S147" s="267"/>
      <c r="T147" s="268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69" t="s">
        <v>256</v>
      </c>
      <c r="AU147" s="269" t="s">
        <v>92</v>
      </c>
      <c r="AV147" s="13" t="s">
        <v>92</v>
      </c>
      <c r="AW147" s="13" t="s">
        <v>4</v>
      </c>
      <c r="AX147" s="13" t="s">
        <v>84</v>
      </c>
      <c r="AY147" s="269" t="s">
        <v>210</v>
      </c>
    </row>
    <row r="148" s="2" customFormat="1" ht="21.0566" customHeight="1">
      <c r="A148" s="39"/>
      <c r="B148" s="40"/>
      <c r="C148" s="239" t="s">
        <v>313</v>
      </c>
      <c r="D148" s="239" t="s">
        <v>213</v>
      </c>
      <c r="E148" s="240" t="s">
        <v>1907</v>
      </c>
      <c r="F148" s="241" t="s">
        <v>1908</v>
      </c>
      <c r="G148" s="242" t="s">
        <v>254</v>
      </c>
      <c r="H148" s="243">
        <v>144.09999999999999</v>
      </c>
      <c r="I148" s="244"/>
      <c r="J148" s="245">
        <f>ROUND(I148*H148,2)</f>
        <v>0</v>
      </c>
      <c r="K148" s="246"/>
      <c r="L148" s="45"/>
      <c r="M148" s="247" t="s">
        <v>1</v>
      </c>
      <c r="N148" s="248" t="s">
        <v>42</v>
      </c>
      <c r="O148" s="98"/>
      <c r="P148" s="249">
        <f>O148*H148</f>
        <v>0</v>
      </c>
      <c r="Q148" s="249">
        <v>0</v>
      </c>
      <c r="R148" s="249">
        <f>Q148*H148</f>
        <v>0</v>
      </c>
      <c r="S148" s="249">
        <v>0</v>
      </c>
      <c r="T148" s="250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51" t="s">
        <v>227</v>
      </c>
      <c r="AT148" s="251" t="s">
        <v>213</v>
      </c>
      <c r="AU148" s="251" t="s">
        <v>92</v>
      </c>
      <c r="AY148" s="18" t="s">
        <v>210</v>
      </c>
      <c r="BE148" s="252">
        <f>IF(N148="základná",J148,0)</f>
        <v>0</v>
      </c>
      <c r="BF148" s="252">
        <f>IF(N148="znížená",J148,0)</f>
        <v>0</v>
      </c>
      <c r="BG148" s="252">
        <f>IF(N148="zákl. prenesená",J148,0)</f>
        <v>0</v>
      </c>
      <c r="BH148" s="252">
        <f>IF(N148="zníž. prenesená",J148,0)</f>
        <v>0</v>
      </c>
      <c r="BI148" s="252">
        <f>IF(N148="nulová",J148,0)</f>
        <v>0</v>
      </c>
      <c r="BJ148" s="18" t="s">
        <v>92</v>
      </c>
      <c r="BK148" s="252">
        <f>ROUND(I148*H148,2)</f>
        <v>0</v>
      </c>
      <c r="BL148" s="18" t="s">
        <v>227</v>
      </c>
      <c r="BM148" s="251" t="s">
        <v>1909</v>
      </c>
    </row>
    <row r="149" s="13" customFormat="1">
      <c r="A149" s="13"/>
      <c r="B149" s="258"/>
      <c r="C149" s="259"/>
      <c r="D149" s="260" t="s">
        <v>256</v>
      </c>
      <c r="E149" s="261" t="s">
        <v>1</v>
      </c>
      <c r="F149" s="262" t="s">
        <v>2017</v>
      </c>
      <c r="G149" s="259"/>
      <c r="H149" s="263">
        <v>144.09999999999999</v>
      </c>
      <c r="I149" s="264"/>
      <c r="J149" s="259"/>
      <c r="K149" s="259"/>
      <c r="L149" s="265"/>
      <c r="M149" s="266"/>
      <c r="N149" s="267"/>
      <c r="O149" s="267"/>
      <c r="P149" s="267"/>
      <c r="Q149" s="267"/>
      <c r="R149" s="267"/>
      <c r="S149" s="267"/>
      <c r="T149" s="268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69" t="s">
        <v>256</v>
      </c>
      <c r="AU149" s="269" t="s">
        <v>92</v>
      </c>
      <c r="AV149" s="13" t="s">
        <v>92</v>
      </c>
      <c r="AW149" s="13" t="s">
        <v>32</v>
      </c>
      <c r="AX149" s="13" t="s">
        <v>84</v>
      </c>
      <c r="AY149" s="269" t="s">
        <v>210</v>
      </c>
    </row>
    <row r="150" s="2" customFormat="1" ht="16.30189" customHeight="1">
      <c r="A150" s="39"/>
      <c r="B150" s="40"/>
      <c r="C150" s="239" t="s">
        <v>318</v>
      </c>
      <c r="D150" s="239" t="s">
        <v>213</v>
      </c>
      <c r="E150" s="240" t="s">
        <v>1993</v>
      </c>
      <c r="F150" s="241" t="s">
        <v>1994</v>
      </c>
      <c r="G150" s="242" t="s">
        <v>254</v>
      </c>
      <c r="H150" s="243">
        <v>116</v>
      </c>
      <c r="I150" s="244"/>
      <c r="J150" s="245">
        <f>ROUND(I150*H150,2)</f>
        <v>0</v>
      </c>
      <c r="K150" s="246"/>
      <c r="L150" s="45"/>
      <c r="M150" s="247" t="s">
        <v>1</v>
      </c>
      <c r="N150" s="248" t="s">
        <v>42</v>
      </c>
      <c r="O150" s="98"/>
      <c r="P150" s="249">
        <f>O150*H150</f>
        <v>0</v>
      </c>
      <c r="Q150" s="249">
        <v>0</v>
      </c>
      <c r="R150" s="249">
        <f>Q150*H150</f>
        <v>0</v>
      </c>
      <c r="S150" s="249">
        <v>0</v>
      </c>
      <c r="T150" s="250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51" t="s">
        <v>227</v>
      </c>
      <c r="AT150" s="251" t="s">
        <v>213</v>
      </c>
      <c r="AU150" s="251" t="s">
        <v>92</v>
      </c>
      <c r="AY150" s="18" t="s">
        <v>210</v>
      </c>
      <c r="BE150" s="252">
        <f>IF(N150="základná",J150,0)</f>
        <v>0</v>
      </c>
      <c r="BF150" s="252">
        <f>IF(N150="znížená",J150,0)</f>
        <v>0</v>
      </c>
      <c r="BG150" s="252">
        <f>IF(N150="zákl. prenesená",J150,0)</f>
        <v>0</v>
      </c>
      <c r="BH150" s="252">
        <f>IF(N150="zníž. prenesená",J150,0)</f>
        <v>0</v>
      </c>
      <c r="BI150" s="252">
        <f>IF(N150="nulová",J150,0)</f>
        <v>0</v>
      </c>
      <c r="BJ150" s="18" t="s">
        <v>92</v>
      </c>
      <c r="BK150" s="252">
        <f>ROUND(I150*H150,2)</f>
        <v>0</v>
      </c>
      <c r="BL150" s="18" t="s">
        <v>227</v>
      </c>
      <c r="BM150" s="251" t="s">
        <v>1995</v>
      </c>
    </row>
    <row r="151" s="2" customFormat="1" ht="31.92453" customHeight="1">
      <c r="A151" s="39"/>
      <c r="B151" s="40"/>
      <c r="C151" s="239" t="s">
        <v>324</v>
      </c>
      <c r="D151" s="239" t="s">
        <v>213</v>
      </c>
      <c r="E151" s="240" t="s">
        <v>1996</v>
      </c>
      <c r="F151" s="241" t="s">
        <v>1997</v>
      </c>
      <c r="G151" s="242" t="s">
        <v>254</v>
      </c>
      <c r="H151" s="243">
        <v>116</v>
      </c>
      <c r="I151" s="244"/>
      <c r="J151" s="245">
        <f>ROUND(I151*H151,2)</f>
        <v>0</v>
      </c>
      <c r="K151" s="246"/>
      <c r="L151" s="45"/>
      <c r="M151" s="247" t="s">
        <v>1</v>
      </c>
      <c r="N151" s="248" t="s">
        <v>42</v>
      </c>
      <c r="O151" s="98"/>
      <c r="P151" s="249">
        <f>O151*H151</f>
        <v>0</v>
      </c>
      <c r="Q151" s="249">
        <v>0</v>
      </c>
      <c r="R151" s="249">
        <f>Q151*H151</f>
        <v>0</v>
      </c>
      <c r="S151" s="249">
        <v>0</v>
      </c>
      <c r="T151" s="250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51" t="s">
        <v>227</v>
      </c>
      <c r="AT151" s="251" t="s">
        <v>213</v>
      </c>
      <c r="AU151" s="251" t="s">
        <v>92</v>
      </c>
      <c r="AY151" s="18" t="s">
        <v>210</v>
      </c>
      <c r="BE151" s="252">
        <f>IF(N151="základná",J151,0)</f>
        <v>0</v>
      </c>
      <c r="BF151" s="252">
        <f>IF(N151="znížená",J151,0)</f>
        <v>0</v>
      </c>
      <c r="BG151" s="252">
        <f>IF(N151="zákl. prenesená",J151,0)</f>
        <v>0</v>
      </c>
      <c r="BH151" s="252">
        <f>IF(N151="zníž. prenesená",J151,0)</f>
        <v>0</v>
      </c>
      <c r="BI151" s="252">
        <f>IF(N151="nulová",J151,0)</f>
        <v>0</v>
      </c>
      <c r="BJ151" s="18" t="s">
        <v>92</v>
      </c>
      <c r="BK151" s="252">
        <f>ROUND(I151*H151,2)</f>
        <v>0</v>
      </c>
      <c r="BL151" s="18" t="s">
        <v>227</v>
      </c>
      <c r="BM151" s="251" t="s">
        <v>1998</v>
      </c>
    </row>
    <row r="152" s="12" customFormat="1" ht="22.8" customHeight="1">
      <c r="A152" s="12"/>
      <c r="B152" s="223"/>
      <c r="C152" s="224"/>
      <c r="D152" s="225" t="s">
        <v>75</v>
      </c>
      <c r="E152" s="237" t="s">
        <v>209</v>
      </c>
      <c r="F152" s="237" t="s">
        <v>494</v>
      </c>
      <c r="G152" s="224"/>
      <c r="H152" s="224"/>
      <c r="I152" s="227"/>
      <c r="J152" s="238">
        <f>BK152</f>
        <v>0</v>
      </c>
      <c r="K152" s="224"/>
      <c r="L152" s="229"/>
      <c r="M152" s="230"/>
      <c r="N152" s="231"/>
      <c r="O152" s="231"/>
      <c r="P152" s="232">
        <f>SUM(P153:P167)</f>
        <v>0</v>
      </c>
      <c r="Q152" s="231"/>
      <c r="R152" s="232">
        <f>SUM(R153:R167)</f>
        <v>66.630460000000014</v>
      </c>
      <c r="S152" s="231"/>
      <c r="T152" s="233">
        <f>SUM(T153:T167)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34" t="s">
        <v>84</v>
      </c>
      <c r="AT152" s="235" t="s">
        <v>75</v>
      </c>
      <c r="AU152" s="235" t="s">
        <v>84</v>
      </c>
      <c r="AY152" s="234" t="s">
        <v>210</v>
      </c>
      <c r="BK152" s="236">
        <f>SUM(BK153:BK167)</f>
        <v>0</v>
      </c>
    </row>
    <row r="153" s="2" customFormat="1" ht="23.4566" customHeight="1">
      <c r="A153" s="39"/>
      <c r="B153" s="40"/>
      <c r="C153" s="239" t="s">
        <v>329</v>
      </c>
      <c r="D153" s="239" t="s">
        <v>213</v>
      </c>
      <c r="E153" s="240" t="s">
        <v>1911</v>
      </c>
      <c r="F153" s="241" t="s">
        <v>1912</v>
      </c>
      <c r="G153" s="242" t="s">
        <v>254</v>
      </c>
      <c r="H153" s="243">
        <v>131</v>
      </c>
      <c r="I153" s="244"/>
      <c r="J153" s="245">
        <f>ROUND(I153*H153,2)</f>
        <v>0</v>
      </c>
      <c r="K153" s="246"/>
      <c r="L153" s="45"/>
      <c r="M153" s="247" t="s">
        <v>1</v>
      </c>
      <c r="N153" s="248" t="s">
        <v>42</v>
      </c>
      <c r="O153" s="98"/>
      <c r="P153" s="249">
        <f>O153*H153</f>
        <v>0</v>
      </c>
      <c r="Q153" s="249">
        <v>0.27994000000000002</v>
      </c>
      <c r="R153" s="249">
        <f>Q153*H153</f>
        <v>36.672140000000006</v>
      </c>
      <c r="S153" s="249">
        <v>0</v>
      </c>
      <c r="T153" s="250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51" t="s">
        <v>227</v>
      </c>
      <c r="AT153" s="251" t="s">
        <v>213</v>
      </c>
      <c r="AU153" s="251" t="s">
        <v>92</v>
      </c>
      <c r="AY153" s="18" t="s">
        <v>210</v>
      </c>
      <c r="BE153" s="252">
        <f>IF(N153="základná",J153,0)</f>
        <v>0</v>
      </c>
      <c r="BF153" s="252">
        <f>IF(N153="znížená",J153,0)</f>
        <v>0</v>
      </c>
      <c r="BG153" s="252">
        <f>IF(N153="zákl. prenesená",J153,0)</f>
        <v>0</v>
      </c>
      <c r="BH153" s="252">
        <f>IF(N153="zníž. prenesená",J153,0)</f>
        <v>0</v>
      </c>
      <c r="BI153" s="252">
        <f>IF(N153="nulová",J153,0)</f>
        <v>0</v>
      </c>
      <c r="BJ153" s="18" t="s">
        <v>92</v>
      </c>
      <c r="BK153" s="252">
        <f>ROUND(I153*H153,2)</f>
        <v>0</v>
      </c>
      <c r="BL153" s="18" t="s">
        <v>227</v>
      </c>
      <c r="BM153" s="251" t="s">
        <v>1913</v>
      </c>
    </row>
    <row r="154" s="13" customFormat="1">
      <c r="A154" s="13"/>
      <c r="B154" s="258"/>
      <c r="C154" s="259"/>
      <c r="D154" s="260" t="s">
        <v>256</v>
      </c>
      <c r="E154" s="261" t="s">
        <v>1</v>
      </c>
      <c r="F154" s="262" t="s">
        <v>2018</v>
      </c>
      <c r="G154" s="259"/>
      <c r="H154" s="263">
        <v>131</v>
      </c>
      <c r="I154" s="264"/>
      <c r="J154" s="259"/>
      <c r="K154" s="259"/>
      <c r="L154" s="265"/>
      <c r="M154" s="266"/>
      <c r="N154" s="267"/>
      <c r="O154" s="267"/>
      <c r="P154" s="267"/>
      <c r="Q154" s="267"/>
      <c r="R154" s="267"/>
      <c r="S154" s="267"/>
      <c r="T154" s="268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69" t="s">
        <v>256</v>
      </c>
      <c r="AU154" s="269" t="s">
        <v>92</v>
      </c>
      <c r="AV154" s="13" t="s">
        <v>92</v>
      </c>
      <c r="AW154" s="13" t="s">
        <v>32</v>
      </c>
      <c r="AX154" s="13" t="s">
        <v>84</v>
      </c>
      <c r="AY154" s="269" t="s">
        <v>210</v>
      </c>
    </row>
    <row r="155" s="2" customFormat="1" ht="42.79245" customHeight="1">
      <c r="A155" s="39"/>
      <c r="B155" s="40"/>
      <c r="C155" s="239" t="s">
        <v>336</v>
      </c>
      <c r="D155" s="239" t="s">
        <v>213</v>
      </c>
      <c r="E155" s="240" t="s">
        <v>1915</v>
      </c>
      <c r="F155" s="241" t="s">
        <v>1916</v>
      </c>
      <c r="G155" s="242" t="s">
        <v>254</v>
      </c>
      <c r="H155" s="243">
        <v>114</v>
      </c>
      <c r="I155" s="244"/>
      <c r="J155" s="245">
        <f>ROUND(I155*H155,2)</f>
        <v>0</v>
      </c>
      <c r="K155" s="246"/>
      <c r="L155" s="45"/>
      <c r="M155" s="247" t="s">
        <v>1</v>
      </c>
      <c r="N155" s="248" t="s">
        <v>42</v>
      </c>
      <c r="O155" s="98"/>
      <c r="P155" s="249">
        <f>O155*H155</f>
        <v>0</v>
      </c>
      <c r="Q155" s="249">
        <v>0.092499999999999999</v>
      </c>
      <c r="R155" s="249">
        <f>Q155*H155</f>
        <v>10.545</v>
      </c>
      <c r="S155" s="249">
        <v>0</v>
      </c>
      <c r="T155" s="250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51" t="s">
        <v>227</v>
      </c>
      <c r="AT155" s="251" t="s">
        <v>213</v>
      </c>
      <c r="AU155" s="251" t="s">
        <v>92</v>
      </c>
      <c r="AY155" s="18" t="s">
        <v>210</v>
      </c>
      <c r="BE155" s="252">
        <f>IF(N155="základná",J155,0)</f>
        <v>0</v>
      </c>
      <c r="BF155" s="252">
        <f>IF(N155="znížená",J155,0)</f>
        <v>0</v>
      </c>
      <c r="BG155" s="252">
        <f>IF(N155="zákl. prenesená",J155,0)</f>
        <v>0</v>
      </c>
      <c r="BH155" s="252">
        <f>IF(N155="zníž. prenesená",J155,0)</f>
        <v>0</v>
      </c>
      <c r="BI155" s="252">
        <f>IF(N155="nulová",J155,0)</f>
        <v>0</v>
      </c>
      <c r="BJ155" s="18" t="s">
        <v>92</v>
      </c>
      <c r="BK155" s="252">
        <f>ROUND(I155*H155,2)</f>
        <v>0</v>
      </c>
      <c r="BL155" s="18" t="s">
        <v>227</v>
      </c>
      <c r="BM155" s="251" t="s">
        <v>1917</v>
      </c>
    </row>
    <row r="156" s="13" customFormat="1">
      <c r="A156" s="13"/>
      <c r="B156" s="258"/>
      <c r="C156" s="259"/>
      <c r="D156" s="260" t="s">
        <v>256</v>
      </c>
      <c r="E156" s="261" t="s">
        <v>1</v>
      </c>
      <c r="F156" s="262" t="s">
        <v>2019</v>
      </c>
      <c r="G156" s="259"/>
      <c r="H156" s="263">
        <v>114</v>
      </c>
      <c r="I156" s="264"/>
      <c r="J156" s="259"/>
      <c r="K156" s="259"/>
      <c r="L156" s="265"/>
      <c r="M156" s="266"/>
      <c r="N156" s="267"/>
      <c r="O156" s="267"/>
      <c r="P156" s="267"/>
      <c r="Q156" s="267"/>
      <c r="R156" s="267"/>
      <c r="S156" s="267"/>
      <c r="T156" s="268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69" t="s">
        <v>256</v>
      </c>
      <c r="AU156" s="269" t="s">
        <v>92</v>
      </c>
      <c r="AV156" s="13" t="s">
        <v>92</v>
      </c>
      <c r="AW156" s="13" t="s">
        <v>32</v>
      </c>
      <c r="AX156" s="13" t="s">
        <v>84</v>
      </c>
      <c r="AY156" s="269" t="s">
        <v>210</v>
      </c>
    </row>
    <row r="157" s="2" customFormat="1" ht="16.30189" customHeight="1">
      <c r="A157" s="39"/>
      <c r="B157" s="40"/>
      <c r="C157" s="281" t="s">
        <v>340</v>
      </c>
      <c r="D157" s="281" t="s">
        <v>330</v>
      </c>
      <c r="E157" s="282" t="s">
        <v>1919</v>
      </c>
      <c r="F157" s="283" t="s">
        <v>1920</v>
      </c>
      <c r="G157" s="284" t="s">
        <v>254</v>
      </c>
      <c r="H157" s="285">
        <v>116.28</v>
      </c>
      <c r="I157" s="286"/>
      <c r="J157" s="287">
        <f>ROUND(I157*H157,2)</f>
        <v>0</v>
      </c>
      <c r="K157" s="288"/>
      <c r="L157" s="289"/>
      <c r="M157" s="290" t="s">
        <v>1</v>
      </c>
      <c r="N157" s="291" t="s">
        <v>42</v>
      </c>
      <c r="O157" s="98"/>
      <c r="P157" s="249">
        <f>O157*H157</f>
        <v>0</v>
      </c>
      <c r="Q157" s="249">
        <v>0.13</v>
      </c>
      <c r="R157" s="249">
        <f>Q157*H157</f>
        <v>15.116400000000001</v>
      </c>
      <c r="S157" s="249">
        <v>0</v>
      </c>
      <c r="T157" s="250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51" t="s">
        <v>287</v>
      </c>
      <c r="AT157" s="251" t="s">
        <v>330</v>
      </c>
      <c r="AU157" s="251" t="s">
        <v>92</v>
      </c>
      <c r="AY157" s="18" t="s">
        <v>210</v>
      </c>
      <c r="BE157" s="252">
        <f>IF(N157="základná",J157,0)</f>
        <v>0</v>
      </c>
      <c r="BF157" s="252">
        <f>IF(N157="znížená",J157,0)</f>
        <v>0</v>
      </c>
      <c r="BG157" s="252">
        <f>IF(N157="zákl. prenesená",J157,0)</f>
        <v>0</v>
      </c>
      <c r="BH157" s="252">
        <f>IF(N157="zníž. prenesená",J157,0)</f>
        <v>0</v>
      </c>
      <c r="BI157" s="252">
        <f>IF(N157="nulová",J157,0)</f>
        <v>0</v>
      </c>
      <c r="BJ157" s="18" t="s">
        <v>92</v>
      </c>
      <c r="BK157" s="252">
        <f>ROUND(I157*H157,2)</f>
        <v>0</v>
      </c>
      <c r="BL157" s="18" t="s">
        <v>227</v>
      </c>
      <c r="BM157" s="251" t="s">
        <v>1921</v>
      </c>
    </row>
    <row r="158" s="13" customFormat="1">
      <c r="A158" s="13"/>
      <c r="B158" s="258"/>
      <c r="C158" s="259"/>
      <c r="D158" s="260" t="s">
        <v>256</v>
      </c>
      <c r="E158" s="261" t="s">
        <v>1</v>
      </c>
      <c r="F158" s="262" t="s">
        <v>820</v>
      </c>
      <c r="G158" s="259"/>
      <c r="H158" s="263">
        <v>114</v>
      </c>
      <c r="I158" s="264"/>
      <c r="J158" s="259"/>
      <c r="K158" s="259"/>
      <c r="L158" s="265"/>
      <c r="M158" s="266"/>
      <c r="N158" s="267"/>
      <c r="O158" s="267"/>
      <c r="P158" s="267"/>
      <c r="Q158" s="267"/>
      <c r="R158" s="267"/>
      <c r="S158" s="267"/>
      <c r="T158" s="268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69" t="s">
        <v>256</v>
      </c>
      <c r="AU158" s="269" t="s">
        <v>92</v>
      </c>
      <c r="AV158" s="13" t="s">
        <v>92</v>
      </c>
      <c r="AW158" s="13" t="s">
        <v>32</v>
      </c>
      <c r="AX158" s="13" t="s">
        <v>84</v>
      </c>
      <c r="AY158" s="269" t="s">
        <v>210</v>
      </c>
    </row>
    <row r="159" s="13" customFormat="1">
      <c r="A159" s="13"/>
      <c r="B159" s="258"/>
      <c r="C159" s="259"/>
      <c r="D159" s="260" t="s">
        <v>256</v>
      </c>
      <c r="E159" s="259"/>
      <c r="F159" s="262" t="s">
        <v>2020</v>
      </c>
      <c r="G159" s="259"/>
      <c r="H159" s="263">
        <v>116.28</v>
      </c>
      <c r="I159" s="264"/>
      <c r="J159" s="259"/>
      <c r="K159" s="259"/>
      <c r="L159" s="265"/>
      <c r="M159" s="266"/>
      <c r="N159" s="267"/>
      <c r="O159" s="267"/>
      <c r="P159" s="267"/>
      <c r="Q159" s="267"/>
      <c r="R159" s="267"/>
      <c r="S159" s="267"/>
      <c r="T159" s="268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69" t="s">
        <v>256</v>
      </c>
      <c r="AU159" s="269" t="s">
        <v>92</v>
      </c>
      <c r="AV159" s="13" t="s">
        <v>92</v>
      </c>
      <c r="AW159" s="13" t="s">
        <v>4</v>
      </c>
      <c r="AX159" s="13" t="s">
        <v>84</v>
      </c>
      <c r="AY159" s="269" t="s">
        <v>210</v>
      </c>
    </row>
    <row r="160" s="2" customFormat="1" ht="23.4566" customHeight="1">
      <c r="A160" s="39"/>
      <c r="B160" s="40"/>
      <c r="C160" s="239" t="s">
        <v>346</v>
      </c>
      <c r="D160" s="239" t="s">
        <v>213</v>
      </c>
      <c r="E160" s="240" t="s">
        <v>1923</v>
      </c>
      <c r="F160" s="241" t="s">
        <v>1924</v>
      </c>
      <c r="G160" s="242" t="s">
        <v>254</v>
      </c>
      <c r="H160" s="243">
        <v>17</v>
      </c>
      <c r="I160" s="244"/>
      <c r="J160" s="245">
        <f>ROUND(I160*H160,2)</f>
        <v>0</v>
      </c>
      <c r="K160" s="246"/>
      <c r="L160" s="45"/>
      <c r="M160" s="247" t="s">
        <v>1</v>
      </c>
      <c r="N160" s="248" t="s">
        <v>42</v>
      </c>
      <c r="O160" s="98"/>
      <c r="P160" s="249">
        <f>O160*H160</f>
        <v>0</v>
      </c>
      <c r="Q160" s="249">
        <v>0.112</v>
      </c>
      <c r="R160" s="249">
        <f>Q160*H160</f>
        <v>1.9040000000000001</v>
      </c>
      <c r="S160" s="249">
        <v>0</v>
      </c>
      <c r="T160" s="250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51" t="s">
        <v>227</v>
      </c>
      <c r="AT160" s="251" t="s">
        <v>213</v>
      </c>
      <c r="AU160" s="251" t="s">
        <v>92</v>
      </c>
      <c r="AY160" s="18" t="s">
        <v>210</v>
      </c>
      <c r="BE160" s="252">
        <f>IF(N160="základná",J160,0)</f>
        <v>0</v>
      </c>
      <c r="BF160" s="252">
        <f>IF(N160="znížená",J160,0)</f>
        <v>0</v>
      </c>
      <c r="BG160" s="252">
        <f>IF(N160="zákl. prenesená",J160,0)</f>
        <v>0</v>
      </c>
      <c r="BH160" s="252">
        <f>IF(N160="zníž. prenesená",J160,0)</f>
        <v>0</v>
      </c>
      <c r="BI160" s="252">
        <f>IF(N160="nulová",J160,0)</f>
        <v>0</v>
      </c>
      <c r="BJ160" s="18" t="s">
        <v>92</v>
      </c>
      <c r="BK160" s="252">
        <f>ROUND(I160*H160,2)</f>
        <v>0</v>
      </c>
      <c r="BL160" s="18" t="s">
        <v>227</v>
      </c>
      <c r="BM160" s="251" t="s">
        <v>1925</v>
      </c>
    </row>
    <row r="161" s="13" customFormat="1">
      <c r="A161" s="13"/>
      <c r="B161" s="258"/>
      <c r="C161" s="259"/>
      <c r="D161" s="260" t="s">
        <v>256</v>
      </c>
      <c r="E161" s="261" t="s">
        <v>1</v>
      </c>
      <c r="F161" s="262" t="s">
        <v>1926</v>
      </c>
      <c r="G161" s="259"/>
      <c r="H161" s="263">
        <v>17</v>
      </c>
      <c r="I161" s="264"/>
      <c r="J161" s="259"/>
      <c r="K161" s="259"/>
      <c r="L161" s="265"/>
      <c r="M161" s="266"/>
      <c r="N161" s="267"/>
      <c r="O161" s="267"/>
      <c r="P161" s="267"/>
      <c r="Q161" s="267"/>
      <c r="R161" s="267"/>
      <c r="S161" s="267"/>
      <c r="T161" s="268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69" t="s">
        <v>256</v>
      </c>
      <c r="AU161" s="269" t="s">
        <v>92</v>
      </c>
      <c r="AV161" s="13" t="s">
        <v>92</v>
      </c>
      <c r="AW161" s="13" t="s">
        <v>32</v>
      </c>
      <c r="AX161" s="13" t="s">
        <v>76</v>
      </c>
      <c r="AY161" s="269" t="s">
        <v>210</v>
      </c>
    </row>
    <row r="162" s="2" customFormat="1" ht="23.4566" customHeight="1">
      <c r="A162" s="39"/>
      <c r="B162" s="40"/>
      <c r="C162" s="281" t="s">
        <v>353</v>
      </c>
      <c r="D162" s="281" t="s">
        <v>330</v>
      </c>
      <c r="E162" s="282" t="s">
        <v>1927</v>
      </c>
      <c r="F162" s="283" t="s">
        <v>1928</v>
      </c>
      <c r="G162" s="284" t="s">
        <v>254</v>
      </c>
      <c r="H162" s="285">
        <v>15.300000000000001</v>
      </c>
      <c r="I162" s="286"/>
      <c r="J162" s="287">
        <f>ROUND(I162*H162,2)</f>
        <v>0</v>
      </c>
      <c r="K162" s="288"/>
      <c r="L162" s="289"/>
      <c r="M162" s="290" t="s">
        <v>1</v>
      </c>
      <c r="N162" s="291" t="s">
        <v>42</v>
      </c>
      <c r="O162" s="98"/>
      <c r="P162" s="249">
        <f>O162*H162</f>
        <v>0</v>
      </c>
      <c r="Q162" s="249">
        <v>0.13800000000000001</v>
      </c>
      <c r="R162" s="249">
        <f>Q162*H162</f>
        <v>2.1114000000000002</v>
      </c>
      <c r="S162" s="249">
        <v>0</v>
      </c>
      <c r="T162" s="250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51" t="s">
        <v>287</v>
      </c>
      <c r="AT162" s="251" t="s">
        <v>330</v>
      </c>
      <c r="AU162" s="251" t="s">
        <v>92</v>
      </c>
      <c r="AY162" s="18" t="s">
        <v>210</v>
      </c>
      <c r="BE162" s="252">
        <f>IF(N162="základná",J162,0)</f>
        <v>0</v>
      </c>
      <c r="BF162" s="252">
        <f>IF(N162="znížená",J162,0)</f>
        <v>0</v>
      </c>
      <c r="BG162" s="252">
        <f>IF(N162="zákl. prenesená",J162,0)</f>
        <v>0</v>
      </c>
      <c r="BH162" s="252">
        <f>IF(N162="zníž. prenesená",J162,0)</f>
        <v>0</v>
      </c>
      <c r="BI162" s="252">
        <f>IF(N162="nulová",J162,0)</f>
        <v>0</v>
      </c>
      <c r="BJ162" s="18" t="s">
        <v>92</v>
      </c>
      <c r="BK162" s="252">
        <f>ROUND(I162*H162,2)</f>
        <v>0</v>
      </c>
      <c r="BL162" s="18" t="s">
        <v>227</v>
      </c>
      <c r="BM162" s="251" t="s">
        <v>1929</v>
      </c>
    </row>
    <row r="163" s="13" customFormat="1">
      <c r="A163" s="13"/>
      <c r="B163" s="258"/>
      <c r="C163" s="259"/>
      <c r="D163" s="260" t="s">
        <v>256</v>
      </c>
      <c r="E163" s="261" t="s">
        <v>1</v>
      </c>
      <c r="F163" s="262" t="s">
        <v>329</v>
      </c>
      <c r="G163" s="259"/>
      <c r="H163" s="263">
        <v>15</v>
      </c>
      <c r="I163" s="264"/>
      <c r="J163" s="259"/>
      <c r="K163" s="259"/>
      <c r="L163" s="265"/>
      <c r="M163" s="266"/>
      <c r="N163" s="267"/>
      <c r="O163" s="267"/>
      <c r="P163" s="267"/>
      <c r="Q163" s="267"/>
      <c r="R163" s="267"/>
      <c r="S163" s="267"/>
      <c r="T163" s="268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69" t="s">
        <v>256</v>
      </c>
      <c r="AU163" s="269" t="s">
        <v>92</v>
      </c>
      <c r="AV163" s="13" t="s">
        <v>92</v>
      </c>
      <c r="AW163" s="13" t="s">
        <v>32</v>
      </c>
      <c r="AX163" s="13" t="s">
        <v>76</v>
      </c>
      <c r="AY163" s="269" t="s">
        <v>210</v>
      </c>
    </row>
    <row r="164" s="13" customFormat="1">
      <c r="A164" s="13"/>
      <c r="B164" s="258"/>
      <c r="C164" s="259"/>
      <c r="D164" s="260" t="s">
        <v>256</v>
      </c>
      <c r="E164" s="259"/>
      <c r="F164" s="262" t="s">
        <v>1930</v>
      </c>
      <c r="G164" s="259"/>
      <c r="H164" s="263">
        <v>15.300000000000001</v>
      </c>
      <c r="I164" s="264"/>
      <c r="J164" s="259"/>
      <c r="K164" s="259"/>
      <c r="L164" s="265"/>
      <c r="M164" s="266"/>
      <c r="N164" s="267"/>
      <c r="O164" s="267"/>
      <c r="P164" s="267"/>
      <c r="Q164" s="267"/>
      <c r="R164" s="267"/>
      <c r="S164" s="267"/>
      <c r="T164" s="268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69" t="s">
        <v>256</v>
      </c>
      <c r="AU164" s="269" t="s">
        <v>92</v>
      </c>
      <c r="AV164" s="13" t="s">
        <v>92</v>
      </c>
      <c r="AW164" s="13" t="s">
        <v>4</v>
      </c>
      <c r="AX164" s="13" t="s">
        <v>84</v>
      </c>
      <c r="AY164" s="269" t="s">
        <v>210</v>
      </c>
    </row>
    <row r="165" s="2" customFormat="1" ht="23.4566" customHeight="1">
      <c r="A165" s="39"/>
      <c r="B165" s="40"/>
      <c r="C165" s="281" t="s">
        <v>7</v>
      </c>
      <c r="D165" s="281" t="s">
        <v>330</v>
      </c>
      <c r="E165" s="282" t="s">
        <v>1931</v>
      </c>
      <c r="F165" s="283" t="s">
        <v>1932</v>
      </c>
      <c r="G165" s="284" t="s">
        <v>254</v>
      </c>
      <c r="H165" s="285">
        <v>2.04</v>
      </c>
      <c r="I165" s="286"/>
      <c r="J165" s="287">
        <f>ROUND(I165*H165,2)</f>
        <v>0</v>
      </c>
      <c r="K165" s="288"/>
      <c r="L165" s="289"/>
      <c r="M165" s="290" t="s">
        <v>1</v>
      </c>
      <c r="N165" s="291" t="s">
        <v>42</v>
      </c>
      <c r="O165" s="98"/>
      <c r="P165" s="249">
        <f>O165*H165</f>
        <v>0</v>
      </c>
      <c r="Q165" s="249">
        <v>0.13800000000000001</v>
      </c>
      <c r="R165" s="249">
        <f>Q165*H165</f>
        <v>0.28152000000000005</v>
      </c>
      <c r="S165" s="249">
        <v>0</v>
      </c>
      <c r="T165" s="250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51" t="s">
        <v>287</v>
      </c>
      <c r="AT165" s="251" t="s">
        <v>330</v>
      </c>
      <c r="AU165" s="251" t="s">
        <v>92</v>
      </c>
      <c r="AY165" s="18" t="s">
        <v>210</v>
      </c>
      <c r="BE165" s="252">
        <f>IF(N165="základná",J165,0)</f>
        <v>0</v>
      </c>
      <c r="BF165" s="252">
        <f>IF(N165="znížená",J165,0)</f>
        <v>0</v>
      </c>
      <c r="BG165" s="252">
        <f>IF(N165="zákl. prenesená",J165,0)</f>
        <v>0</v>
      </c>
      <c r="BH165" s="252">
        <f>IF(N165="zníž. prenesená",J165,0)</f>
        <v>0</v>
      </c>
      <c r="BI165" s="252">
        <f>IF(N165="nulová",J165,0)</f>
        <v>0</v>
      </c>
      <c r="BJ165" s="18" t="s">
        <v>92</v>
      </c>
      <c r="BK165" s="252">
        <f>ROUND(I165*H165,2)</f>
        <v>0</v>
      </c>
      <c r="BL165" s="18" t="s">
        <v>227</v>
      </c>
      <c r="BM165" s="251" t="s">
        <v>1933</v>
      </c>
    </row>
    <row r="166" s="13" customFormat="1">
      <c r="A166" s="13"/>
      <c r="B166" s="258"/>
      <c r="C166" s="259"/>
      <c r="D166" s="260" t="s">
        <v>256</v>
      </c>
      <c r="E166" s="261" t="s">
        <v>1</v>
      </c>
      <c r="F166" s="262" t="s">
        <v>1934</v>
      </c>
      <c r="G166" s="259"/>
      <c r="H166" s="263">
        <v>2</v>
      </c>
      <c r="I166" s="264"/>
      <c r="J166" s="259"/>
      <c r="K166" s="259"/>
      <c r="L166" s="265"/>
      <c r="M166" s="266"/>
      <c r="N166" s="267"/>
      <c r="O166" s="267"/>
      <c r="P166" s="267"/>
      <c r="Q166" s="267"/>
      <c r="R166" s="267"/>
      <c r="S166" s="267"/>
      <c r="T166" s="268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69" t="s">
        <v>256</v>
      </c>
      <c r="AU166" s="269" t="s">
        <v>92</v>
      </c>
      <c r="AV166" s="13" t="s">
        <v>92</v>
      </c>
      <c r="AW166" s="13" t="s">
        <v>32</v>
      </c>
      <c r="AX166" s="13" t="s">
        <v>84</v>
      </c>
      <c r="AY166" s="269" t="s">
        <v>210</v>
      </c>
    </row>
    <row r="167" s="13" customFormat="1">
      <c r="A167" s="13"/>
      <c r="B167" s="258"/>
      <c r="C167" s="259"/>
      <c r="D167" s="260" t="s">
        <v>256</v>
      </c>
      <c r="E167" s="259"/>
      <c r="F167" s="262" t="s">
        <v>1935</v>
      </c>
      <c r="G167" s="259"/>
      <c r="H167" s="263">
        <v>2.04</v>
      </c>
      <c r="I167" s="264"/>
      <c r="J167" s="259"/>
      <c r="K167" s="259"/>
      <c r="L167" s="265"/>
      <c r="M167" s="266"/>
      <c r="N167" s="267"/>
      <c r="O167" s="267"/>
      <c r="P167" s="267"/>
      <c r="Q167" s="267"/>
      <c r="R167" s="267"/>
      <c r="S167" s="267"/>
      <c r="T167" s="268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69" t="s">
        <v>256</v>
      </c>
      <c r="AU167" s="269" t="s">
        <v>92</v>
      </c>
      <c r="AV167" s="13" t="s">
        <v>92</v>
      </c>
      <c r="AW167" s="13" t="s">
        <v>4</v>
      </c>
      <c r="AX167" s="13" t="s">
        <v>84</v>
      </c>
      <c r="AY167" s="269" t="s">
        <v>210</v>
      </c>
    </row>
    <row r="168" s="12" customFormat="1" ht="22.8" customHeight="1">
      <c r="A168" s="12"/>
      <c r="B168" s="223"/>
      <c r="C168" s="224"/>
      <c r="D168" s="225" t="s">
        <v>75</v>
      </c>
      <c r="E168" s="237" t="s">
        <v>293</v>
      </c>
      <c r="F168" s="237" t="s">
        <v>594</v>
      </c>
      <c r="G168" s="224"/>
      <c r="H168" s="224"/>
      <c r="I168" s="227"/>
      <c r="J168" s="238">
        <f>BK168</f>
        <v>0</v>
      </c>
      <c r="K168" s="224"/>
      <c r="L168" s="229"/>
      <c r="M168" s="230"/>
      <c r="N168" s="231"/>
      <c r="O168" s="231"/>
      <c r="P168" s="232">
        <f>SUM(P169:P175)</f>
        <v>0</v>
      </c>
      <c r="Q168" s="231"/>
      <c r="R168" s="232">
        <f>SUM(R169:R175)</f>
        <v>29.127380000000002</v>
      </c>
      <c r="S168" s="231"/>
      <c r="T168" s="233">
        <f>SUM(T169:T175)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34" t="s">
        <v>84</v>
      </c>
      <c r="AT168" s="235" t="s">
        <v>75</v>
      </c>
      <c r="AU168" s="235" t="s">
        <v>84</v>
      </c>
      <c r="AY168" s="234" t="s">
        <v>210</v>
      </c>
      <c r="BK168" s="236">
        <f>SUM(BK169:BK175)</f>
        <v>0</v>
      </c>
    </row>
    <row r="169" s="2" customFormat="1" ht="31.92453" customHeight="1">
      <c r="A169" s="39"/>
      <c r="B169" s="40"/>
      <c r="C169" s="239" t="s">
        <v>362</v>
      </c>
      <c r="D169" s="239" t="s">
        <v>213</v>
      </c>
      <c r="E169" s="240" t="s">
        <v>1936</v>
      </c>
      <c r="F169" s="241" t="s">
        <v>1937</v>
      </c>
      <c r="G169" s="242" t="s">
        <v>310</v>
      </c>
      <c r="H169" s="243">
        <v>89</v>
      </c>
      <c r="I169" s="244"/>
      <c r="J169" s="245">
        <f>ROUND(I169*H169,2)</f>
        <v>0</v>
      </c>
      <c r="K169" s="246"/>
      <c r="L169" s="45"/>
      <c r="M169" s="247" t="s">
        <v>1</v>
      </c>
      <c r="N169" s="248" t="s">
        <v>42</v>
      </c>
      <c r="O169" s="98"/>
      <c r="P169" s="249">
        <f>O169*H169</f>
        <v>0</v>
      </c>
      <c r="Q169" s="249">
        <v>0.15112999999999999</v>
      </c>
      <c r="R169" s="249">
        <f>Q169*H169</f>
        <v>13.450569999999999</v>
      </c>
      <c r="S169" s="249">
        <v>0</v>
      </c>
      <c r="T169" s="250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51" t="s">
        <v>227</v>
      </c>
      <c r="AT169" s="251" t="s">
        <v>213</v>
      </c>
      <c r="AU169" s="251" t="s">
        <v>92</v>
      </c>
      <c r="AY169" s="18" t="s">
        <v>210</v>
      </c>
      <c r="BE169" s="252">
        <f>IF(N169="základná",J169,0)</f>
        <v>0</v>
      </c>
      <c r="BF169" s="252">
        <f>IF(N169="znížená",J169,0)</f>
        <v>0</v>
      </c>
      <c r="BG169" s="252">
        <f>IF(N169="zákl. prenesená",J169,0)</f>
        <v>0</v>
      </c>
      <c r="BH169" s="252">
        <f>IF(N169="zníž. prenesená",J169,0)</f>
        <v>0</v>
      </c>
      <c r="BI169" s="252">
        <f>IF(N169="nulová",J169,0)</f>
        <v>0</v>
      </c>
      <c r="BJ169" s="18" t="s">
        <v>92</v>
      </c>
      <c r="BK169" s="252">
        <f>ROUND(I169*H169,2)</f>
        <v>0</v>
      </c>
      <c r="BL169" s="18" t="s">
        <v>227</v>
      </c>
      <c r="BM169" s="251" t="s">
        <v>2004</v>
      </c>
    </row>
    <row r="170" s="2" customFormat="1" ht="16.30189" customHeight="1">
      <c r="A170" s="39"/>
      <c r="B170" s="40"/>
      <c r="C170" s="281" t="s">
        <v>368</v>
      </c>
      <c r="D170" s="281" t="s">
        <v>330</v>
      </c>
      <c r="E170" s="282" t="s">
        <v>1939</v>
      </c>
      <c r="F170" s="283" t="s">
        <v>2005</v>
      </c>
      <c r="G170" s="284" t="s">
        <v>563</v>
      </c>
      <c r="H170" s="285">
        <v>89.890000000000001</v>
      </c>
      <c r="I170" s="286"/>
      <c r="J170" s="287">
        <f>ROUND(I170*H170,2)</f>
        <v>0</v>
      </c>
      <c r="K170" s="288"/>
      <c r="L170" s="289"/>
      <c r="M170" s="290" t="s">
        <v>1</v>
      </c>
      <c r="N170" s="291" t="s">
        <v>42</v>
      </c>
      <c r="O170" s="98"/>
      <c r="P170" s="249">
        <f>O170*H170</f>
        <v>0</v>
      </c>
      <c r="Q170" s="249">
        <v>0.085000000000000006</v>
      </c>
      <c r="R170" s="249">
        <f>Q170*H170</f>
        <v>7.6406500000000008</v>
      </c>
      <c r="S170" s="249">
        <v>0</v>
      </c>
      <c r="T170" s="250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51" t="s">
        <v>287</v>
      </c>
      <c r="AT170" s="251" t="s">
        <v>330</v>
      </c>
      <c r="AU170" s="251" t="s">
        <v>92</v>
      </c>
      <c r="AY170" s="18" t="s">
        <v>210</v>
      </c>
      <c r="BE170" s="252">
        <f>IF(N170="základná",J170,0)</f>
        <v>0</v>
      </c>
      <c r="BF170" s="252">
        <f>IF(N170="znížená",J170,0)</f>
        <v>0</v>
      </c>
      <c r="BG170" s="252">
        <f>IF(N170="zákl. prenesená",J170,0)</f>
        <v>0</v>
      </c>
      <c r="BH170" s="252">
        <f>IF(N170="zníž. prenesená",J170,0)</f>
        <v>0</v>
      </c>
      <c r="BI170" s="252">
        <f>IF(N170="nulová",J170,0)</f>
        <v>0</v>
      </c>
      <c r="BJ170" s="18" t="s">
        <v>92</v>
      </c>
      <c r="BK170" s="252">
        <f>ROUND(I170*H170,2)</f>
        <v>0</v>
      </c>
      <c r="BL170" s="18" t="s">
        <v>227</v>
      </c>
      <c r="BM170" s="251" t="s">
        <v>2006</v>
      </c>
    </row>
    <row r="171" s="13" customFormat="1">
      <c r="A171" s="13"/>
      <c r="B171" s="258"/>
      <c r="C171" s="259"/>
      <c r="D171" s="260" t="s">
        <v>256</v>
      </c>
      <c r="E171" s="259"/>
      <c r="F171" s="262" t="s">
        <v>2021</v>
      </c>
      <c r="G171" s="259"/>
      <c r="H171" s="263">
        <v>89.890000000000001</v>
      </c>
      <c r="I171" s="264"/>
      <c r="J171" s="259"/>
      <c r="K171" s="259"/>
      <c r="L171" s="265"/>
      <c r="M171" s="266"/>
      <c r="N171" s="267"/>
      <c r="O171" s="267"/>
      <c r="P171" s="267"/>
      <c r="Q171" s="267"/>
      <c r="R171" s="267"/>
      <c r="S171" s="267"/>
      <c r="T171" s="268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69" t="s">
        <v>256</v>
      </c>
      <c r="AU171" s="269" t="s">
        <v>92</v>
      </c>
      <c r="AV171" s="13" t="s">
        <v>92</v>
      </c>
      <c r="AW171" s="13" t="s">
        <v>4</v>
      </c>
      <c r="AX171" s="13" t="s">
        <v>84</v>
      </c>
      <c r="AY171" s="269" t="s">
        <v>210</v>
      </c>
    </row>
    <row r="172" s="2" customFormat="1" ht="31.92453" customHeight="1">
      <c r="A172" s="39"/>
      <c r="B172" s="40"/>
      <c r="C172" s="239" t="s">
        <v>373</v>
      </c>
      <c r="D172" s="239" t="s">
        <v>213</v>
      </c>
      <c r="E172" s="240" t="s">
        <v>1943</v>
      </c>
      <c r="F172" s="241" t="s">
        <v>1944</v>
      </c>
      <c r="G172" s="242" t="s">
        <v>310</v>
      </c>
      <c r="H172" s="243">
        <v>66</v>
      </c>
      <c r="I172" s="244"/>
      <c r="J172" s="245">
        <f>ROUND(I172*H172,2)</f>
        <v>0</v>
      </c>
      <c r="K172" s="246"/>
      <c r="L172" s="45"/>
      <c r="M172" s="247" t="s">
        <v>1</v>
      </c>
      <c r="N172" s="248" t="s">
        <v>42</v>
      </c>
      <c r="O172" s="98"/>
      <c r="P172" s="249">
        <f>O172*H172</f>
        <v>0</v>
      </c>
      <c r="Q172" s="249">
        <v>0.098530000000000006</v>
      </c>
      <c r="R172" s="249">
        <f>Q172*H172</f>
        <v>6.5029800000000009</v>
      </c>
      <c r="S172" s="249">
        <v>0</v>
      </c>
      <c r="T172" s="250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51" t="s">
        <v>227</v>
      </c>
      <c r="AT172" s="251" t="s">
        <v>213</v>
      </c>
      <c r="AU172" s="251" t="s">
        <v>92</v>
      </c>
      <c r="AY172" s="18" t="s">
        <v>210</v>
      </c>
      <c r="BE172" s="252">
        <f>IF(N172="základná",J172,0)</f>
        <v>0</v>
      </c>
      <c r="BF172" s="252">
        <f>IF(N172="znížená",J172,0)</f>
        <v>0</v>
      </c>
      <c r="BG172" s="252">
        <f>IF(N172="zákl. prenesená",J172,0)</f>
        <v>0</v>
      </c>
      <c r="BH172" s="252">
        <f>IF(N172="zníž. prenesená",J172,0)</f>
        <v>0</v>
      </c>
      <c r="BI172" s="252">
        <f>IF(N172="nulová",J172,0)</f>
        <v>0</v>
      </c>
      <c r="BJ172" s="18" t="s">
        <v>92</v>
      </c>
      <c r="BK172" s="252">
        <f>ROUND(I172*H172,2)</f>
        <v>0</v>
      </c>
      <c r="BL172" s="18" t="s">
        <v>227</v>
      </c>
      <c r="BM172" s="251" t="s">
        <v>1945</v>
      </c>
    </row>
    <row r="173" s="13" customFormat="1">
      <c r="A173" s="13"/>
      <c r="B173" s="258"/>
      <c r="C173" s="259"/>
      <c r="D173" s="260" t="s">
        <v>256</v>
      </c>
      <c r="E173" s="261" t="s">
        <v>1</v>
      </c>
      <c r="F173" s="262" t="s">
        <v>595</v>
      </c>
      <c r="G173" s="259"/>
      <c r="H173" s="263">
        <v>66</v>
      </c>
      <c r="I173" s="264"/>
      <c r="J173" s="259"/>
      <c r="K173" s="259"/>
      <c r="L173" s="265"/>
      <c r="M173" s="266"/>
      <c r="N173" s="267"/>
      <c r="O173" s="267"/>
      <c r="P173" s="267"/>
      <c r="Q173" s="267"/>
      <c r="R173" s="267"/>
      <c r="S173" s="267"/>
      <c r="T173" s="268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69" t="s">
        <v>256</v>
      </c>
      <c r="AU173" s="269" t="s">
        <v>92</v>
      </c>
      <c r="AV173" s="13" t="s">
        <v>92</v>
      </c>
      <c r="AW173" s="13" t="s">
        <v>32</v>
      </c>
      <c r="AX173" s="13" t="s">
        <v>84</v>
      </c>
      <c r="AY173" s="269" t="s">
        <v>210</v>
      </c>
    </row>
    <row r="174" s="2" customFormat="1" ht="16.30189" customHeight="1">
      <c r="A174" s="39"/>
      <c r="B174" s="40"/>
      <c r="C174" s="281" t="s">
        <v>378</v>
      </c>
      <c r="D174" s="281" t="s">
        <v>330</v>
      </c>
      <c r="E174" s="282" t="s">
        <v>1947</v>
      </c>
      <c r="F174" s="283" t="s">
        <v>1948</v>
      </c>
      <c r="G174" s="284" t="s">
        <v>563</v>
      </c>
      <c r="H174" s="285">
        <v>66.659999999999997</v>
      </c>
      <c r="I174" s="286"/>
      <c r="J174" s="287">
        <f>ROUND(I174*H174,2)</f>
        <v>0</v>
      </c>
      <c r="K174" s="288"/>
      <c r="L174" s="289"/>
      <c r="M174" s="290" t="s">
        <v>1</v>
      </c>
      <c r="N174" s="291" t="s">
        <v>42</v>
      </c>
      <c r="O174" s="98"/>
      <c r="P174" s="249">
        <f>O174*H174</f>
        <v>0</v>
      </c>
      <c r="Q174" s="249">
        <v>0.023</v>
      </c>
      <c r="R174" s="249">
        <f>Q174*H174</f>
        <v>1.53318</v>
      </c>
      <c r="S174" s="249">
        <v>0</v>
      </c>
      <c r="T174" s="250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51" t="s">
        <v>287</v>
      </c>
      <c r="AT174" s="251" t="s">
        <v>330</v>
      </c>
      <c r="AU174" s="251" t="s">
        <v>92</v>
      </c>
      <c r="AY174" s="18" t="s">
        <v>210</v>
      </c>
      <c r="BE174" s="252">
        <f>IF(N174="základná",J174,0)</f>
        <v>0</v>
      </c>
      <c r="BF174" s="252">
        <f>IF(N174="znížená",J174,0)</f>
        <v>0</v>
      </c>
      <c r="BG174" s="252">
        <f>IF(N174="zákl. prenesená",J174,0)</f>
        <v>0</v>
      </c>
      <c r="BH174" s="252">
        <f>IF(N174="zníž. prenesená",J174,0)</f>
        <v>0</v>
      </c>
      <c r="BI174" s="252">
        <f>IF(N174="nulová",J174,0)</f>
        <v>0</v>
      </c>
      <c r="BJ174" s="18" t="s">
        <v>92</v>
      </c>
      <c r="BK174" s="252">
        <f>ROUND(I174*H174,2)</f>
        <v>0</v>
      </c>
      <c r="BL174" s="18" t="s">
        <v>227</v>
      </c>
      <c r="BM174" s="251" t="s">
        <v>1949</v>
      </c>
    </row>
    <row r="175" s="13" customFormat="1">
      <c r="A175" s="13"/>
      <c r="B175" s="258"/>
      <c r="C175" s="259"/>
      <c r="D175" s="260" t="s">
        <v>256</v>
      </c>
      <c r="E175" s="259"/>
      <c r="F175" s="262" t="s">
        <v>2022</v>
      </c>
      <c r="G175" s="259"/>
      <c r="H175" s="263">
        <v>66.659999999999997</v>
      </c>
      <c r="I175" s="264"/>
      <c r="J175" s="259"/>
      <c r="K175" s="259"/>
      <c r="L175" s="265"/>
      <c r="M175" s="266"/>
      <c r="N175" s="267"/>
      <c r="O175" s="267"/>
      <c r="P175" s="267"/>
      <c r="Q175" s="267"/>
      <c r="R175" s="267"/>
      <c r="S175" s="267"/>
      <c r="T175" s="268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69" t="s">
        <v>256</v>
      </c>
      <c r="AU175" s="269" t="s">
        <v>92</v>
      </c>
      <c r="AV175" s="13" t="s">
        <v>92</v>
      </c>
      <c r="AW175" s="13" t="s">
        <v>4</v>
      </c>
      <c r="AX175" s="13" t="s">
        <v>84</v>
      </c>
      <c r="AY175" s="269" t="s">
        <v>210</v>
      </c>
    </row>
    <row r="176" s="12" customFormat="1" ht="22.8" customHeight="1">
      <c r="A176" s="12"/>
      <c r="B176" s="223"/>
      <c r="C176" s="224"/>
      <c r="D176" s="225" t="s">
        <v>75</v>
      </c>
      <c r="E176" s="237" t="s">
        <v>741</v>
      </c>
      <c r="F176" s="237" t="s">
        <v>807</v>
      </c>
      <c r="G176" s="224"/>
      <c r="H176" s="224"/>
      <c r="I176" s="227"/>
      <c r="J176" s="238">
        <f>BK176</f>
        <v>0</v>
      </c>
      <c r="K176" s="224"/>
      <c r="L176" s="229"/>
      <c r="M176" s="230"/>
      <c r="N176" s="231"/>
      <c r="O176" s="231"/>
      <c r="P176" s="232">
        <f>P177</f>
        <v>0</v>
      </c>
      <c r="Q176" s="231"/>
      <c r="R176" s="232">
        <f>R177</f>
        <v>0</v>
      </c>
      <c r="S176" s="231"/>
      <c r="T176" s="233">
        <f>T177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34" t="s">
        <v>84</v>
      </c>
      <c r="AT176" s="235" t="s">
        <v>75</v>
      </c>
      <c r="AU176" s="235" t="s">
        <v>84</v>
      </c>
      <c r="AY176" s="234" t="s">
        <v>210</v>
      </c>
      <c r="BK176" s="236">
        <f>BK177</f>
        <v>0</v>
      </c>
    </row>
    <row r="177" s="2" customFormat="1" ht="23.4566" customHeight="1">
      <c r="A177" s="39"/>
      <c r="B177" s="40"/>
      <c r="C177" s="239" t="s">
        <v>383</v>
      </c>
      <c r="D177" s="239" t="s">
        <v>213</v>
      </c>
      <c r="E177" s="240" t="s">
        <v>809</v>
      </c>
      <c r="F177" s="241" t="s">
        <v>810</v>
      </c>
      <c r="G177" s="242" t="s">
        <v>333</v>
      </c>
      <c r="H177" s="243">
        <v>128.761</v>
      </c>
      <c r="I177" s="244"/>
      <c r="J177" s="245">
        <f>ROUND(I177*H177,2)</f>
        <v>0</v>
      </c>
      <c r="K177" s="246"/>
      <c r="L177" s="45"/>
      <c r="M177" s="253" t="s">
        <v>1</v>
      </c>
      <c r="N177" s="254" t="s">
        <v>42</v>
      </c>
      <c r="O177" s="255"/>
      <c r="P177" s="256">
        <f>O177*H177</f>
        <v>0</v>
      </c>
      <c r="Q177" s="256">
        <v>0</v>
      </c>
      <c r="R177" s="256">
        <f>Q177*H177</f>
        <v>0</v>
      </c>
      <c r="S177" s="256">
        <v>0</v>
      </c>
      <c r="T177" s="257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51" t="s">
        <v>227</v>
      </c>
      <c r="AT177" s="251" t="s">
        <v>213</v>
      </c>
      <c r="AU177" s="251" t="s">
        <v>92</v>
      </c>
      <c r="AY177" s="18" t="s">
        <v>210</v>
      </c>
      <c r="BE177" s="252">
        <f>IF(N177="základná",J177,0)</f>
        <v>0</v>
      </c>
      <c r="BF177" s="252">
        <f>IF(N177="znížená",J177,0)</f>
        <v>0</v>
      </c>
      <c r="BG177" s="252">
        <f>IF(N177="zákl. prenesená",J177,0)</f>
        <v>0</v>
      </c>
      <c r="BH177" s="252">
        <f>IF(N177="zníž. prenesená",J177,0)</f>
        <v>0</v>
      </c>
      <c r="BI177" s="252">
        <f>IF(N177="nulová",J177,0)</f>
        <v>0</v>
      </c>
      <c r="BJ177" s="18" t="s">
        <v>92</v>
      </c>
      <c r="BK177" s="252">
        <f>ROUND(I177*H177,2)</f>
        <v>0</v>
      </c>
      <c r="BL177" s="18" t="s">
        <v>227</v>
      </c>
      <c r="BM177" s="251" t="s">
        <v>1963</v>
      </c>
    </row>
    <row r="178" s="2" customFormat="1" ht="6.96" customHeight="1">
      <c r="A178" s="39"/>
      <c r="B178" s="73"/>
      <c r="C178" s="74"/>
      <c r="D178" s="74"/>
      <c r="E178" s="74"/>
      <c r="F178" s="74"/>
      <c r="G178" s="74"/>
      <c r="H178" s="74"/>
      <c r="I178" s="74"/>
      <c r="J178" s="74"/>
      <c r="K178" s="74"/>
      <c r="L178" s="45"/>
      <c r="M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</row>
  </sheetData>
  <sheetProtection sheet="1" autoFilter="0" formatColumns="0" formatRows="0" objects="1" scenarios="1" spinCount="100000" saltValue="QrVDwusUwal7QjmhVUNhCshJyI+9xZz3BztQQkuIgfVPzXcqFTdAiq+MD1M9z2yjqEYLkOaWYMrCcEgmwjt5Uw==" hashValue="/nJfrY0F2+8v6pmBWkHCh/ty1i70SOqpjw5TwRth7QWinuznz7JHVRXYzvAtSDEM1HvAVpj9+KM2j1Pe5jrwng==" algorithmName="SHA-512" password="CC35"/>
  <autoFilter ref="C124:K177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3:H113"/>
    <mergeCell ref="E115:H115"/>
    <mergeCell ref="E117:H117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7.863281" style="1" customWidth="1"/>
    <col min="2" max="2" width="1.007813" style="1" customWidth="1"/>
    <col min="3" max="3" width="4.011719" style="1" customWidth="1"/>
    <col min="4" max="4" width="4.152344" style="1" customWidth="1"/>
    <col min="5" max="5" width="16.15234" style="1" customWidth="1"/>
    <col min="6" max="6" width="48.15234" style="1" customWidth="1"/>
    <col min="7" max="7" width="7.011719" style="1" customWidth="1"/>
    <col min="8" max="8" width="13.29297" style="1" customWidth="1"/>
    <col min="9" max="9" width="15.01172" style="1" customWidth="1"/>
    <col min="10" max="10" width="21.15234" style="1" customWidth="1"/>
    <col min="11" max="11" width="21.15234" style="1" hidden="1" customWidth="1"/>
    <col min="12" max="12" width="8.863281" style="1" customWidth="1"/>
    <col min="13" max="13" width="10.29297" style="1" hidden="1" customWidth="1"/>
    <col min="14" max="14" width="9.140625" style="1" hidden="1"/>
    <col min="15" max="15" width="13.43359" style="1" hidden="1" customWidth="1"/>
    <col min="16" max="16" width="13.43359" style="1" hidden="1" customWidth="1"/>
    <col min="17" max="17" width="13.43359" style="1" hidden="1" customWidth="1"/>
    <col min="18" max="18" width="13.43359" style="1" hidden="1" customWidth="1"/>
    <col min="19" max="19" width="13.43359" style="1" hidden="1" customWidth="1"/>
    <col min="20" max="20" width="13.43359" style="1" hidden="1" customWidth="1"/>
    <col min="21" max="21" width="15.43359" style="1" hidden="1" customWidth="1"/>
    <col min="22" max="22" width="11.72266" style="1" customWidth="1"/>
    <col min="23" max="23" width="15.43359" style="1" customWidth="1"/>
    <col min="24" max="24" width="11.72266" style="1" customWidth="1"/>
    <col min="25" max="25" width="14.15234" style="1" customWidth="1"/>
    <col min="26" max="26" width="10.43359" style="1" customWidth="1"/>
    <col min="27" max="27" width="14.15234" style="1" customWidth="1"/>
    <col min="28" max="28" width="15.43359" style="1" customWidth="1"/>
    <col min="29" max="29" width="10.43359" style="1" customWidth="1"/>
    <col min="30" max="30" width="14.15234" style="1" customWidth="1"/>
    <col min="31" max="31" width="15.43359" style="1" customWidth="1"/>
    <col min="44" max="44" width="9.140625" style="1" hidden="1"/>
    <col min="45" max="45" width="9.140625" style="1" hidden="1"/>
    <col min="46" max="46" width="9.140625" style="1" hidden="1"/>
    <col min="47" max="47" width="9.140625" style="1" hidden="1"/>
    <col min="48" max="48" width="9.140625" style="1" hidden="1"/>
    <col min="49" max="49" width="9.140625" style="1" hidden="1"/>
    <col min="50" max="50" width="9.140625" style="1" hidden="1"/>
    <col min="51" max="51" width="9.140625" style="1" hidden="1"/>
    <col min="52" max="52" width="9.140625" style="1" hidden="1"/>
    <col min="53" max="53" width="9.140625" style="1" hidden="1"/>
    <col min="54" max="54" width="9.140625" style="1" hidden="1"/>
    <col min="55" max="55" width="9.140625" style="1" hidden="1"/>
    <col min="56" max="56" width="9.140625" style="1" hidden="1"/>
    <col min="57" max="57" width="9.140625" style="1" hidden="1"/>
    <col min="58" max="58" width="9.140625" style="1" hidden="1"/>
    <col min="59" max="59" width="9.140625" style="1" hidden="1"/>
    <col min="60" max="60" width="9.140625" style="1" hidden="1"/>
    <col min="61" max="61" width="9.140625" style="1" hidden="1"/>
    <col min="62" max="62" width="9.140625" style="1" hidden="1"/>
    <col min="63" max="63" width="9.140625" style="1" hidden="1"/>
    <col min="64" max="64" width="9.140625" style="1" hidden="1"/>
    <col min="65" max="65" width="9.140625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171</v>
      </c>
    </row>
    <row r="3" s="1" customFormat="1" ht="6.96" customHeight="1">
      <c r="B3" s="154"/>
      <c r="C3" s="155"/>
      <c r="D3" s="155"/>
      <c r="E3" s="155"/>
      <c r="F3" s="155"/>
      <c r="G3" s="155"/>
      <c r="H3" s="155"/>
      <c r="I3" s="155"/>
      <c r="J3" s="155"/>
      <c r="K3" s="155"/>
      <c r="L3" s="21"/>
      <c r="AT3" s="18" t="s">
        <v>76</v>
      </c>
    </row>
    <row r="4" s="1" customFormat="1" ht="24.96" customHeight="1">
      <c r="B4" s="21"/>
      <c r="D4" s="156" t="s">
        <v>184</v>
      </c>
      <c r="L4" s="21"/>
      <c r="M4" s="157" t="s">
        <v>9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58" t="s">
        <v>15</v>
      </c>
      <c r="L6" s="21"/>
    </row>
    <row r="7" s="1" customFormat="1" ht="27.84906" customHeight="1">
      <c r="B7" s="21"/>
      <c r="E7" s="159" t="str">
        <f>'Rekapitulácia stavby'!K6</f>
        <v>Rekonštrukcia cesty a mostov II/512 hr. Trenčianskeho kraja - Veľké Pole - križ. II/428 Žarnovica , I. etapa</v>
      </c>
      <c r="F7" s="158"/>
      <c r="G7" s="158"/>
      <c r="H7" s="158"/>
      <c r="L7" s="21"/>
    </row>
    <row r="8" s="2" customFormat="1" ht="12" customHeight="1">
      <c r="A8" s="39"/>
      <c r="B8" s="45"/>
      <c r="C8" s="39"/>
      <c r="D8" s="158" t="s">
        <v>185</v>
      </c>
      <c r="E8" s="39"/>
      <c r="F8" s="39"/>
      <c r="G8" s="39"/>
      <c r="H8" s="39"/>
      <c r="I8" s="39"/>
      <c r="J8" s="39"/>
      <c r="K8" s="39"/>
      <c r="L8" s="70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29.20755" customHeight="1">
      <c r="A9" s="39"/>
      <c r="B9" s="45"/>
      <c r="C9" s="39"/>
      <c r="D9" s="39"/>
      <c r="E9" s="160" t="s">
        <v>2023</v>
      </c>
      <c r="F9" s="39"/>
      <c r="G9" s="39"/>
      <c r="H9" s="39"/>
      <c r="I9" s="39"/>
      <c r="J9" s="39"/>
      <c r="K9" s="39"/>
      <c r="L9" s="70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70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58" t="s">
        <v>17</v>
      </c>
      <c r="E11" s="39"/>
      <c r="F11" s="148" t="s">
        <v>1</v>
      </c>
      <c r="G11" s="39"/>
      <c r="H11" s="39"/>
      <c r="I11" s="158" t="s">
        <v>18</v>
      </c>
      <c r="J11" s="148" t="s">
        <v>1</v>
      </c>
      <c r="K11" s="39"/>
      <c r="L11" s="70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58" t="s">
        <v>19</v>
      </c>
      <c r="E12" s="39"/>
      <c r="F12" s="148" t="s">
        <v>20</v>
      </c>
      <c r="G12" s="39"/>
      <c r="H12" s="39"/>
      <c r="I12" s="158" t="s">
        <v>21</v>
      </c>
      <c r="J12" s="161" t="str">
        <f>'Rekapitulácia stavby'!AN8</f>
        <v>14. 12. 2020</v>
      </c>
      <c r="K12" s="39"/>
      <c r="L12" s="70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70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58" t="s">
        <v>23</v>
      </c>
      <c r="E14" s="39"/>
      <c r="F14" s="39"/>
      <c r="G14" s="39"/>
      <c r="H14" s="39"/>
      <c r="I14" s="158" t="s">
        <v>24</v>
      </c>
      <c r="J14" s="148" t="s">
        <v>1</v>
      </c>
      <c r="K14" s="39"/>
      <c r="L14" s="70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48" t="s">
        <v>25</v>
      </c>
      <c r="F15" s="39"/>
      <c r="G15" s="39"/>
      <c r="H15" s="39"/>
      <c r="I15" s="158" t="s">
        <v>26</v>
      </c>
      <c r="J15" s="148" t="s">
        <v>1</v>
      </c>
      <c r="K15" s="39"/>
      <c r="L15" s="70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70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58" t="s">
        <v>27</v>
      </c>
      <c r="E17" s="39"/>
      <c r="F17" s="39"/>
      <c r="G17" s="39"/>
      <c r="H17" s="39"/>
      <c r="I17" s="158" t="s">
        <v>24</v>
      </c>
      <c r="J17" s="34" t="str">
        <f>'Rekapitulácia stavby'!AN13</f>
        <v>Vyplň údaj</v>
      </c>
      <c r="K17" s="39"/>
      <c r="L17" s="70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'Rekapitulácia stavby'!E14</f>
        <v>Vyplň údaj</v>
      </c>
      <c r="F18" s="148"/>
      <c r="G18" s="148"/>
      <c r="H18" s="148"/>
      <c r="I18" s="158" t="s">
        <v>26</v>
      </c>
      <c r="J18" s="34" t="str">
        <f>'Rekapitulácia stavby'!AN14</f>
        <v>Vyplň údaj</v>
      </c>
      <c r="K18" s="39"/>
      <c r="L18" s="70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70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58" t="s">
        <v>29</v>
      </c>
      <c r="E20" s="39"/>
      <c r="F20" s="39"/>
      <c r="G20" s="39"/>
      <c r="H20" s="39"/>
      <c r="I20" s="158" t="s">
        <v>24</v>
      </c>
      <c r="J20" s="148" t="s">
        <v>30</v>
      </c>
      <c r="K20" s="39"/>
      <c r="L20" s="70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48" t="s">
        <v>31</v>
      </c>
      <c r="F21" s="39"/>
      <c r="G21" s="39"/>
      <c r="H21" s="39"/>
      <c r="I21" s="158" t="s">
        <v>26</v>
      </c>
      <c r="J21" s="148" t="s">
        <v>1</v>
      </c>
      <c r="K21" s="39"/>
      <c r="L21" s="70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70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58" t="s">
        <v>33</v>
      </c>
      <c r="E23" s="39"/>
      <c r="F23" s="39"/>
      <c r="G23" s="39"/>
      <c r="H23" s="39"/>
      <c r="I23" s="158" t="s">
        <v>24</v>
      </c>
      <c r="J23" s="148" t="s">
        <v>1</v>
      </c>
      <c r="K23" s="39"/>
      <c r="L23" s="70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48" t="s">
        <v>34</v>
      </c>
      <c r="F24" s="39"/>
      <c r="G24" s="39"/>
      <c r="H24" s="39"/>
      <c r="I24" s="158" t="s">
        <v>26</v>
      </c>
      <c r="J24" s="148" t="s">
        <v>1</v>
      </c>
      <c r="K24" s="39"/>
      <c r="L24" s="70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70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58" t="s">
        <v>35</v>
      </c>
      <c r="E26" s="39"/>
      <c r="F26" s="39"/>
      <c r="G26" s="39"/>
      <c r="H26" s="39"/>
      <c r="I26" s="39"/>
      <c r="J26" s="39"/>
      <c r="K26" s="39"/>
      <c r="L26" s="70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30189" customHeight="1">
      <c r="A27" s="162"/>
      <c r="B27" s="163"/>
      <c r="C27" s="162"/>
      <c r="D27" s="162"/>
      <c r="E27" s="164" t="s">
        <v>1</v>
      </c>
      <c r="F27" s="164"/>
      <c r="G27" s="164"/>
      <c r="H27" s="164"/>
      <c r="I27" s="162"/>
      <c r="J27" s="162"/>
      <c r="K27" s="162"/>
      <c r="L27" s="165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70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66"/>
      <c r="E29" s="166"/>
      <c r="F29" s="166"/>
      <c r="G29" s="166"/>
      <c r="H29" s="166"/>
      <c r="I29" s="166"/>
      <c r="J29" s="166"/>
      <c r="K29" s="166"/>
      <c r="L29" s="70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67" t="s">
        <v>36</v>
      </c>
      <c r="E30" s="39"/>
      <c r="F30" s="39"/>
      <c r="G30" s="39"/>
      <c r="H30" s="39"/>
      <c r="I30" s="39"/>
      <c r="J30" s="168">
        <f>ROUND(J125, 2)</f>
        <v>0</v>
      </c>
      <c r="K30" s="39"/>
      <c r="L30" s="70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66"/>
      <c r="E31" s="166"/>
      <c r="F31" s="166"/>
      <c r="G31" s="166"/>
      <c r="H31" s="166"/>
      <c r="I31" s="166"/>
      <c r="J31" s="166"/>
      <c r="K31" s="166"/>
      <c r="L31" s="70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69" t="s">
        <v>38</v>
      </c>
      <c r="G32" s="39"/>
      <c r="H32" s="39"/>
      <c r="I32" s="169" t="s">
        <v>37</v>
      </c>
      <c r="J32" s="169" t="s">
        <v>39</v>
      </c>
      <c r="K32" s="39"/>
      <c r="L32" s="70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70" t="s">
        <v>40</v>
      </c>
      <c r="E33" s="171" t="s">
        <v>41</v>
      </c>
      <c r="F33" s="172">
        <f>ROUND((SUM(BE125:BE316)),  2)</f>
        <v>0</v>
      </c>
      <c r="G33" s="173"/>
      <c r="H33" s="173"/>
      <c r="I33" s="174">
        <v>0.20000000000000001</v>
      </c>
      <c r="J33" s="172">
        <f>ROUND(((SUM(BE125:BE316))*I33),  2)</f>
        <v>0</v>
      </c>
      <c r="K33" s="39"/>
      <c r="L33" s="70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71" t="s">
        <v>42</v>
      </c>
      <c r="F34" s="172">
        <f>ROUND((SUM(BF125:BF316)),  2)</f>
        <v>0</v>
      </c>
      <c r="G34" s="173"/>
      <c r="H34" s="173"/>
      <c r="I34" s="174">
        <v>0.20000000000000001</v>
      </c>
      <c r="J34" s="172">
        <f>ROUND(((SUM(BF125:BF316))*I34),  2)</f>
        <v>0</v>
      </c>
      <c r="K34" s="39"/>
      <c r="L34" s="70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58" t="s">
        <v>43</v>
      </c>
      <c r="F35" s="175">
        <f>ROUND((SUM(BG125:BG316)),  2)</f>
        <v>0</v>
      </c>
      <c r="G35" s="39"/>
      <c r="H35" s="39"/>
      <c r="I35" s="176">
        <v>0.20000000000000001</v>
      </c>
      <c r="J35" s="175">
        <f>0</f>
        <v>0</v>
      </c>
      <c r="K35" s="39"/>
      <c r="L35" s="70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58" t="s">
        <v>44</v>
      </c>
      <c r="F36" s="175">
        <f>ROUND((SUM(BH125:BH316)),  2)</f>
        <v>0</v>
      </c>
      <c r="G36" s="39"/>
      <c r="H36" s="39"/>
      <c r="I36" s="176">
        <v>0.20000000000000001</v>
      </c>
      <c r="J36" s="175">
        <f>0</f>
        <v>0</v>
      </c>
      <c r="K36" s="39"/>
      <c r="L36" s="70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71" t="s">
        <v>45</v>
      </c>
      <c r="F37" s="172">
        <f>ROUND((SUM(BI125:BI316)),  2)</f>
        <v>0</v>
      </c>
      <c r="G37" s="173"/>
      <c r="H37" s="173"/>
      <c r="I37" s="174">
        <v>0</v>
      </c>
      <c r="J37" s="172">
        <f>0</f>
        <v>0</v>
      </c>
      <c r="K37" s="39"/>
      <c r="L37" s="70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70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77"/>
      <c r="D39" s="178" t="s">
        <v>46</v>
      </c>
      <c r="E39" s="179"/>
      <c r="F39" s="179"/>
      <c r="G39" s="180" t="s">
        <v>47</v>
      </c>
      <c r="H39" s="181" t="s">
        <v>48</v>
      </c>
      <c r="I39" s="179"/>
      <c r="J39" s="182">
        <f>SUM(J30:J37)</f>
        <v>0</v>
      </c>
      <c r="K39" s="183"/>
      <c r="L39" s="70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70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70"/>
      <c r="D50" s="184" t="s">
        <v>49</v>
      </c>
      <c r="E50" s="185"/>
      <c r="F50" s="185"/>
      <c r="G50" s="184" t="s">
        <v>50</v>
      </c>
      <c r="H50" s="185"/>
      <c r="I50" s="185"/>
      <c r="J50" s="185"/>
      <c r="K50" s="185"/>
      <c r="L50" s="70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86" t="s">
        <v>51</v>
      </c>
      <c r="E61" s="187"/>
      <c r="F61" s="188" t="s">
        <v>52</v>
      </c>
      <c r="G61" s="186" t="s">
        <v>51</v>
      </c>
      <c r="H61" s="187"/>
      <c r="I61" s="187"/>
      <c r="J61" s="189" t="s">
        <v>52</v>
      </c>
      <c r="K61" s="187"/>
      <c r="L61" s="70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84" t="s">
        <v>53</v>
      </c>
      <c r="E65" s="190"/>
      <c r="F65" s="190"/>
      <c r="G65" s="184" t="s">
        <v>54</v>
      </c>
      <c r="H65" s="190"/>
      <c r="I65" s="190"/>
      <c r="J65" s="190"/>
      <c r="K65" s="190"/>
      <c r="L65" s="70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86" t="s">
        <v>51</v>
      </c>
      <c r="E76" s="187"/>
      <c r="F76" s="188" t="s">
        <v>52</v>
      </c>
      <c r="G76" s="186" t="s">
        <v>51</v>
      </c>
      <c r="H76" s="187"/>
      <c r="I76" s="187"/>
      <c r="J76" s="189" t="s">
        <v>52</v>
      </c>
      <c r="K76" s="187"/>
      <c r="L76" s="70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91"/>
      <c r="C77" s="192"/>
      <c r="D77" s="192"/>
      <c r="E77" s="192"/>
      <c r="F77" s="192"/>
      <c r="G77" s="192"/>
      <c r="H77" s="192"/>
      <c r="I77" s="192"/>
      <c r="J77" s="192"/>
      <c r="K77" s="192"/>
      <c r="L77" s="70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hidden="1" s="2" customFormat="1" ht="6.96" customHeight="1">
      <c r="A81" s="39"/>
      <c r="B81" s="193"/>
      <c r="C81" s="194"/>
      <c r="D81" s="194"/>
      <c r="E81" s="194"/>
      <c r="F81" s="194"/>
      <c r="G81" s="194"/>
      <c r="H81" s="194"/>
      <c r="I81" s="194"/>
      <c r="J81" s="194"/>
      <c r="K81" s="194"/>
      <c r="L81" s="70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hidden="1" s="2" customFormat="1" ht="24.96" customHeight="1">
      <c r="A82" s="39"/>
      <c r="B82" s="40"/>
      <c r="C82" s="24" t="s">
        <v>187</v>
      </c>
      <c r="D82" s="41"/>
      <c r="E82" s="41"/>
      <c r="F82" s="41"/>
      <c r="G82" s="41"/>
      <c r="H82" s="41"/>
      <c r="I82" s="41"/>
      <c r="J82" s="41"/>
      <c r="K82" s="41"/>
      <c r="L82" s="70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hidden="1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70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hidden="1" s="2" customFormat="1" ht="12" customHeight="1">
      <c r="A84" s="39"/>
      <c r="B84" s="40"/>
      <c r="C84" s="33" t="s">
        <v>15</v>
      </c>
      <c r="D84" s="41"/>
      <c r="E84" s="41"/>
      <c r="F84" s="41"/>
      <c r="G84" s="41"/>
      <c r="H84" s="41"/>
      <c r="I84" s="41"/>
      <c r="J84" s="41"/>
      <c r="K84" s="41"/>
      <c r="L84" s="70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hidden="1" s="2" customFormat="1" ht="27.84906" customHeight="1">
      <c r="A85" s="39"/>
      <c r="B85" s="40"/>
      <c r="C85" s="41"/>
      <c r="D85" s="41"/>
      <c r="E85" s="195" t="str">
        <f>E7</f>
        <v>Rekonštrukcia cesty a mostov II/512 hr. Trenčianskeho kraja - Veľké Pole - križ. II/428 Žarnovica , I. etapa</v>
      </c>
      <c r="F85" s="33"/>
      <c r="G85" s="33"/>
      <c r="H85" s="33"/>
      <c r="I85" s="41"/>
      <c r="J85" s="41"/>
      <c r="K85" s="41"/>
      <c r="L85" s="70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hidden="1" s="2" customFormat="1" ht="12" customHeight="1">
      <c r="A86" s="39"/>
      <c r="B86" s="40"/>
      <c r="C86" s="33" t="s">
        <v>185</v>
      </c>
      <c r="D86" s="41"/>
      <c r="E86" s="41"/>
      <c r="F86" s="41"/>
      <c r="G86" s="41"/>
      <c r="H86" s="41"/>
      <c r="I86" s="41"/>
      <c r="J86" s="41"/>
      <c r="K86" s="41"/>
      <c r="L86" s="70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hidden="1" s="2" customFormat="1" ht="29.20755" customHeight="1">
      <c r="A87" s="39"/>
      <c r="B87" s="40"/>
      <c r="C87" s="41"/>
      <c r="D87" s="41"/>
      <c r="E87" s="83" t="str">
        <f>E9</f>
        <v>101-20 - 101-20 Osvetlenie priechodov pre chodcov k.ú. Veľké Pole</v>
      </c>
      <c r="F87" s="41"/>
      <c r="G87" s="41"/>
      <c r="H87" s="41"/>
      <c r="I87" s="41"/>
      <c r="J87" s="41"/>
      <c r="K87" s="41"/>
      <c r="L87" s="70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hidden="1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70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hidden="1" s="2" customFormat="1" ht="12" customHeight="1">
      <c r="A89" s="39"/>
      <c r="B89" s="40"/>
      <c r="C89" s="33" t="s">
        <v>19</v>
      </c>
      <c r="D89" s="41"/>
      <c r="E89" s="41"/>
      <c r="F89" s="28" t="str">
        <f>F12</f>
        <v>Okres Žarnovica , k. ú. Veľké Pole</v>
      </c>
      <c r="G89" s="41"/>
      <c r="H89" s="41"/>
      <c r="I89" s="33" t="s">
        <v>21</v>
      </c>
      <c r="J89" s="86" t="str">
        <f>IF(J12="","",J12)</f>
        <v>14. 12. 2020</v>
      </c>
      <c r="K89" s="41"/>
      <c r="L89" s="70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hidden="1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70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hidden="1" s="2" customFormat="1" ht="24.81509" customHeight="1">
      <c r="A91" s="39"/>
      <c r="B91" s="40"/>
      <c r="C91" s="33" t="s">
        <v>23</v>
      </c>
      <c r="D91" s="41"/>
      <c r="E91" s="41"/>
      <c r="F91" s="28" t="str">
        <f>E15</f>
        <v xml:space="preserve">BANSKOBYSTRICKÝ SAMOSPRÁVNY KRAJ </v>
      </c>
      <c r="G91" s="41"/>
      <c r="H91" s="41"/>
      <c r="I91" s="33" t="s">
        <v>29</v>
      </c>
      <c r="J91" s="37" t="str">
        <f>E21</f>
        <v>ISPO spol.s r.o. , Prešov</v>
      </c>
      <c r="K91" s="41"/>
      <c r="L91" s="70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hidden="1" s="2" customFormat="1" ht="15.30566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Ing. Čurlík Ján</v>
      </c>
      <c r="K92" s="41"/>
      <c r="L92" s="70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hidden="1" s="2" customFormat="1" ht="10.32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70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hidden="1" s="2" customFormat="1" ht="29.28" customHeight="1">
      <c r="A94" s="39"/>
      <c r="B94" s="40"/>
      <c r="C94" s="196" t="s">
        <v>188</v>
      </c>
      <c r="D94" s="197"/>
      <c r="E94" s="197"/>
      <c r="F94" s="197"/>
      <c r="G94" s="197"/>
      <c r="H94" s="197"/>
      <c r="I94" s="197"/>
      <c r="J94" s="198" t="s">
        <v>189</v>
      </c>
      <c r="K94" s="197"/>
      <c r="L94" s="70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hidden="1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70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hidden="1" s="2" customFormat="1" ht="22.8" customHeight="1">
      <c r="A96" s="39"/>
      <c r="B96" s="40"/>
      <c r="C96" s="199" t="s">
        <v>190</v>
      </c>
      <c r="D96" s="41"/>
      <c r="E96" s="41"/>
      <c r="F96" s="41"/>
      <c r="G96" s="41"/>
      <c r="H96" s="41"/>
      <c r="I96" s="41"/>
      <c r="J96" s="117">
        <f>J125</f>
        <v>0</v>
      </c>
      <c r="K96" s="41"/>
      <c r="L96" s="70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191</v>
      </c>
    </row>
    <row r="97" hidden="1" s="9" customFormat="1" ht="24.96" customHeight="1">
      <c r="A97" s="9"/>
      <c r="B97" s="200"/>
      <c r="C97" s="201"/>
      <c r="D97" s="202" t="s">
        <v>238</v>
      </c>
      <c r="E97" s="203"/>
      <c r="F97" s="203"/>
      <c r="G97" s="203"/>
      <c r="H97" s="203"/>
      <c r="I97" s="203"/>
      <c r="J97" s="204">
        <f>J126</f>
        <v>0</v>
      </c>
      <c r="K97" s="201"/>
      <c r="L97" s="20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hidden="1" s="10" customFormat="1" ht="19.92" customHeight="1">
      <c r="A98" s="10"/>
      <c r="B98" s="206"/>
      <c r="C98" s="140"/>
      <c r="D98" s="207" t="s">
        <v>239</v>
      </c>
      <c r="E98" s="208"/>
      <c r="F98" s="208"/>
      <c r="G98" s="208"/>
      <c r="H98" s="208"/>
      <c r="I98" s="208"/>
      <c r="J98" s="209">
        <f>J127</f>
        <v>0</v>
      </c>
      <c r="K98" s="140"/>
      <c r="L98" s="2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hidden="1" s="10" customFormat="1" ht="19.92" customHeight="1">
      <c r="A99" s="10"/>
      <c r="B99" s="206"/>
      <c r="C99" s="140"/>
      <c r="D99" s="207" t="s">
        <v>240</v>
      </c>
      <c r="E99" s="208"/>
      <c r="F99" s="208"/>
      <c r="G99" s="208"/>
      <c r="H99" s="208"/>
      <c r="I99" s="208"/>
      <c r="J99" s="209">
        <f>J140</f>
        <v>0</v>
      </c>
      <c r="K99" s="140"/>
      <c r="L99" s="2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hidden="1" s="10" customFormat="1" ht="19.92" customHeight="1">
      <c r="A100" s="10"/>
      <c r="B100" s="206"/>
      <c r="C100" s="140"/>
      <c r="D100" s="207" t="s">
        <v>243</v>
      </c>
      <c r="E100" s="208"/>
      <c r="F100" s="208"/>
      <c r="G100" s="208"/>
      <c r="H100" s="208"/>
      <c r="I100" s="208"/>
      <c r="J100" s="209">
        <f>J148</f>
        <v>0</v>
      </c>
      <c r="K100" s="140"/>
      <c r="L100" s="2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hidden="1" s="10" customFormat="1" ht="19.92" customHeight="1">
      <c r="A101" s="10"/>
      <c r="B101" s="206"/>
      <c r="C101" s="140"/>
      <c r="D101" s="207" t="s">
        <v>245</v>
      </c>
      <c r="E101" s="208"/>
      <c r="F101" s="208"/>
      <c r="G101" s="208"/>
      <c r="H101" s="208"/>
      <c r="I101" s="208"/>
      <c r="J101" s="209">
        <f>J153</f>
        <v>0</v>
      </c>
      <c r="K101" s="140"/>
      <c r="L101" s="2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hidden="1" s="10" customFormat="1" ht="19.92" customHeight="1">
      <c r="A102" s="10"/>
      <c r="B102" s="206"/>
      <c r="C102" s="140"/>
      <c r="D102" s="207" t="s">
        <v>246</v>
      </c>
      <c r="E102" s="208"/>
      <c r="F102" s="208"/>
      <c r="G102" s="208"/>
      <c r="H102" s="208"/>
      <c r="I102" s="208"/>
      <c r="J102" s="209">
        <f>J158</f>
        <v>0</v>
      </c>
      <c r="K102" s="140"/>
      <c r="L102" s="2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hidden="1" s="9" customFormat="1" ht="24.96" customHeight="1">
      <c r="A103" s="9"/>
      <c r="B103" s="200"/>
      <c r="C103" s="201"/>
      <c r="D103" s="202" t="s">
        <v>2024</v>
      </c>
      <c r="E103" s="203"/>
      <c r="F103" s="203"/>
      <c r="G103" s="203"/>
      <c r="H103" s="203"/>
      <c r="I103" s="203"/>
      <c r="J103" s="204">
        <f>J160</f>
        <v>0</v>
      </c>
      <c r="K103" s="201"/>
      <c r="L103" s="205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hidden="1" s="10" customFormat="1" ht="19.92" customHeight="1">
      <c r="A104" s="10"/>
      <c r="B104" s="206"/>
      <c r="C104" s="140"/>
      <c r="D104" s="207" t="s">
        <v>2025</v>
      </c>
      <c r="E104" s="208"/>
      <c r="F104" s="208"/>
      <c r="G104" s="208"/>
      <c r="H104" s="208"/>
      <c r="I104" s="208"/>
      <c r="J104" s="209">
        <f>J161</f>
        <v>0</v>
      </c>
      <c r="K104" s="140"/>
      <c r="L104" s="2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hidden="1" s="10" customFormat="1" ht="19.92" customHeight="1">
      <c r="A105" s="10"/>
      <c r="B105" s="206"/>
      <c r="C105" s="140"/>
      <c r="D105" s="207" t="s">
        <v>2026</v>
      </c>
      <c r="E105" s="208"/>
      <c r="F105" s="208"/>
      <c r="G105" s="208"/>
      <c r="H105" s="208"/>
      <c r="I105" s="208"/>
      <c r="J105" s="209">
        <f>J270</f>
        <v>0</v>
      </c>
      <c r="K105" s="140"/>
      <c r="L105" s="2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hidden="1" s="2" customFormat="1" ht="21.84" customHeight="1">
      <c r="A106" s="39"/>
      <c r="B106" s="40"/>
      <c r="C106" s="41"/>
      <c r="D106" s="41"/>
      <c r="E106" s="41"/>
      <c r="F106" s="41"/>
      <c r="G106" s="41"/>
      <c r="H106" s="41"/>
      <c r="I106" s="41"/>
      <c r="J106" s="41"/>
      <c r="K106" s="41"/>
      <c r="L106" s="70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hidden="1" s="2" customFormat="1" ht="6.96" customHeight="1">
      <c r="A107" s="39"/>
      <c r="B107" s="73"/>
      <c r="C107" s="74"/>
      <c r="D107" s="74"/>
      <c r="E107" s="74"/>
      <c r="F107" s="74"/>
      <c r="G107" s="74"/>
      <c r="H107" s="74"/>
      <c r="I107" s="74"/>
      <c r="J107" s="74"/>
      <c r="K107" s="74"/>
      <c r="L107" s="70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hidden="1"/>
    <row r="109" hidden="1"/>
    <row r="110" hidden="1"/>
    <row r="111" s="2" customFormat="1" ht="6.96" customHeight="1">
      <c r="A111" s="39"/>
      <c r="B111" s="75"/>
      <c r="C111" s="76"/>
      <c r="D111" s="76"/>
      <c r="E111" s="76"/>
      <c r="F111" s="76"/>
      <c r="G111" s="76"/>
      <c r="H111" s="76"/>
      <c r="I111" s="76"/>
      <c r="J111" s="76"/>
      <c r="K111" s="76"/>
      <c r="L111" s="70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="2" customFormat="1" ht="24.96" customHeight="1">
      <c r="A112" s="39"/>
      <c r="B112" s="40"/>
      <c r="C112" s="24" t="s">
        <v>195</v>
      </c>
      <c r="D112" s="41"/>
      <c r="E112" s="41"/>
      <c r="F112" s="41"/>
      <c r="G112" s="41"/>
      <c r="H112" s="41"/>
      <c r="I112" s="41"/>
      <c r="J112" s="41"/>
      <c r="K112" s="41"/>
      <c r="L112" s="70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="2" customFormat="1" ht="6.96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70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="2" customFormat="1" ht="12" customHeight="1">
      <c r="A114" s="39"/>
      <c r="B114" s="40"/>
      <c r="C114" s="33" t="s">
        <v>15</v>
      </c>
      <c r="D114" s="41"/>
      <c r="E114" s="41"/>
      <c r="F114" s="41"/>
      <c r="G114" s="41"/>
      <c r="H114" s="41"/>
      <c r="I114" s="41"/>
      <c r="J114" s="41"/>
      <c r="K114" s="41"/>
      <c r="L114" s="70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="2" customFormat="1" ht="27.84906" customHeight="1">
      <c r="A115" s="39"/>
      <c r="B115" s="40"/>
      <c r="C115" s="41"/>
      <c r="D115" s="41"/>
      <c r="E115" s="195" t="str">
        <f>E7</f>
        <v>Rekonštrukcia cesty a mostov II/512 hr. Trenčianskeho kraja - Veľké Pole - križ. II/428 Žarnovica , I. etapa</v>
      </c>
      <c r="F115" s="33"/>
      <c r="G115" s="33"/>
      <c r="H115" s="33"/>
      <c r="I115" s="41"/>
      <c r="J115" s="41"/>
      <c r="K115" s="41"/>
      <c r="L115" s="70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="2" customFormat="1" ht="12" customHeight="1">
      <c r="A116" s="39"/>
      <c r="B116" s="40"/>
      <c r="C116" s="33" t="s">
        <v>185</v>
      </c>
      <c r="D116" s="41"/>
      <c r="E116" s="41"/>
      <c r="F116" s="41"/>
      <c r="G116" s="41"/>
      <c r="H116" s="41"/>
      <c r="I116" s="41"/>
      <c r="J116" s="41"/>
      <c r="K116" s="41"/>
      <c r="L116" s="70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2" customFormat="1" ht="29.20755" customHeight="1">
      <c r="A117" s="39"/>
      <c r="B117" s="40"/>
      <c r="C117" s="41"/>
      <c r="D117" s="41"/>
      <c r="E117" s="83" t="str">
        <f>E9</f>
        <v>101-20 - 101-20 Osvetlenie priechodov pre chodcov k.ú. Veľké Pole</v>
      </c>
      <c r="F117" s="41"/>
      <c r="G117" s="41"/>
      <c r="H117" s="41"/>
      <c r="I117" s="41"/>
      <c r="J117" s="41"/>
      <c r="K117" s="41"/>
      <c r="L117" s="70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2" customFormat="1" ht="6.96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70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="2" customFormat="1" ht="12" customHeight="1">
      <c r="A119" s="39"/>
      <c r="B119" s="40"/>
      <c r="C119" s="33" t="s">
        <v>19</v>
      </c>
      <c r="D119" s="41"/>
      <c r="E119" s="41"/>
      <c r="F119" s="28" t="str">
        <f>F12</f>
        <v>Okres Žarnovica , k. ú. Veľké Pole</v>
      </c>
      <c r="G119" s="41"/>
      <c r="H119" s="41"/>
      <c r="I119" s="33" t="s">
        <v>21</v>
      </c>
      <c r="J119" s="86" t="str">
        <f>IF(J12="","",J12)</f>
        <v>14. 12. 2020</v>
      </c>
      <c r="K119" s="41"/>
      <c r="L119" s="70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="2" customFormat="1" ht="6.96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70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="2" customFormat="1" ht="24.81509" customHeight="1">
      <c r="A121" s="39"/>
      <c r="B121" s="40"/>
      <c r="C121" s="33" t="s">
        <v>23</v>
      </c>
      <c r="D121" s="41"/>
      <c r="E121" s="41"/>
      <c r="F121" s="28" t="str">
        <f>E15</f>
        <v xml:space="preserve">BANSKOBYSTRICKÝ SAMOSPRÁVNY KRAJ </v>
      </c>
      <c r="G121" s="41"/>
      <c r="H121" s="41"/>
      <c r="I121" s="33" t="s">
        <v>29</v>
      </c>
      <c r="J121" s="37" t="str">
        <f>E21</f>
        <v>ISPO spol.s r.o. , Prešov</v>
      </c>
      <c r="K121" s="41"/>
      <c r="L121" s="70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="2" customFormat="1" ht="15.30566" customHeight="1">
      <c r="A122" s="39"/>
      <c r="B122" s="40"/>
      <c r="C122" s="33" t="s">
        <v>27</v>
      </c>
      <c r="D122" s="41"/>
      <c r="E122" s="41"/>
      <c r="F122" s="28" t="str">
        <f>IF(E18="","",E18)</f>
        <v>Vyplň údaj</v>
      </c>
      <c r="G122" s="41"/>
      <c r="H122" s="41"/>
      <c r="I122" s="33" t="s">
        <v>33</v>
      </c>
      <c r="J122" s="37" t="str">
        <f>E24</f>
        <v>Ing. Čurlík Ján</v>
      </c>
      <c r="K122" s="41"/>
      <c r="L122" s="70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="2" customFormat="1" ht="10.32" customHeigh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70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="11" customFormat="1" ht="29.28" customHeight="1">
      <c r="A124" s="211"/>
      <c r="B124" s="212"/>
      <c r="C124" s="213" t="s">
        <v>196</v>
      </c>
      <c r="D124" s="214" t="s">
        <v>61</v>
      </c>
      <c r="E124" s="214" t="s">
        <v>57</v>
      </c>
      <c r="F124" s="214" t="s">
        <v>58</v>
      </c>
      <c r="G124" s="214" t="s">
        <v>197</v>
      </c>
      <c r="H124" s="214" t="s">
        <v>198</v>
      </c>
      <c r="I124" s="214" t="s">
        <v>199</v>
      </c>
      <c r="J124" s="215" t="s">
        <v>189</v>
      </c>
      <c r="K124" s="216" t="s">
        <v>200</v>
      </c>
      <c r="L124" s="217"/>
      <c r="M124" s="107" t="s">
        <v>1</v>
      </c>
      <c r="N124" s="108" t="s">
        <v>40</v>
      </c>
      <c r="O124" s="108" t="s">
        <v>201</v>
      </c>
      <c r="P124" s="108" t="s">
        <v>202</v>
      </c>
      <c r="Q124" s="108" t="s">
        <v>203</v>
      </c>
      <c r="R124" s="108" t="s">
        <v>204</v>
      </c>
      <c r="S124" s="108" t="s">
        <v>205</v>
      </c>
      <c r="T124" s="109" t="s">
        <v>206</v>
      </c>
      <c r="U124" s="211"/>
      <c r="V124" s="211"/>
      <c r="W124" s="211"/>
      <c r="X124" s="211"/>
      <c r="Y124" s="211"/>
      <c r="Z124" s="211"/>
      <c r="AA124" s="211"/>
      <c r="AB124" s="211"/>
      <c r="AC124" s="211"/>
      <c r="AD124" s="211"/>
      <c r="AE124" s="211"/>
    </row>
    <row r="125" s="2" customFormat="1" ht="22.8" customHeight="1">
      <c r="A125" s="39"/>
      <c r="B125" s="40"/>
      <c r="C125" s="114" t="s">
        <v>190</v>
      </c>
      <c r="D125" s="41"/>
      <c r="E125" s="41"/>
      <c r="F125" s="41"/>
      <c r="G125" s="41"/>
      <c r="H125" s="41"/>
      <c r="I125" s="41"/>
      <c r="J125" s="218">
        <f>BK125</f>
        <v>0</v>
      </c>
      <c r="K125" s="41"/>
      <c r="L125" s="45"/>
      <c r="M125" s="110"/>
      <c r="N125" s="219"/>
      <c r="O125" s="111"/>
      <c r="P125" s="220">
        <f>P126+P160</f>
        <v>0</v>
      </c>
      <c r="Q125" s="111"/>
      <c r="R125" s="220">
        <f>R126+R160</f>
        <v>21.900290599999998</v>
      </c>
      <c r="S125" s="111"/>
      <c r="T125" s="221">
        <f>T126+T160</f>
        <v>1.8959999999999999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75</v>
      </c>
      <c r="AU125" s="18" t="s">
        <v>191</v>
      </c>
      <c r="BK125" s="222">
        <f>BK126+BK160</f>
        <v>0</v>
      </c>
    </row>
    <row r="126" s="12" customFormat="1" ht="25.92" customHeight="1">
      <c r="A126" s="12"/>
      <c r="B126" s="223"/>
      <c r="C126" s="224"/>
      <c r="D126" s="225" t="s">
        <v>75</v>
      </c>
      <c r="E126" s="226" t="s">
        <v>249</v>
      </c>
      <c r="F126" s="226" t="s">
        <v>250</v>
      </c>
      <c r="G126" s="224"/>
      <c r="H126" s="224"/>
      <c r="I126" s="227"/>
      <c r="J126" s="228">
        <f>BK126</f>
        <v>0</v>
      </c>
      <c r="K126" s="224"/>
      <c r="L126" s="229"/>
      <c r="M126" s="230"/>
      <c r="N126" s="231"/>
      <c r="O126" s="231"/>
      <c r="P126" s="232">
        <f>P127+P140+P148+P153+P158</f>
        <v>0</v>
      </c>
      <c r="Q126" s="231"/>
      <c r="R126" s="232">
        <f>R127+R140+R148+R153+R158</f>
        <v>12.919565599999999</v>
      </c>
      <c r="S126" s="231"/>
      <c r="T126" s="233">
        <f>T127+T140+T148+T153+T158</f>
        <v>1.8959999999999999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34" t="s">
        <v>84</v>
      </c>
      <c r="AT126" s="235" t="s">
        <v>75</v>
      </c>
      <c r="AU126" s="235" t="s">
        <v>76</v>
      </c>
      <c r="AY126" s="234" t="s">
        <v>210</v>
      </c>
      <c r="BK126" s="236">
        <f>BK127+BK140+BK148+BK153+BK158</f>
        <v>0</v>
      </c>
    </row>
    <row r="127" s="12" customFormat="1" ht="22.8" customHeight="1">
      <c r="A127" s="12"/>
      <c r="B127" s="223"/>
      <c r="C127" s="224"/>
      <c r="D127" s="225" t="s">
        <v>75</v>
      </c>
      <c r="E127" s="237" t="s">
        <v>84</v>
      </c>
      <c r="F127" s="237" t="s">
        <v>251</v>
      </c>
      <c r="G127" s="224"/>
      <c r="H127" s="224"/>
      <c r="I127" s="227"/>
      <c r="J127" s="238">
        <f>BK127</f>
        <v>0</v>
      </c>
      <c r="K127" s="224"/>
      <c r="L127" s="229"/>
      <c r="M127" s="230"/>
      <c r="N127" s="231"/>
      <c r="O127" s="231"/>
      <c r="P127" s="232">
        <f>SUM(P128:P139)</f>
        <v>0</v>
      </c>
      <c r="Q127" s="231"/>
      <c r="R127" s="232">
        <f>SUM(R128:R139)</f>
        <v>0.0344</v>
      </c>
      <c r="S127" s="231"/>
      <c r="T127" s="233">
        <f>SUM(T128:T139)</f>
        <v>1.8959999999999999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34" t="s">
        <v>84</v>
      </c>
      <c r="AT127" s="235" t="s">
        <v>75</v>
      </c>
      <c r="AU127" s="235" t="s">
        <v>84</v>
      </c>
      <c r="AY127" s="234" t="s">
        <v>210</v>
      </c>
      <c r="BK127" s="236">
        <f>SUM(BK128:BK139)</f>
        <v>0</v>
      </c>
    </row>
    <row r="128" s="2" customFormat="1" ht="23.4566" customHeight="1">
      <c r="A128" s="39"/>
      <c r="B128" s="40"/>
      <c r="C128" s="239" t="s">
        <v>84</v>
      </c>
      <c r="D128" s="239" t="s">
        <v>213</v>
      </c>
      <c r="E128" s="240" t="s">
        <v>2027</v>
      </c>
      <c r="F128" s="241" t="s">
        <v>2028</v>
      </c>
      <c r="G128" s="242" t="s">
        <v>254</v>
      </c>
      <c r="H128" s="243">
        <v>6</v>
      </c>
      <c r="I128" s="244"/>
      <c r="J128" s="245">
        <f>ROUND(I128*H128,2)</f>
        <v>0</v>
      </c>
      <c r="K128" s="246"/>
      <c r="L128" s="45"/>
      <c r="M128" s="247" t="s">
        <v>1</v>
      </c>
      <c r="N128" s="248" t="s">
        <v>42</v>
      </c>
      <c r="O128" s="98"/>
      <c r="P128" s="249">
        <f>O128*H128</f>
        <v>0</v>
      </c>
      <c r="Q128" s="249">
        <v>0</v>
      </c>
      <c r="R128" s="249">
        <f>Q128*H128</f>
        <v>0</v>
      </c>
      <c r="S128" s="249">
        <v>0.316</v>
      </c>
      <c r="T128" s="250">
        <f>S128*H128</f>
        <v>1.8959999999999999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51" t="s">
        <v>227</v>
      </c>
      <c r="AT128" s="251" t="s">
        <v>213</v>
      </c>
      <c r="AU128" s="251" t="s">
        <v>92</v>
      </c>
      <c r="AY128" s="18" t="s">
        <v>210</v>
      </c>
      <c r="BE128" s="252">
        <f>IF(N128="základná",J128,0)</f>
        <v>0</v>
      </c>
      <c r="BF128" s="252">
        <f>IF(N128="znížená",J128,0)</f>
        <v>0</v>
      </c>
      <c r="BG128" s="252">
        <f>IF(N128="zákl. prenesená",J128,0)</f>
        <v>0</v>
      </c>
      <c r="BH128" s="252">
        <f>IF(N128="zníž. prenesená",J128,0)</f>
        <v>0</v>
      </c>
      <c r="BI128" s="252">
        <f>IF(N128="nulová",J128,0)</f>
        <v>0</v>
      </c>
      <c r="BJ128" s="18" t="s">
        <v>92</v>
      </c>
      <c r="BK128" s="252">
        <f>ROUND(I128*H128,2)</f>
        <v>0</v>
      </c>
      <c r="BL128" s="18" t="s">
        <v>227</v>
      </c>
      <c r="BM128" s="251" t="s">
        <v>2029</v>
      </c>
    </row>
    <row r="129" s="13" customFormat="1">
      <c r="A129" s="13"/>
      <c r="B129" s="258"/>
      <c r="C129" s="259"/>
      <c r="D129" s="260" t="s">
        <v>256</v>
      </c>
      <c r="E129" s="261" t="s">
        <v>1</v>
      </c>
      <c r="F129" s="262" t="s">
        <v>2030</v>
      </c>
      <c r="G129" s="259"/>
      <c r="H129" s="263">
        <v>6</v>
      </c>
      <c r="I129" s="264"/>
      <c r="J129" s="259"/>
      <c r="K129" s="259"/>
      <c r="L129" s="265"/>
      <c r="M129" s="266"/>
      <c r="N129" s="267"/>
      <c r="O129" s="267"/>
      <c r="P129" s="267"/>
      <c r="Q129" s="267"/>
      <c r="R129" s="267"/>
      <c r="S129" s="267"/>
      <c r="T129" s="268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69" t="s">
        <v>256</v>
      </c>
      <c r="AU129" s="269" t="s">
        <v>92</v>
      </c>
      <c r="AV129" s="13" t="s">
        <v>92</v>
      </c>
      <c r="AW129" s="13" t="s">
        <v>32</v>
      </c>
      <c r="AX129" s="13" t="s">
        <v>76</v>
      </c>
      <c r="AY129" s="269" t="s">
        <v>210</v>
      </c>
    </row>
    <row r="130" s="14" customFormat="1">
      <c r="A130" s="14"/>
      <c r="B130" s="270"/>
      <c r="C130" s="271"/>
      <c r="D130" s="260" t="s">
        <v>256</v>
      </c>
      <c r="E130" s="272" t="s">
        <v>1</v>
      </c>
      <c r="F130" s="273" t="s">
        <v>268</v>
      </c>
      <c r="G130" s="271"/>
      <c r="H130" s="274">
        <v>6</v>
      </c>
      <c r="I130" s="275"/>
      <c r="J130" s="271"/>
      <c r="K130" s="271"/>
      <c r="L130" s="276"/>
      <c r="M130" s="277"/>
      <c r="N130" s="278"/>
      <c r="O130" s="278"/>
      <c r="P130" s="278"/>
      <c r="Q130" s="278"/>
      <c r="R130" s="278"/>
      <c r="S130" s="278"/>
      <c r="T130" s="279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80" t="s">
        <v>256</v>
      </c>
      <c r="AU130" s="280" t="s">
        <v>92</v>
      </c>
      <c r="AV130" s="14" t="s">
        <v>227</v>
      </c>
      <c r="AW130" s="14" t="s">
        <v>32</v>
      </c>
      <c r="AX130" s="14" t="s">
        <v>84</v>
      </c>
      <c r="AY130" s="280" t="s">
        <v>210</v>
      </c>
    </row>
    <row r="131" s="2" customFormat="1" ht="21.0566" customHeight="1">
      <c r="A131" s="39"/>
      <c r="B131" s="40"/>
      <c r="C131" s="239" t="s">
        <v>92</v>
      </c>
      <c r="D131" s="239" t="s">
        <v>213</v>
      </c>
      <c r="E131" s="240" t="s">
        <v>273</v>
      </c>
      <c r="F131" s="241" t="s">
        <v>274</v>
      </c>
      <c r="G131" s="242" t="s">
        <v>264</v>
      </c>
      <c r="H131" s="243">
        <v>4.7999999999999998</v>
      </c>
      <c r="I131" s="244"/>
      <c r="J131" s="245">
        <f>ROUND(I131*H131,2)</f>
        <v>0</v>
      </c>
      <c r="K131" s="246"/>
      <c r="L131" s="45"/>
      <c r="M131" s="247" t="s">
        <v>1</v>
      </c>
      <c r="N131" s="248" t="s">
        <v>42</v>
      </c>
      <c r="O131" s="98"/>
      <c r="P131" s="249">
        <f>O131*H131</f>
        <v>0</v>
      </c>
      <c r="Q131" s="249">
        <v>0</v>
      </c>
      <c r="R131" s="249">
        <f>Q131*H131</f>
        <v>0</v>
      </c>
      <c r="S131" s="249">
        <v>0</v>
      </c>
      <c r="T131" s="250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51" t="s">
        <v>227</v>
      </c>
      <c r="AT131" s="251" t="s">
        <v>213</v>
      </c>
      <c r="AU131" s="251" t="s">
        <v>92</v>
      </c>
      <c r="AY131" s="18" t="s">
        <v>210</v>
      </c>
      <c r="BE131" s="252">
        <f>IF(N131="základná",J131,0)</f>
        <v>0</v>
      </c>
      <c r="BF131" s="252">
        <f>IF(N131="znížená",J131,0)</f>
        <v>0</v>
      </c>
      <c r="BG131" s="252">
        <f>IF(N131="zákl. prenesená",J131,0)</f>
        <v>0</v>
      </c>
      <c r="BH131" s="252">
        <f>IF(N131="zníž. prenesená",J131,0)</f>
        <v>0</v>
      </c>
      <c r="BI131" s="252">
        <f>IF(N131="nulová",J131,0)</f>
        <v>0</v>
      </c>
      <c r="BJ131" s="18" t="s">
        <v>92</v>
      </c>
      <c r="BK131" s="252">
        <f>ROUND(I131*H131,2)</f>
        <v>0</v>
      </c>
      <c r="BL131" s="18" t="s">
        <v>227</v>
      </c>
      <c r="BM131" s="251" t="s">
        <v>2031</v>
      </c>
    </row>
    <row r="132" s="13" customFormat="1">
      <c r="A132" s="13"/>
      <c r="B132" s="258"/>
      <c r="C132" s="259"/>
      <c r="D132" s="260" t="s">
        <v>256</v>
      </c>
      <c r="E132" s="261" t="s">
        <v>1</v>
      </c>
      <c r="F132" s="262" t="s">
        <v>2032</v>
      </c>
      <c r="G132" s="259"/>
      <c r="H132" s="263">
        <v>4.7999999999999998</v>
      </c>
      <c r="I132" s="264"/>
      <c r="J132" s="259"/>
      <c r="K132" s="259"/>
      <c r="L132" s="265"/>
      <c r="M132" s="266"/>
      <c r="N132" s="267"/>
      <c r="O132" s="267"/>
      <c r="P132" s="267"/>
      <c r="Q132" s="267"/>
      <c r="R132" s="267"/>
      <c r="S132" s="267"/>
      <c r="T132" s="268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69" t="s">
        <v>256</v>
      </c>
      <c r="AU132" s="269" t="s">
        <v>92</v>
      </c>
      <c r="AV132" s="13" t="s">
        <v>92</v>
      </c>
      <c r="AW132" s="13" t="s">
        <v>32</v>
      </c>
      <c r="AX132" s="13" t="s">
        <v>84</v>
      </c>
      <c r="AY132" s="269" t="s">
        <v>210</v>
      </c>
    </row>
    <row r="133" s="2" customFormat="1" ht="23.4566" customHeight="1">
      <c r="A133" s="39"/>
      <c r="B133" s="40"/>
      <c r="C133" s="239" t="s">
        <v>102</v>
      </c>
      <c r="D133" s="239" t="s">
        <v>213</v>
      </c>
      <c r="E133" s="240" t="s">
        <v>278</v>
      </c>
      <c r="F133" s="241" t="s">
        <v>279</v>
      </c>
      <c r="G133" s="242" t="s">
        <v>264</v>
      </c>
      <c r="H133" s="243">
        <v>1.44</v>
      </c>
      <c r="I133" s="244"/>
      <c r="J133" s="245">
        <f>ROUND(I133*H133,2)</f>
        <v>0</v>
      </c>
      <c r="K133" s="246"/>
      <c r="L133" s="45"/>
      <c r="M133" s="247" t="s">
        <v>1</v>
      </c>
      <c r="N133" s="248" t="s">
        <v>42</v>
      </c>
      <c r="O133" s="98"/>
      <c r="P133" s="249">
        <f>O133*H133</f>
        <v>0</v>
      </c>
      <c r="Q133" s="249">
        <v>0</v>
      </c>
      <c r="R133" s="249">
        <f>Q133*H133</f>
        <v>0</v>
      </c>
      <c r="S133" s="249">
        <v>0</v>
      </c>
      <c r="T133" s="250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51" t="s">
        <v>227</v>
      </c>
      <c r="AT133" s="251" t="s">
        <v>213</v>
      </c>
      <c r="AU133" s="251" t="s">
        <v>92</v>
      </c>
      <c r="AY133" s="18" t="s">
        <v>210</v>
      </c>
      <c r="BE133" s="252">
        <f>IF(N133="základná",J133,0)</f>
        <v>0</v>
      </c>
      <c r="BF133" s="252">
        <f>IF(N133="znížená",J133,0)</f>
        <v>0</v>
      </c>
      <c r="BG133" s="252">
        <f>IF(N133="zákl. prenesená",J133,0)</f>
        <v>0</v>
      </c>
      <c r="BH133" s="252">
        <f>IF(N133="zníž. prenesená",J133,0)</f>
        <v>0</v>
      </c>
      <c r="BI133" s="252">
        <f>IF(N133="nulová",J133,0)</f>
        <v>0</v>
      </c>
      <c r="BJ133" s="18" t="s">
        <v>92</v>
      </c>
      <c r="BK133" s="252">
        <f>ROUND(I133*H133,2)</f>
        <v>0</v>
      </c>
      <c r="BL133" s="18" t="s">
        <v>227</v>
      </c>
      <c r="BM133" s="251" t="s">
        <v>2033</v>
      </c>
    </row>
    <row r="134" s="13" customFormat="1">
      <c r="A134" s="13"/>
      <c r="B134" s="258"/>
      <c r="C134" s="259"/>
      <c r="D134" s="260" t="s">
        <v>256</v>
      </c>
      <c r="E134" s="261" t="s">
        <v>1</v>
      </c>
      <c r="F134" s="262" t="s">
        <v>2034</v>
      </c>
      <c r="G134" s="259"/>
      <c r="H134" s="263">
        <v>1.44</v>
      </c>
      <c r="I134" s="264"/>
      <c r="J134" s="259"/>
      <c r="K134" s="259"/>
      <c r="L134" s="265"/>
      <c r="M134" s="266"/>
      <c r="N134" s="267"/>
      <c r="O134" s="267"/>
      <c r="P134" s="267"/>
      <c r="Q134" s="267"/>
      <c r="R134" s="267"/>
      <c r="S134" s="267"/>
      <c r="T134" s="268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69" t="s">
        <v>256</v>
      </c>
      <c r="AU134" s="269" t="s">
        <v>92</v>
      </c>
      <c r="AV134" s="13" t="s">
        <v>92</v>
      </c>
      <c r="AW134" s="13" t="s">
        <v>32</v>
      </c>
      <c r="AX134" s="13" t="s">
        <v>84</v>
      </c>
      <c r="AY134" s="269" t="s">
        <v>210</v>
      </c>
    </row>
    <row r="135" s="2" customFormat="1" ht="31.92453" customHeight="1">
      <c r="A135" s="39"/>
      <c r="B135" s="40"/>
      <c r="C135" s="239" t="s">
        <v>227</v>
      </c>
      <c r="D135" s="239" t="s">
        <v>213</v>
      </c>
      <c r="E135" s="240" t="s">
        <v>2035</v>
      </c>
      <c r="F135" s="241" t="s">
        <v>2036</v>
      </c>
      <c r="G135" s="242" t="s">
        <v>310</v>
      </c>
      <c r="H135" s="243">
        <v>10</v>
      </c>
      <c r="I135" s="244"/>
      <c r="J135" s="245">
        <f>ROUND(I135*H135,2)</f>
        <v>0</v>
      </c>
      <c r="K135" s="246"/>
      <c r="L135" s="45"/>
      <c r="M135" s="247" t="s">
        <v>1</v>
      </c>
      <c r="N135" s="248" t="s">
        <v>42</v>
      </c>
      <c r="O135" s="98"/>
      <c r="P135" s="249">
        <f>O135*H135</f>
        <v>0</v>
      </c>
      <c r="Q135" s="249">
        <v>0.00198</v>
      </c>
      <c r="R135" s="249">
        <f>Q135*H135</f>
        <v>0.019799999999999998</v>
      </c>
      <c r="S135" s="249">
        <v>0</v>
      </c>
      <c r="T135" s="250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51" t="s">
        <v>227</v>
      </c>
      <c r="AT135" s="251" t="s">
        <v>213</v>
      </c>
      <c r="AU135" s="251" t="s">
        <v>92</v>
      </c>
      <c r="AY135" s="18" t="s">
        <v>210</v>
      </c>
      <c r="BE135" s="252">
        <f>IF(N135="základná",J135,0)</f>
        <v>0</v>
      </c>
      <c r="BF135" s="252">
        <f>IF(N135="znížená",J135,0)</f>
        <v>0</v>
      </c>
      <c r="BG135" s="252">
        <f>IF(N135="zákl. prenesená",J135,0)</f>
        <v>0</v>
      </c>
      <c r="BH135" s="252">
        <f>IF(N135="zníž. prenesená",J135,0)</f>
        <v>0</v>
      </c>
      <c r="BI135" s="252">
        <f>IF(N135="nulová",J135,0)</f>
        <v>0</v>
      </c>
      <c r="BJ135" s="18" t="s">
        <v>92</v>
      </c>
      <c r="BK135" s="252">
        <f>ROUND(I135*H135,2)</f>
        <v>0</v>
      </c>
      <c r="BL135" s="18" t="s">
        <v>227</v>
      </c>
      <c r="BM135" s="251" t="s">
        <v>2037</v>
      </c>
    </row>
    <row r="136" s="13" customFormat="1">
      <c r="A136" s="13"/>
      <c r="B136" s="258"/>
      <c r="C136" s="259"/>
      <c r="D136" s="260" t="s">
        <v>256</v>
      </c>
      <c r="E136" s="261" t="s">
        <v>1</v>
      </c>
      <c r="F136" s="262" t="s">
        <v>301</v>
      </c>
      <c r="G136" s="259"/>
      <c r="H136" s="263">
        <v>10</v>
      </c>
      <c r="I136" s="264"/>
      <c r="J136" s="259"/>
      <c r="K136" s="259"/>
      <c r="L136" s="265"/>
      <c r="M136" s="266"/>
      <c r="N136" s="267"/>
      <c r="O136" s="267"/>
      <c r="P136" s="267"/>
      <c r="Q136" s="267"/>
      <c r="R136" s="267"/>
      <c r="S136" s="267"/>
      <c r="T136" s="268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69" t="s">
        <v>256</v>
      </c>
      <c r="AU136" s="269" t="s">
        <v>92</v>
      </c>
      <c r="AV136" s="13" t="s">
        <v>92</v>
      </c>
      <c r="AW136" s="13" t="s">
        <v>32</v>
      </c>
      <c r="AX136" s="13" t="s">
        <v>84</v>
      </c>
      <c r="AY136" s="269" t="s">
        <v>210</v>
      </c>
    </row>
    <row r="137" s="2" customFormat="1" ht="31.92453" customHeight="1">
      <c r="A137" s="39"/>
      <c r="B137" s="40"/>
      <c r="C137" s="281" t="s">
        <v>209</v>
      </c>
      <c r="D137" s="281" t="s">
        <v>330</v>
      </c>
      <c r="E137" s="282" t="s">
        <v>2038</v>
      </c>
      <c r="F137" s="283" t="s">
        <v>2039</v>
      </c>
      <c r="G137" s="284" t="s">
        <v>310</v>
      </c>
      <c r="H137" s="285">
        <v>10</v>
      </c>
      <c r="I137" s="286"/>
      <c r="J137" s="287">
        <f>ROUND(I137*H137,2)</f>
        <v>0</v>
      </c>
      <c r="K137" s="288"/>
      <c r="L137" s="289"/>
      <c r="M137" s="290" t="s">
        <v>1</v>
      </c>
      <c r="N137" s="291" t="s">
        <v>42</v>
      </c>
      <c r="O137" s="98"/>
      <c r="P137" s="249">
        <f>O137*H137</f>
        <v>0</v>
      </c>
      <c r="Q137" s="249">
        <v>0.0014599999999999999</v>
      </c>
      <c r="R137" s="249">
        <f>Q137*H137</f>
        <v>0.014599999999999998</v>
      </c>
      <c r="S137" s="249">
        <v>0</v>
      </c>
      <c r="T137" s="250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51" t="s">
        <v>2040</v>
      </c>
      <c r="AT137" s="251" t="s">
        <v>330</v>
      </c>
      <c r="AU137" s="251" t="s">
        <v>92</v>
      </c>
      <c r="AY137" s="18" t="s">
        <v>210</v>
      </c>
      <c r="BE137" s="252">
        <f>IF(N137="základná",J137,0)</f>
        <v>0</v>
      </c>
      <c r="BF137" s="252">
        <f>IF(N137="znížená",J137,0)</f>
        <v>0</v>
      </c>
      <c r="BG137" s="252">
        <f>IF(N137="zákl. prenesená",J137,0)</f>
        <v>0</v>
      </c>
      <c r="BH137" s="252">
        <f>IF(N137="zníž. prenesená",J137,0)</f>
        <v>0</v>
      </c>
      <c r="BI137" s="252">
        <f>IF(N137="nulová",J137,0)</f>
        <v>0</v>
      </c>
      <c r="BJ137" s="18" t="s">
        <v>92</v>
      </c>
      <c r="BK137" s="252">
        <f>ROUND(I137*H137,2)</f>
        <v>0</v>
      </c>
      <c r="BL137" s="18" t="s">
        <v>2040</v>
      </c>
      <c r="BM137" s="251" t="s">
        <v>2041</v>
      </c>
    </row>
    <row r="138" s="2" customFormat="1" ht="23.4566" customHeight="1">
      <c r="A138" s="39"/>
      <c r="B138" s="40"/>
      <c r="C138" s="239" t="s">
        <v>277</v>
      </c>
      <c r="D138" s="239" t="s">
        <v>213</v>
      </c>
      <c r="E138" s="240" t="s">
        <v>2042</v>
      </c>
      <c r="F138" s="241" t="s">
        <v>348</v>
      </c>
      <c r="G138" s="242" t="s">
        <v>264</v>
      </c>
      <c r="H138" s="243">
        <v>4.7999999999999998</v>
      </c>
      <c r="I138" s="244"/>
      <c r="J138" s="245">
        <f>ROUND(I138*H138,2)</f>
        <v>0</v>
      </c>
      <c r="K138" s="246"/>
      <c r="L138" s="45"/>
      <c r="M138" s="247" t="s">
        <v>1</v>
      </c>
      <c r="N138" s="248" t="s">
        <v>42</v>
      </c>
      <c r="O138" s="98"/>
      <c r="P138" s="249">
        <f>O138*H138</f>
        <v>0</v>
      </c>
      <c r="Q138" s="249">
        <v>0</v>
      </c>
      <c r="R138" s="249">
        <f>Q138*H138</f>
        <v>0</v>
      </c>
      <c r="S138" s="249">
        <v>0</v>
      </c>
      <c r="T138" s="250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51" t="s">
        <v>227</v>
      </c>
      <c r="AT138" s="251" t="s">
        <v>213</v>
      </c>
      <c r="AU138" s="251" t="s">
        <v>92</v>
      </c>
      <c r="AY138" s="18" t="s">
        <v>210</v>
      </c>
      <c r="BE138" s="252">
        <f>IF(N138="základná",J138,0)</f>
        <v>0</v>
      </c>
      <c r="BF138" s="252">
        <f>IF(N138="znížená",J138,0)</f>
        <v>0</v>
      </c>
      <c r="BG138" s="252">
        <f>IF(N138="zákl. prenesená",J138,0)</f>
        <v>0</v>
      </c>
      <c r="BH138" s="252">
        <f>IF(N138="zníž. prenesená",J138,0)</f>
        <v>0</v>
      </c>
      <c r="BI138" s="252">
        <f>IF(N138="nulová",J138,0)</f>
        <v>0</v>
      </c>
      <c r="BJ138" s="18" t="s">
        <v>92</v>
      </c>
      <c r="BK138" s="252">
        <f>ROUND(I138*H138,2)</f>
        <v>0</v>
      </c>
      <c r="BL138" s="18" t="s">
        <v>227</v>
      </c>
      <c r="BM138" s="251" t="s">
        <v>2043</v>
      </c>
    </row>
    <row r="139" s="13" customFormat="1">
      <c r="A139" s="13"/>
      <c r="B139" s="258"/>
      <c r="C139" s="259"/>
      <c r="D139" s="260" t="s">
        <v>256</v>
      </c>
      <c r="E139" s="261" t="s">
        <v>1</v>
      </c>
      <c r="F139" s="262" t="s">
        <v>2032</v>
      </c>
      <c r="G139" s="259"/>
      <c r="H139" s="263">
        <v>4.7999999999999998</v>
      </c>
      <c r="I139" s="264"/>
      <c r="J139" s="259"/>
      <c r="K139" s="259"/>
      <c r="L139" s="265"/>
      <c r="M139" s="266"/>
      <c r="N139" s="267"/>
      <c r="O139" s="267"/>
      <c r="P139" s="267"/>
      <c r="Q139" s="267"/>
      <c r="R139" s="267"/>
      <c r="S139" s="267"/>
      <c r="T139" s="268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69" t="s">
        <v>256</v>
      </c>
      <c r="AU139" s="269" t="s">
        <v>92</v>
      </c>
      <c r="AV139" s="13" t="s">
        <v>92</v>
      </c>
      <c r="AW139" s="13" t="s">
        <v>32</v>
      </c>
      <c r="AX139" s="13" t="s">
        <v>84</v>
      </c>
      <c r="AY139" s="269" t="s">
        <v>210</v>
      </c>
    </row>
    <row r="140" s="12" customFormat="1" ht="22.8" customHeight="1">
      <c r="A140" s="12"/>
      <c r="B140" s="223"/>
      <c r="C140" s="224"/>
      <c r="D140" s="225" t="s">
        <v>75</v>
      </c>
      <c r="E140" s="237" t="s">
        <v>92</v>
      </c>
      <c r="F140" s="237" t="s">
        <v>367</v>
      </c>
      <c r="G140" s="224"/>
      <c r="H140" s="224"/>
      <c r="I140" s="227"/>
      <c r="J140" s="238">
        <f>BK140</f>
        <v>0</v>
      </c>
      <c r="K140" s="224"/>
      <c r="L140" s="229"/>
      <c r="M140" s="230"/>
      <c r="N140" s="231"/>
      <c r="O140" s="231"/>
      <c r="P140" s="232">
        <f>SUM(P141:P147)</f>
        <v>0</v>
      </c>
      <c r="Q140" s="231"/>
      <c r="R140" s="232">
        <f>SUM(R141:R147)</f>
        <v>5.6957256000000003</v>
      </c>
      <c r="S140" s="231"/>
      <c r="T140" s="233">
        <f>SUM(T141:T147)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34" t="s">
        <v>84</v>
      </c>
      <c r="AT140" s="235" t="s">
        <v>75</v>
      </c>
      <c r="AU140" s="235" t="s">
        <v>84</v>
      </c>
      <c r="AY140" s="234" t="s">
        <v>210</v>
      </c>
      <c r="BK140" s="236">
        <f>SUM(BK141:BK147)</f>
        <v>0</v>
      </c>
    </row>
    <row r="141" s="2" customFormat="1" ht="23.4566" customHeight="1">
      <c r="A141" s="39"/>
      <c r="B141" s="40"/>
      <c r="C141" s="239" t="s">
        <v>282</v>
      </c>
      <c r="D141" s="239" t="s">
        <v>213</v>
      </c>
      <c r="E141" s="240" t="s">
        <v>394</v>
      </c>
      <c r="F141" s="241" t="s">
        <v>395</v>
      </c>
      <c r="G141" s="242" t="s">
        <v>264</v>
      </c>
      <c r="H141" s="243">
        <v>0.32400000000000001</v>
      </c>
      <c r="I141" s="244"/>
      <c r="J141" s="245">
        <f>ROUND(I141*H141,2)</f>
        <v>0</v>
      </c>
      <c r="K141" s="246"/>
      <c r="L141" s="45"/>
      <c r="M141" s="247" t="s">
        <v>1</v>
      </c>
      <c r="N141" s="248" t="s">
        <v>42</v>
      </c>
      <c r="O141" s="98"/>
      <c r="P141" s="249">
        <f>O141*H141</f>
        <v>0</v>
      </c>
      <c r="Q141" s="249">
        <v>2.0699999999999998</v>
      </c>
      <c r="R141" s="249">
        <f>Q141*H141</f>
        <v>0.67067999999999994</v>
      </c>
      <c r="S141" s="249">
        <v>0</v>
      </c>
      <c r="T141" s="250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51" t="s">
        <v>227</v>
      </c>
      <c r="AT141" s="251" t="s">
        <v>213</v>
      </c>
      <c r="AU141" s="251" t="s">
        <v>92</v>
      </c>
      <c r="AY141" s="18" t="s">
        <v>210</v>
      </c>
      <c r="BE141" s="252">
        <f>IF(N141="základná",J141,0)</f>
        <v>0</v>
      </c>
      <c r="BF141" s="252">
        <f>IF(N141="znížená",J141,0)</f>
        <v>0</v>
      </c>
      <c r="BG141" s="252">
        <f>IF(N141="zákl. prenesená",J141,0)</f>
        <v>0</v>
      </c>
      <c r="BH141" s="252">
        <f>IF(N141="zníž. prenesená",J141,0)</f>
        <v>0</v>
      </c>
      <c r="BI141" s="252">
        <f>IF(N141="nulová",J141,0)</f>
        <v>0</v>
      </c>
      <c r="BJ141" s="18" t="s">
        <v>92</v>
      </c>
      <c r="BK141" s="252">
        <f>ROUND(I141*H141,2)</f>
        <v>0</v>
      </c>
      <c r="BL141" s="18" t="s">
        <v>227</v>
      </c>
      <c r="BM141" s="251" t="s">
        <v>2044</v>
      </c>
    </row>
    <row r="142" s="13" customFormat="1">
      <c r="A142" s="13"/>
      <c r="B142" s="258"/>
      <c r="C142" s="259"/>
      <c r="D142" s="260" t="s">
        <v>256</v>
      </c>
      <c r="E142" s="261" t="s">
        <v>1</v>
      </c>
      <c r="F142" s="262" t="s">
        <v>2045</v>
      </c>
      <c r="G142" s="259"/>
      <c r="H142" s="263">
        <v>0.32400000000000001</v>
      </c>
      <c r="I142" s="264"/>
      <c r="J142" s="259"/>
      <c r="K142" s="259"/>
      <c r="L142" s="265"/>
      <c r="M142" s="266"/>
      <c r="N142" s="267"/>
      <c r="O142" s="267"/>
      <c r="P142" s="267"/>
      <c r="Q142" s="267"/>
      <c r="R142" s="267"/>
      <c r="S142" s="267"/>
      <c r="T142" s="268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69" t="s">
        <v>256</v>
      </c>
      <c r="AU142" s="269" t="s">
        <v>92</v>
      </c>
      <c r="AV142" s="13" t="s">
        <v>92</v>
      </c>
      <c r="AW142" s="13" t="s">
        <v>32</v>
      </c>
      <c r="AX142" s="13" t="s">
        <v>84</v>
      </c>
      <c r="AY142" s="269" t="s">
        <v>210</v>
      </c>
    </row>
    <row r="143" s="2" customFormat="1" ht="16.30189" customHeight="1">
      <c r="A143" s="39"/>
      <c r="B143" s="40"/>
      <c r="C143" s="239" t="s">
        <v>287</v>
      </c>
      <c r="D143" s="239" t="s">
        <v>213</v>
      </c>
      <c r="E143" s="240" t="s">
        <v>2046</v>
      </c>
      <c r="F143" s="241" t="s">
        <v>2047</v>
      </c>
      <c r="G143" s="242" t="s">
        <v>264</v>
      </c>
      <c r="H143" s="243">
        <v>2.1600000000000001</v>
      </c>
      <c r="I143" s="244"/>
      <c r="J143" s="245">
        <f>ROUND(I143*H143,2)</f>
        <v>0</v>
      </c>
      <c r="K143" s="246"/>
      <c r="L143" s="45"/>
      <c r="M143" s="247" t="s">
        <v>1</v>
      </c>
      <c r="N143" s="248" t="s">
        <v>42</v>
      </c>
      <c r="O143" s="98"/>
      <c r="P143" s="249">
        <f>O143*H143</f>
        <v>0</v>
      </c>
      <c r="Q143" s="249">
        <v>2.3223400000000001</v>
      </c>
      <c r="R143" s="249">
        <f>Q143*H143</f>
        <v>5.0162544000000002</v>
      </c>
      <c r="S143" s="249">
        <v>0</v>
      </c>
      <c r="T143" s="250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51" t="s">
        <v>227</v>
      </c>
      <c r="AT143" s="251" t="s">
        <v>213</v>
      </c>
      <c r="AU143" s="251" t="s">
        <v>92</v>
      </c>
      <c r="AY143" s="18" t="s">
        <v>210</v>
      </c>
      <c r="BE143" s="252">
        <f>IF(N143="základná",J143,0)</f>
        <v>0</v>
      </c>
      <c r="BF143" s="252">
        <f>IF(N143="znížená",J143,0)</f>
        <v>0</v>
      </c>
      <c r="BG143" s="252">
        <f>IF(N143="zákl. prenesená",J143,0)</f>
        <v>0</v>
      </c>
      <c r="BH143" s="252">
        <f>IF(N143="zníž. prenesená",J143,0)</f>
        <v>0</v>
      </c>
      <c r="BI143" s="252">
        <f>IF(N143="nulová",J143,0)</f>
        <v>0</v>
      </c>
      <c r="BJ143" s="18" t="s">
        <v>92</v>
      </c>
      <c r="BK143" s="252">
        <f>ROUND(I143*H143,2)</f>
        <v>0</v>
      </c>
      <c r="BL143" s="18" t="s">
        <v>227</v>
      </c>
      <c r="BM143" s="251" t="s">
        <v>2048</v>
      </c>
    </row>
    <row r="144" s="13" customFormat="1">
      <c r="A144" s="13"/>
      <c r="B144" s="258"/>
      <c r="C144" s="259"/>
      <c r="D144" s="260" t="s">
        <v>256</v>
      </c>
      <c r="E144" s="261" t="s">
        <v>1</v>
      </c>
      <c r="F144" s="262" t="s">
        <v>2049</v>
      </c>
      <c r="G144" s="259"/>
      <c r="H144" s="263">
        <v>2.1600000000000001</v>
      </c>
      <c r="I144" s="264"/>
      <c r="J144" s="259"/>
      <c r="K144" s="259"/>
      <c r="L144" s="265"/>
      <c r="M144" s="266"/>
      <c r="N144" s="267"/>
      <c r="O144" s="267"/>
      <c r="P144" s="267"/>
      <c r="Q144" s="267"/>
      <c r="R144" s="267"/>
      <c r="S144" s="267"/>
      <c r="T144" s="26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69" t="s">
        <v>256</v>
      </c>
      <c r="AU144" s="269" t="s">
        <v>92</v>
      </c>
      <c r="AV144" s="13" t="s">
        <v>92</v>
      </c>
      <c r="AW144" s="13" t="s">
        <v>32</v>
      </c>
      <c r="AX144" s="13" t="s">
        <v>84</v>
      </c>
      <c r="AY144" s="269" t="s">
        <v>210</v>
      </c>
    </row>
    <row r="145" s="2" customFormat="1" ht="21.0566" customHeight="1">
      <c r="A145" s="39"/>
      <c r="B145" s="40"/>
      <c r="C145" s="239" t="s">
        <v>293</v>
      </c>
      <c r="D145" s="239" t="s">
        <v>213</v>
      </c>
      <c r="E145" s="240" t="s">
        <v>2050</v>
      </c>
      <c r="F145" s="241" t="s">
        <v>2051</v>
      </c>
      <c r="G145" s="242" t="s">
        <v>254</v>
      </c>
      <c r="H145" s="243">
        <v>2.1600000000000001</v>
      </c>
      <c r="I145" s="244"/>
      <c r="J145" s="245">
        <f>ROUND(I145*H145,2)</f>
        <v>0</v>
      </c>
      <c r="K145" s="246"/>
      <c r="L145" s="45"/>
      <c r="M145" s="247" t="s">
        <v>1</v>
      </c>
      <c r="N145" s="248" t="s">
        <v>42</v>
      </c>
      <c r="O145" s="98"/>
      <c r="P145" s="249">
        <f>O145*H145</f>
        <v>0</v>
      </c>
      <c r="Q145" s="249">
        <v>0.0040699999999999998</v>
      </c>
      <c r="R145" s="249">
        <f>Q145*H145</f>
        <v>0.0087912000000000008</v>
      </c>
      <c r="S145" s="249">
        <v>0</v>
      </c>
      <c r="T145" s="250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51" t="s">
        <v>227</v>
      </c>
      <c r="AT145" s="251" t="s">
        <v>213</v>
      </c>
      <c r="AU145" s="251" t="s">
        <v>92</v>
      </c>
      <c r="AY145" s="18" t="s">
        <v>210</v>
      </c>
      <c r="BE145" s="252">
        <f>IF(N145="základná",J145,0)</f>
        <v>0</v>
      </c>
      <c r="BF145" s="252">
        <f>IF(N145="znížená",J145,0)</f>
        <v>0</v>
      </c>
      <c r="BG145" s="252">
        <f>IF(N145="zákl. prenesená",J145,0)</f>
        <v>0</v>
      </c>
      <c r="BH145" s="252">
        <f>IF(N145="zníž. prenesená",J145,0)</f>
        <v>0</v>
      </c>
      <c r="BI145" s="252">
        <f>IF(N145="nulová",J145,0)</f>
        <v>0</v>
      </c>
      <c r="BJ145" s="18" t="s">
        <v>92</v>
      </c>
      <c r="BK145" s="252">
        <f>ROUND(I145*H145,2)</f>
        <v>0</v>
      </c>
      <c r="BL145" s="18" t="s">
        <v>227</v>
      </c>
      <c r="BM145" s="251" t="s">
        <v>2052</v>
      </c>
    </row>
    <row r="146" s="13" customFormat="1">
      <c r="A146" s="13"/>
      <c r="B146" s="258"/>
      <c r="C146" s="259"/>
      <c r="D146" s="260" t="s">
        <v>256</v>
      </c>
      <c r="E146" s="261" t="s">
        <v>1</v>
      </c>
      <c r="F146" s="262" t="s">
        <v>2053</v>
      </c>
      <c r="G146" s="259"/>
      <c r="H146" s="263">
        <v>2.1600000000000001</v>
      </c>
      <c r="I146" s="264"/>
      <c r="J146" s="259"/>
      <c r="K146" s="259"/>
      <c r="L146" s="265"/>
      <c r="M146" s="266"/>
      <c r="N146" s="267"/>
      <c r="O146" s="267"/>
      <c r="P146" s="267"/>
      <c r="Q146" s="267"/>
      <c r="R146" s="267"/>
      <c r="S146" s="267"/>
      <c r="T146" s="268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69" t="s">
        <v>256</v>
      </c>
      <c r="AU146" s="269" t="s">
        <v>92</v>
      </c>
      <c r="AV146" s="13" t="s">
        <v>92</v>
      </c>
      <c r="AW146" s="13" t="s">
        <v>32</v>
      </c>
      <c r="AX146" s="13" t="s">
        <v>84</v>
      </c>
      <c r="AY146" s="269" t="s">
        <v>210</v>
      </c>
    </row>
    <row r="147" s="2" customFormat="1" ht="21.0566" customHeight="1">
      <c r="A147" s="39"/>
      <c r="B147" s="40"/>
      <c r="C147" s="239" t="s">
        <v>301</v>
      </c>
      <c r="D147" s="239" t="s">
        <v>213</v>
      </c>
      <c r="E147" s="240" t="s">
        <v>2054</v>
      </c>
      <c r="F147" s="241" t="s">
        <v>2055</v>
      </c>
      <c r="G147" s="242" t="s">
        <v>254</v>
      </c>
      <c r="H147" s="243">
        <v>2.1600000000000001</v>
      </c>
      <c r="I147" s="244"/>
      <c r="J147" s="245">
        <f>ROUND(I147*H147,2)</f>
        <v>0</v>
      </c>
      <c r="K147" s="246"/>
      <c r="L147" s="45"/>
      <c r="M147" s="247" t="s">
        <v>1</v>
      </c>
      <c r="N147" s="248" t="s">
        <v>42</v>
      </c>
      <c r="O147" s="98"/>
      <c r="P147" s="249">
        <f>O147*H147</f>
        <v>0</v>
      </c>
      <c r="Q147" s="249">
        <v>0</v>
      </c>
      <c r="R147" s="249">
        <f>Q147*H147</f>
        <v>0</v>
      </c>
      <c r="S147" s="249">
        <v>0</v>
      </c>
      <c r="T147" s="250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51" t="s">
        <v>227</v>
      </c>
      <c r="AT147" s="251" t="s">
        <v>213</v>
      </c>
      <c r="AU147" s="251" t="s">
        <v>92</v>
      </c>
      <c r="AY147" s="18" t="s">
        <v>210</v>
      </c>
      <c r="BE147" s="252">
        <f>IF(N147="základná",J147,0)</f>
        <v>0</v>
      </c>
      <c r="BF147" s="252">
        <f>IF(N147="znížená",J147,0)</f>
        <v>0</v>
      </c>
      <c r="BG147" s="252">
        <f>IF(N147="zákl. prenesená",J147,0)</f>
        <v>0</v>
      </c>
      <c r="BH147" s="252">
        <f>IF(N147="zníž. prenesená",J147,0)</f>
        <v>0</v>
      </c>
      <c r="BI147" s="252">
        <f>IF(N147="nulová",J147,0)</f>
        <v>0</v>
      </c>
      <c r="BJ147" s="18" t="s">
        <v>92</v>
      </c>
      <c r="BK147" s="252">
        <f>ROUND(I147*H147,2)</f>
        <v>0</v>
      </c>
      <c r="BL147" s="18" t="s">
        <v>227</v>
      </c>
      <c r="BM147" s="251" t="s">
        <v>2056</v>
      </c>
    </row>
    <row r="148" s="12" customFormat="1" ht="22.8" customHeight="1">
      <c r="A148" s="12"/>
      <c r="B148" s="223"/>
      <c r="C148" s="224"/>
      <c r="D148" s="225" t="s">
        <v>75</v>
      </c>
      <c r="E148" s="237" t="s">
        <v>209</v>
      </c>
      <c r="F148" s="237" t="s">
        <v>494</v>
      </c>
      <c r="G148" s="224"/>
      <c r="H148" s="224"/>
      <c r="I148" s="227"/>
      <c r="J148" s="238">
        <f>BK148</f>
        <v>0</v>
      </c>
      <c r="K148" s="224"/>
      <c r="L148" s="229"/>
      <c r="M148" s="230"/>
      <c r="N148" s="231"/>
      <c r="O148" s="231"/>
      <c r="P148" s="232">
        <f>SUM(P149:P152)</f>
        <v>0</v>
      </c>
      <c r="Q148" s="231"/>
      <c r="R148" s="232">
        <f>SUM(R149:R152)</f>
        <v>7.1894399999999994</v>
      </c>
      <c r="S148" s="231"/>
      <c r="T148" s="233">
        <f>SUM(T149:T152)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34" t="s">
        <v>84</v>
      </c>
      <c r="AT148" s="235" t="s">
        <v>75</v>
      </c>
      <c r="AU148" s="235" t="s">
        <v>84</v>
      </c>
      <c r="AY148" s="234" t="s">
        <v>210</v>
      </c>
      <c r="BK148" s="236">
        <f>SUM(BK149:BK152)</f>
        <v>0</v>
      </c>
    </row>
    <row r="149" s="2" customFormat="1" ht="36.72453" customHeight="1">
      <c r="A149" s="39"/>
      <c r="B149" s="40"/>
      <c r="C149" s="239" t="s">
        <v>307</v>
      </c>
      <c r="D149" s="239" t="s">
        <v>213</v>
      </c>
      <c r="E149" s="240" t="s">
        <v>2057</v>
      </c>
      <c r="F149" s="241" t="s">
        <v>2058</v>
      </c>
      <c r="G149" s="242" t="s">
        <v>254</v>
      </c>
      <c r="H149" s="243">
        <v>6</v>
      </c>
      <c r="I149" s="244"/>
      <c r="J149" s="245">
        <f>ROUND(I149*H149,2)</f>
        <v>0</v>
      </c>
      <c r="K149" s="246"/>
      <c r="L149" s="45"/>
      <c r="M149" s="247" t="s">
        <v>1</v>
      </c>
      <c r="N149" s="248" t="s">
        <v>42</v>
      </c>
      <c r="O149" s="98"/>
      <c r="P149" s="249">
        <f>O149*H149</f>
        <v>0</v>
      </c>
      <c r="Q149" s="249">
        <v>0.34762999999999999</v>
      </c>
      <c r="R149" s="249">
        <f>Q149*H149</f>
        <v>2.0857799999999997</v>
      </c>
      <c r="S149" s="249">
        <v>0</v>
      </c>
      <c r="T149" s="250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51" t="s">
        <v>227</v>
      </c>
      <c r="AT149" s="251" t="s">
        <v>213</v>
      </c>
      <c r="AU149" s="251" t="s">
        <v>92</v>
      </c>
      <c r="AY149" s="18" t="s">
        <v>210</v>
      </c>
      <c r="BE149" s="252">
        <f>IF(N149="základná",J149,0)</f>
        <v>0</v>
      </c>
      <c r="BF149" s="252">
        <f>IF(N149="znížená",J149,0)</f>
        <v>0</v>
      </c>
      <c r="BG149" s="252">
        <f>IF(N149="zákl. prenesená",J149,0)</f>
        <v>0</v>
      </c>
      <c r="BH149" s="252">
        <f>IF(N149="zníž. prenesená",J149,0)</f>
        <v>0</v>
      </c>
      <c r="BI149" s="252">
        <f>IF(N149="nulová",J149,0)</f>
        <v>0</v>
      </c>
      <c r="BJ149" s="18" t="s">
        <v>92</v>
      </c>
      <c r="BK149" s="252">
        <f>ROUND(I149*H149,2)</f>
        <v>0</v>
      </c>
      <c r="BL149" s="18" t="s">
        <v>227</v>
      </c>
      <c r="BM149" s="251" t="s">
        <v>2059</v>
      </c>
    </row>
    <row r="150" s="2" customFormat="1" ht="36.72453" customHeight="1">
      <c r="A150" s="39"/>
      <c r="B150" s="40"/>
      <c r="C150" s="239" t="s">
        <v>313</v>
      </c>
      <c r="D150" s="239" t="s">
        <v>213</v>
      </c>
      <c r="E150" s="240" t="s">
        <v>2060</v>
      </c>
      <c r="F150" s="241" t="s">
        <v>2061</v>
      </c>
      <c r="G150" s="242" t="s">
        <v>254</v>
      </c>
      <c r="H150" s="243">
        <v>6</v>
      </c>
      <c r="I150" s="244"/>
      <c r="J150" s="245">
        <f>ROUND(I150*H150,2)</f>
        <v>0</v>
      </c>
      <c r="K150" s="246"/>
      <c r="L150" s="45"/>
      <c r="M150" s="247" t="s">
        <v>1</v>
      </c>
      <c r="N150" s="248" t="s">
        <v>42</v>
      </c>
      <c r="O150" s="98"/>
      <c r="P150" s="249">
        <f>O150*H150</f>
        <v>0</v>
      </c>
      <c r="Q150" s="249">
        <v>0.39561000000000002</v>
      </c>
      <c r="R150" s="249">
        <f>Q150*H150</f>
        <v>2.3736600000000001</v>
      </c>
      <c r="S150" s="249">
        <v>0</v>
      </c>
      <c r="T150" s="250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51" t="s">
        <v>227</v>
      </c>
      <c r="AT150" s="251" t="s">
        <v>213</v>
      </c>
      <c r="AU150" s="251" t="s">
        <v>92</v>
      </c>
      <c r="AY150" s="18" t="s">
        <v>210</v>
      </c>
      <c r="BE150" s="252">
        <f>IF(N150="základná",J150,0)</f>
        <v>0</v>
      </c>
      <c r="BF150" s="252">
        <f>IF(N150="znížená",J150,0)</f>
        <v>0</v>
      </c>
      <c r="BG150" s="252">
        <f>IF(N150="zákl. prenesená",J150,0)</f>
        <v>0</v>
      </c>
      <c r="BH150" s="252">
        <f>IF(N150="zníž. prenesená",J150,0)</f>
        <v>0</v>
      </c>
      <c r="BI150" s="252">
        <f>IF(N150="nulová",J150,0)</f>
        <v>0</v>
      </c>
      <c r="BJ150" s="18" t="s">
        <v>92</v>
      </c>
      <c r="BK150" s="252">
        <f>ROUND(I150*H150,2)</f>
        <v>0</v>
      </c>
      <c r="BL150" s="18" t="s">
        <v>227</v>
      </c>
      <c r="BM150" s="251" t="s">
        <v>2062</v>
      </c>
    </row>
    <row r="151" s="2" customFormat="1" ht="36.72453" customHeight="1">
      <c r="A151" s="39"/>
      <c r="B151" s="40"/>
      <c r="C151" s="239" t="s">
        <v>318</v>
      </c>
      <c r="D151" s="239" t="s">
        <v>213</v>
      </c>
      <c r="E151" s="240" t="s">
        <v>2063</v>
      </c>
      <c r="F151" s="241" t="s">
        <v>2064</v>
      </c>
      <c r="G151" s="242" t="s">
        <v>254</v>
      </c>
      <c r="H151" s="243">
        <v>6</v>
      </c>
      <c r="I151" s="244"/>
      <c r="J151" s="245">
        <f>ROUND(I151*H151,2)</f>
        <v>0</v>
      </c>
      <c r="K151" s="246"/>
      <c r="L151" s="45"/>
      <c r="M151" s="247" t="s">
        <v>1</v>
      </c>
      <c r="N151" s="248" t="s">
        <v>42</v>
      </c>
      <c r="O151" s="98"/>
      <c r="P151" s="249">
        <f>O151*H151</f>
        <v>0</v>
      </c>
      <c r="Q151" s="249">
        <v>0.45500000000000002</v>
      </c>
      <c r="R151" s="249">
        <f>Q151*H151</f>
        <v>2.73</v>
      </c>
      <c r="S151" s="249">
        <v>0</v>
      </c>
      <c r="T151" s="250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51" t="s">
        <v>227</v>
      </c>
      <c r="AT151" s="251" t="s">
        <v>213</v>
      </c>
      <c r="AU151" s="251" t="s">
        <v>92</v>
      </c>
      <c r="AY151" s="18" t="s">
        <v>210</v>
      </c>
      <c r="BE151" s="252">
        <f>IF(N151="základná",J151,0)</f>
        <v>0</v>
      </c>
      <c r="BF151" s="252">
        <f>IF(N151="znížená",J151,0)</f>
        <v>0</v>
      </c>
      <c r="BG151" s="252">
        <f>IF(N151="zákl. prenesená",J151,0)</f>
        <v>0</v>
      </c>
      <c r="BH151" s="252">
        <f>IF(N151="zníž. prenesená",J151,0)</f>
        <v>0</v>
      </c>
      <c r="BI151" s="252">
        <f>IF(N151="nulová",J151,0)</f>
        <v>0</v>
      </c>
      <c r="BJ151" s="18" t="s">
        <v>92</v>
      </c>
      <c r="BK151" s="252">
        <f>ROUND(I151*H151,2)</f>
        <v>0</v>
      </c>
      <c r="BL151" s="18" t="s">
        <v>227</v>
      </c>
      <c r="BM151" s="251" t="s">
        <v>2065</v>
      </c>
    </row>
    <row r="152" s="13" customFormat="1">
      <c r="A152" s="13"/>
      <c r="B152" s="258"/>
      <c r="C152" s="259"/>
      <c r="D152" s="260" t="s">
        <v>256</v>
      </c>
      <c r="E152" s="261" t="s">
        <v>1</v>
      </c>
      <c r="F152" s="262" t="s">
        <v>2030</v>
      </c>
      <c r="G152" s="259"/>
      <c r="H152" s="263">
        <v>6</v>
      </c>
      <c r="I152" s="264"/>
      <c r="J152" s="259"/>
      <c r="K152" s="259"/>
      <c r="L152" s="265"/>
      <c r="M152" s="266"/>
      <c r="N152" s="267"/>
      <c r="O152" s="267"/>
      <c r="P152" s="267"/>
      <c r="Q152" s="267"/>
      <c r="R152" s="267"/>
      <c r="S152" s="267"/>
      <c r="T152" s="268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69" t="s">
        <v>256</v>
      </c>
      <c r="AU152" s="269" t="s">
        <v>92</v>
      </c>
      <c r="AV152" s="13" t="s">
        <v>92</v>
      </c>
      <c r="AW152" s="13" t="s">
        <v>32</v>
      </c>
      <c r="AX152" s="13" t="s">
        <v>84</v>
      </c>
      <c r="AY152" s="269" t="s">
        <v>210</v>
      </c>
    </row>
    <row r="153" s="12" customFormat="1" ht="22.8" customHeight="1">
      <c r="A153" s="12"/>
      <c r="B153" s="223"/>
      <c r="C153" s="224"/>
      <c r="D153" s="225" t="s">
        <v>75</v>
      </c>
      <c r="E153" s="237" t="s">
        <v>293</v>
      </c>
      <c r="F153" s="237" t="s">
        <v>594</v>
      </c>
      <c r="G153" s="224"/>
      <c r="H153" s="224"/>
      <c r="I153" s="227"/>
      <c r="J153" s="238">
        <f>BK153</f>
        <v>0</v>
      </c>
      <c r="K153" s="224"/>
      <c r="L153" s="229"/>
      <c r="M153" s="230"/>
      <c r="N153" s="231"/>
      <c r="O153" s="231"/>
      <c r="P153" s="232">
        <f>SUM(P154:P157)</f>
        <v>0</v>
      </c>
      <c r="Q153" s="231"/>
      <c r="R153" s="232">
        <f>SUM(R154:R157)</f>
        <v>0</v>
      </c>
      <c r="S153" s="231"/>
      <c r="T153" s="233">
        <f>SUM(T154:T157)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34" t="s">
        <v>84</v>
      </c>
      <c r="AT153" s="235" t="s">
        <v>75</v>
      </c>
      <c r="AU153" s="235" t="s">
        <v>84</v>
      </c>
      <c r="AY153" s="234" t="s">
        <v>210</v>
      </c>
      <c r="BK153" s="236">
        <f>SUM(BK154:BK157)</f>
        <v>0</v>
      </c>
    </row>
    <row r="154" s="2" customFormat="1" ht="23.4566" customHeight="1">
      <c r="A154" s="39"/>
      <c r="B154" s="40"/>
      <c r="C154" s="239" t="s">
        <v>324</v>
      </c>
      <c r="D154" s="239" t="s">
        <v>213</v>
      </c>
      <c r="E154" s="240" t="s">
        <v>1140</v>
      </c>
      <c r="F154" s="241" t="s">
        <v>1141</v>
      </c>
      <c r="G154" s="242" t="s">
        <v>310</v>
      </c>
      <c r="H154" s="243">
        <v>24</v>
      </c>
      <c r="I154" s="244"/>
      <c r="J154" s="245">
        <f>ROUND(I154*H154,2)</f>
        <v>0</v>
      </c>
      <c r="K154" s="246"/>
      <c r="L154" s="45"/>
      <c r="M154" s="247" t="s">
        <v>1</v>
      </c>
      <c r="N154" s="248" t="s">
        <v>42</v>
      </c>
      <c r="O154" s="98"/>
      <c r="P154" s="249">
        <f>O154*H154</f>
        <v>0</v>
      </c>
      <c r="Q154" s="249">
        <v>0</v>
      </c>
      <c r="R154" s="249">
        <f>Q154*H154</f>
        <v>0</v>
      </c>
      <c r="S154" s="249">
        <v>0</v>
      </c>
      <c r="T154" s="250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51" t="s">
        <v>227</v>
      </c>
      <c r="AT154" s="251" t="s">
        <v>213</v>
      </c>
      <c r="AU154" s="251" t="s">
        <v>92</v>
      </c>
      <c r="AY154" s="18" t="s">
        <v>210</v>
      </c>
      <c r="BE154" s="252">
        <f>IF(N154="základná",J154,0)</f>
        <v>0</v>
      </c>
      <c r="BF154" s="252">
        <f>IF(N154="znížená",J154,0)</f>
        <v>0</v>
      </c>
      <c r="BG154" s="252">
        <f>IF(N154="zákl. prenesená",J154,0)</f>
        <v>0</v>
      </c>
      <c r="BH154" s="252">
        <f>IF(N154="zníž. prenesená",J154,0)</f>
        <v>0</v>
      </c>
      <c r="BI154" s="252">
        <f>IF(N154="nulová",J154,0)</f>
        <v>0</v>
      </c>
      <c r="BJ154" s="18" t="s">
        <v>92</v>
      </c>
      <c r="BK154" s="252">
        <f>ROUND(I154*H154,2)</f>
        <v>0</v>
      </c>
      <c r="BL154" s="18" t="s">
        <v>227</v>
      </c>
      <c r="BM154" s="251" t="s">
        <v>2066</v>
      </c>
    </row>
    <row r="155" s="13" customFormat="1">
      <c r="A155" s="13"/>
      <c r="B155" s="258"/>
      <c r="C155" s="259"/>
      <c r="D155" s="260" t="s">
        <v>256</v>
      </c>
      <c r="E155" s="261" t="s">
        <v>1</v>
      </c>
      <c r="F155" s="262" t="s">
        <v>2067</v>
      </c>
      <c r="G155" s="259"/>
      <c r="H155" s="263">
        <v>24</v>
      </c>
      <c r="I155" s="264"/>
      <c r="J155" s="259"/>
      <c r="K155" s="259"/>
      <c r="L155" s="265"/>
      <c r="M155" s="266"/>
      <c r="N155" s="267"/>
      <c r="O155" s="267"/>
      <c r="P155" s="267"/>
      <c r="Q155" s="267"/>
      <c r="R155" s="267"/>
      <c r="S155" s="267"/>
      <c r="T155" s="268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69" t="s">
        <v>256</v>
      </c>
      <c r="AU155" s="269" t="s">
        <v>92</v>
      </c>
      <c r="AV155" s="13" t="s">
        <v>92</v>
      </c>
      <c r="AW155" s="13" t="s">
        <v>32</v>
      </c>
      <c r="AX155" s="13" t="s">
        <v>84</v>
      </c>
      <c r="AY155" s="269" t="s">
        <v>210</v>
      </c>
    </row>
    <row r="156" s="2" customFormat="1" ht="36.72453" customHeight="1">
      <c r="A156" s="39"/>
      <c r="B156" s="40"/>
      <c r="C156" s="239" t="s">
        <v>329</v>
      </c>
      <c r="D156" s="239" t="s">
        <v>213</v>
      </c>
      <c r="E156" s="240" t="s">
        <v>2068</v>
      </c>
      <c r="F156" s="241" t="s">
        <v>2069</v>
      </c>
      <c r="G156" s="242" t="s">
        <v>991</v>
      </c>
      <c r="H156" s="243">
        <v>30</v>
      </c>
      <c r="I156" s="244"/>
      <c r="J156" s="245">
        <f>ROUND(I156*H156,2)</f>
        <v>0</v>
      </c>
      <c r="K156" s="246"/>
      <c r="L156" s="45"/>
      <c r="M156" s="247" t="s">
        <v>1</v>
      </c>
      <c r="N156" s="248" t="s">
        <v>42</v>
      </c>
      <c r="O156" s="98"/>
      <c r="P156" s="249">
        <f>O156*H156</f>
        <v>0</v>
      </c>
      <c r="Q156" s="249">
        <v>0</v>
      </c>
      <c r="R156" s="249">
        <f>Q156*H156</f>
        <v>0</v>
      </c>
      <c r="S156" s="249">
        <v>0</v>
      </c>
      <c r="T156" s="250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51" t="s">
        <v>227</v>
      </c>
      <c r="AT156" s="251" t="s">
        <v>213</v>
      </c>
      <c r="AU156" s="251" t="s">
        <v>92</v>
      </c>
      <c r="AY156" s="18" t="s">
        <v>210</v>
      </c>
      <c r="BE156" s="252">
        <f>IF(N156="základná",J156,0)</f>
        <v>0</v>
      </c>
      <c r="BF156" s="252">
        <f>IF(N156="znížená",J156,0)</f>
        <v>0</v>
      </c>
      <c r="BG156" s="252">
        <f>IF(N156="zákl. prenesená",J156,0)</f>
        <v>0</v>
      </c>
      <c r="BH156" s="252">
        <f>IF(N156="zníž. prenesená",J156,0)</f>
        <v>0</v>
      </c>
      <c r="BI156" s="252">
        <f>IF(N156="nulová",J156,0)</f>
        <v>0</v>
      </c>
      <c r="BJ156" s="18" t="s">
        <v>92</v>
      </c>
      <c r="BK156" s="252">
        <f>ROUND(I156*H156,2)</f>
        <v>0</v>
      </c>
      <c r="BL156" s="18" t="s">
        <v>227</v>
      </c>
      <c r="BM156" s="251" t="s">
        <v>2070</v>
      </c>
    </row>
    <row r="157" s="13" customFormat="1">
      <c r="A157" s="13"/>
      <c r="B157" s="258"/>
      <c r="C157" s="259"/>
      <c r="D157" s="260" t="s">
        <v>256</v>
      </c>
      <c r="E157" s="261" t="s">
        <v>1</v>
      </c>
      <c r="F157" s="262" t="s">
        <v>2071</v>
      </c>
      <c r="G157" s="259"/>
      <c r="H157" s="263">
        <v>30</v>
      </c>
      <c r="I157" s="264"/>
      <c r="J157" s="259"/>
      <c r="K157" s="259"/>
      <c r="L157" s="265"/>
      <c r="M157" s="266"/>
      <c r="N157" s="267"/>
      <c r="O157" s="267"/>
      <c r="P157" s="267"/>
      <c r="Q157" s="267"/>
      <c r="R157" s="267"/>
      <c r="S157" s="267"/>
      <c r="T157" s="268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69" t="s">
        <v>256</v>
      </c>
      <c r="AU157" s="269" t="s">
        <v>92</v>
      </c>
      <c r="AV157" s="13" t="s">
        <v>92</v>
      </c>
      <c r="AW157" s="13" t="s">
        <v>32</v>
      </c>
      <c r="AX157" s="13" t="s">
        <v>84</v>
      </c>
      <c r="AY157" s="269" t="s">
        <v>210</v>
      </c>
    </row>
    <row r="158" s="12" customFormat="1" ht="22.8" customHeight="1">
      <c r="A158" s="12"/>
      <c r="B158" s="223"/>
      <c r="C158" s="224"/>
      <c r="D158" s="225" t="s">
        <v>75</v>
      </c>
      <c r="E158" s="237" t="s">
        <v>741</v>
      </c>
      <c r="F158" s="237" t="s">
        <v>807</v>
      </c>
      <c r="G158" s="224"/>
      <c r="H158" s="224"/>
      <c r="I158" s="227"/>
      <c r="J158" s="238">
        <f>BK158</f>
        <v>0</v>
      </c>
      <c r="K158" s="224"/>
      <c r="L158" s="229"/>
      <c r="M158" s="230"/>
      <c r="N158" s="231"/>
      <c r="O158" s="231"/>
      <c r="P158" s="232">
        <f>P159</f>
        <v>0</v>
      </c>
      <c r="Q158" s="231"/>
      <c r="R158" s="232">
        <f>R159</f>
        <v>0</v>
      </c>
      <c r="S158" s="231"/>
      <c r="T158" s="233">
        <f>T159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34" t="s">
        <v>84</v>
      </c>
      <c r="AT158" s="235" t="s">
        <v>75</v>
      </c>
      <c r="AU158" s="235" t="s">
        <v>84</v>
      </c>
      <c r="AY158" s="234" t="s">
        <v>210</v>
      </c>
      <c r="BK158" s="236">
        <f>BK159</f>
        <v>0</v>
      </c>
    </row>
    <row r="159" s="2" customFormat="1" ht="23.4566" customHeight="1">
      <c r="A159" s="39"/>
      <c r="B159" s="40"/>
      <c r="C159" s="239" t="s">
        <v>336</v>
      </c>
      <c r="D159" s="239" t="s">
        <v>213</v>
      </c>
      <c r="E159" s="240" t="s">
        <v>809</v>
      </c>
      <c r="F159" s="241" t="s">
        <v>810</v>
      </c>
      <c r="G159" s="242" t="s">
        <v>333</v>
      </c>
      <c r="H159" s="243">
        <v>12.904999999999999</v>
      </c>
      <c r="I159" s="244"/>
      <c r="J159" s="245">
        <f>ROUND(I159*H159,2)</f>
        <v>0</v>
      </c>
      <c r="K159" s="246"/>
      <c r="L159" s="45"/>
      <c r="M159" s="247" t="s">
        <v>1</v>
      </c>
      <c r="N159" s="248" t="s">
        <v>42</v>
      </c>
      <c r="O159" s="98"/>
      <c r="P159" s="249">
        <f>O159*H159</f>
        <v>0</v>
      </c>
      <c r="Q159" s="249">
        <v>0</v>
      </c>
      <c r="R159" s="249">
        <f>Q159*H159</f>
        <v>0</v>
      </c>
      <c r="S159" s="249">
        <v>0</v>
      </c>
      <c r="T159" s="250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51" t="s">
        <v>227</v>
      </c>
      <c r="AT159" s="251" t="s">
        <v>213</v>
      </c>
      <c r="AU159" s="251" t="s">
        <v>92</v>
      </c>
      <c r="AY159" s="18" t="s">
        <v>210</v>
      </c>
      <c r="BE159" s="252">
        <f>IF(N159="základná",J159,0)</f>
        <v>0</v>
      </c>
      <c r="BF159" s="252">
        <f>IF(N159="znížená",J159,0)</f>
        <v>0</v>
      </c>
      <c r="BG159" s="252">
        <f>IF(N159="zákl. prenesená",J159,0)</f>
        <v>0</v>
      </c>
      <c r="BH159" s="252">
        <f>IF(N159="zníž. prenesená",J159,0)</f>
        <v>0</v>
      </c>
      <c r="BI159" s="252">
        <f>IF(N159="nulová",J159,0)</f>
        <v>0</v>
      </c>
      <c r="BJ159" s="18" t="s">
        <v>92</v>
      </c>
      <c r="BK159" s="252">
        <f>ROUND(I159*H159,2)</f>
        <v>0</v>
      </c>
      <c r="BL159" s="18" t="s">
        <v>227</v>
      </c>
      <c r="BM159" s="251" t="s">
        <v>2072</v>
      </c>
    </row>
    <row r="160" s="12" customFormat="1" ht="25.92" customHeight="1">
      <c r="A160" s="12"/>
      <c r="B160" s="223"/>
      <c r="C160" s="224"/>
      <c r="D160" s="225" t="s">
        <v>75</v>
      </c>
      <c r="E160" s="226" t="s">
        <v>330</v>
      </c>
      <c r="F160" s="226" t="s">
        <v>2073</v>
      </c>
      <c r="G160" s="224"/>
      <c r="H160" s="224"/>
      <c r="I160" s="227"/>
      <c r="J160" s="228">
        <f>BK160</f>
        <v>0</v>
      </c>
      <c r="K160" s="224"/>
      <c r="L160" s="229"/>
      <c r="M160" s="230"/>
      <c r="N160" s="231"/>
      <c r="O160" s="231"/>
      <c r="P160" s="232">
        <f>P161+P270</f>
        <v>0</v>
      </c>
      <c r="Q160" s="231"/>
      <c r="R160" s="232">
        <f>R161+R270</f>
        <v>8.9807249999999996</v>
      </c>
      <c r="S160" s="231"/>
      <c r="T160" s="233">
        <f>T161+T270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34" t="s">
        <v>102</v>
      </c>
      <c r="AT160" s="235" t="s">
        <v>75</v>
      </c>
      <c r="AU160" s="235" t="s">
        <v>76</v>
      </c>
      <c r="AY160" s="234" t="s">
        <v>210</v>
      </c>
      <c r="BK160" s="236">
        <f>BK161+BK270</f>
        <v>0</v>
      </c>
    </row>
    <row r="161" s="12" customFormat="1" ht="22.8" customHeight="1">
      <c r="A161" s="12"/>
      <c r="B161" s="223"/>
      <c r="C161" s="224"/>
      <c r="D161" s="225" t="s">
        <v>75</v>
      </c>
      <c r="E161" s="237" t="s">
        <v>2074</v>
      </c>
      <c r="F161" s="237" t="s">
        <v>2075</v>
      </c>
      <c r="G161" s="224"/>
      <c r="H161" s="224"/>
      <c r="I161" s="227"/>
      <c r="J161" s="238">
        <f>BK161</f>
        <v>0</v>
      </c>
      <c r="K161" s="224"/>
      <c r="L161" s="229"/>
      <c r="M161" s="230"/>
      <c r="N161" s="231"/>
      <c r="O161" s="231"/>
      <c r="P161" s="232">
        <f>SUM(P162:P269)</f>
        <v>0</v>
      </c>
      <c r="Q161" s="231"/>
      <c r="R161" s="232">
        <f>SUM(R162:R269)</f>
        <v>0.82064999999999999</v>
      </c>
      <c r="S161" s="231"/>
      <c r="T161" s="233">
        <f>SUM(T162:T269)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34" t="s">
        <v>102</v>
      </c>
      <c r="AT161" s="235" t="s">
        <v>75</v>
      </c>
      <c r="AU161" s="235" t="s">
        <v>84</v>
      </c>
      <c r="AY161" s="234" t="s">
        <v>210</v>
      </c>
      <c r="BK161" s="236">
        <f>SUM(BK162:BK269)</f>
        <v>0</v>
      </c>
    </row>
    <row r="162" s="2" customFormat="1" ht="23.4566" customHeight="1">
      <c r="A162" s="39"/>
      <c r="B162" s="40"/>
      <c r="C162" s="239" t="s">
        <v>340</v>
      </c>
      <c r="D162" s="239" t="s">
        <v>213</v>
      </c>
      <c r="E162" s="240" t="s">
        <v>2076</v>
      </c>
      <c r="F162" s="241" t="s">
        <v>2077</v>
      </c>
      <c r="G162" s="242" t="s">
        <v>310</v>
      </c>
      <c r="H162" s="243">
        <v>14</v>
      </c>
      <c r="I162" s="244"/>
      <c r="J162" s="245">
        <f>ROUND(I162*H162,2)</f>
        <v>0</v>
      </c>
      <c r="K162" s="246"/>
      <c r="L162" s="45"/>
      <c r="M162" s="247" t="s">
        <v>1</v>
      </c>
      <c r="N162" s="248" t="s">
        <v>42</v>
      </c>
      <c r="O162" s="98"/>
      <c r="P162" s="249">
        <f>O162*H162</f>
        <v>0</v>
      </c>
      <c r="Q162" s="249">
        <v>0</v>
      </c>
      <c r="R162" s="249">
        <f>Q162*H162</f>
        <v>0</v>
      </c>
      <c r="S162" s="249">
        <v>0</v>
      </c>
      <c r="T162" s="250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51" t="s">
        <v>583</v>
      </c>
      <c r="AT162" s="251" t="s">
        <v>213</v>
      </c>
      <c r="AU162" s="251" t="s">
        <v>92</v>
      </c>
      <c r="AY162" s="18" t="s">
        <v>210</v>
      </c>
      <c r="BE162" s="252">
        <f>IF(N162="základná",J162,0)</f>
        <v>0</v>
      </c>
      <c r="BF162" s="252">
        <f>IF(N162="znížená",J162,0)</f>
        <v>0</v>
      </c>
      <c r="BG162" s="252">
        <f>IF(N162="zákl. prenesená",J162,0)</f>
        <v>0</v>
      </c>
      <c r="BH162" s="252">
        <f>IF(N162="zníž. prenesená",J162,0)</f>
        <v>0</v>
      </c>
      <c r="BI162" s="252">
        <f>IF(N162="nulová",J162,0)</f>
        <v>0</v>
      </c>
      <c r="BJ162" s="18" t="s">
        <v>92</v>
      </c>
      <c r="BK162" s="252">
        <f>ROUND(I162*H162,2)</f>
        <v>0</v>
      </c>
      <c r="BL162" s="18" t="s">
        <v>583</v>
      </c>
      <c r="BM162" s="251" t="s">
        <v>2078</v>
      </c>
    </row>
    <row r="163" s="13" customFormat="1">
      <c r="A163" s="13"/>
      <c r="B163" s="258"/>
      <c r="C163" s="259"/>
      <c r="D163" s="260" t="s">
        <v>256</v>
      </c>
      <c r="E163" s="261" t="s">
        <v>1</v>
      </c>
      <c r="F163" s="262" t="s">
        <v>2079</v>
      </c>
      <c r="G163" s="259"/>
      <c r="H163" s="263">
        <v>12</v>
      </c>
      <c r="I163" s="264"/>
      <c r="J163" s="259"/>
      <c r="K163" s="259"/>
      <c r="L163" s="265"/>
      <c r="M163" s="266"/>
      <c r="N163" s="267"/>
      <c r="O163" s="267"/>
      <c r="P163" s="267"/>
      <c r="Q163" s="267"/>
      <c r="R163" s="267"/>
      <c r="S163" s="267"/>
      <c r="T163" s="268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69" t="s">
        <v>256</v>
      </c>
      <c r="AU163" s="269" t="s">
        <v>92</v>
      </c>
      <c r="AV163" s="13" t="s">
        <v>92</v>
      </c>
      <c r="AW163" s="13" t="s">
        <v>32</v>
      </c>
      <c r="AX163" s="13" t="s">
        <v>76</v>
      </c>
      <c r="AY163" s="269" t="s">
        <v>210</v>
      </c>
    </row>
    <row r="164" s="13" customFormat="1">
      <c r="A164" s="13"/>
      <c r="B164" s="258"/>
      <c r="C164" s="259"/>
      <c r="D164" s="260" t="s">
        <v>256</v>
      </c>
      <c r="E164" s="261" t="s">
        <v>1</v>
      </c>
      <c r="F164" s="262" t="s">
        <v>2080</v>
      </c>
      <c r="G164" s="259"/>
      <c r="H164" s="263">
        <v>2</v>
      </c>
      <c r="I164" s="264"/>
      <c r="J164" s="259"/>
      <c r="K164" s="259"/>
      <c r="L164" s="265"/>
      <c r="M164" s="266"/>
      <c r="N164" s="267"/>
      <c r="O164" s="267"/>
      <c r="P164" s="267"/>
      <c r="Q164" s="267"/>
      <c r="R164" s="267"/>
      <c r="S164" s="267"/>
      <c r="T164" s="268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69" t="s">
        <v>256</v>
      </c>
      <c r="AU164" s="269" t="s">
        <v>92</v>
      </c>
      <c r="AV164" s="13" t="s">
        <v>92</v>
      </c>
      <c r="AW164" s="13" t="s">
        <v>32</v>
      </c>
      <c r="AX164" s="13" t="s">
        <v>76</v>
      </c>
      <c r="AY164" s="269" t="s">
        <v>210</v>
      </c>
    </row>
    <row r="165" s="14" customFormat="1">
      <c r="A165" s="14"/>
      <c r="B165" s="270"/>
      <c r="C165" s="271"/>
      <c r="D165" s="260" t="s">
        <v>256</v>
      </c>
      <c r="E165" s="272" t="s">
        <v>1</v>
      </c>
      <c r="F165" s="273" t="s">
        <v>268</v>
      </c>
      <c r="G165" s="271"/>
      <c r="H165" s="274">
        <v>14</v>
      </c>
      <c r="I165" s="275"/>
      <c r="J165" s="271"/>
      <c r="K165" s="271"/>
      <c r="L165" s="276"/>
      <c r="M165" s="277"/>
      <c r="N165" s="278"/>
      <c r="O165" s="278"/>
      <c r="P165" s="278"/>
      <c r="Q165" s="278"/>
      <c r="R165" s="278"/>
      <c r="S165" s="278"/>
      <c r="T165" s="279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80" t="s">
        <v>256</v>
      </c>
      <c r="AU165" s="280" t="s">
        <v>92</v>
      </c>
      <c r="AV165" s="14" t="s">
        <v>227</v>
      </c>
      <c r="AW165" s="14" t="s">
        <v>32</v>
      </c>
      <c r="AX165" s="14" t="s">
        <v>84</v>
      </c>
      <c r="AY165" s="280" t="s">
        <v>210</v>
      </c>
    </row>
    <row r="166" s="2" customFormat="1" ht="21.0566" customHeight="1">
      <c r="A166" s="39"/>
      <c r="B166" s="40"/>
      <c r="C166" s="281" t="s">
        <v>346</v>
      </c>
      <c r="D166" s="281" t="s">
        <v>330</v>
      </c>
      <c r="E166" s="282" t="s">
        <v>2081</v>
      </c>
      <c r="F166" s="283" t="s">
        <v>2082</v>
      </c>
      <c r="G166" s="284" t="s">
        <v>310</v>
      </c>
      <c r="H166" s="285">
        <v>14</v>
      </c>
      <c r="I166" s="286"/>
      <c r="J166" s="287">
        <f>ROUND(I166*H166,2)</f>
        <v>0</v>
      </c>
      <c r="K166" s="288"/>
      <c r="L166" s="289"/>
      <c r="M166" s="290" t="s">
        <v>1</v>
      </c>
      <c r="N166" s="291" t="s">
        <v>42</v>
      </c>
      <c r="O166" s="98"/>
      <c r="P166" s="249">
        <f>O166*H166</f>
        <v>0</v>
      </c>
      <c r="Q166" s="249">
        <v>0.00025000000000000001</v>
      </c>
      <c r="R166" s="249">
        <f>Q166*H166</f>
        <v>0.0035000000000000001</v>
      </c>
      <c r="S166" s="249">
        <v>0</v>
      </c>
      <c r="T166" s="250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51" t="s">
        <v>2040</v>
      </c>
      <c r="AT166" s="251" t="s">
        <v>330</v>
      </c>
      <c r="AU166" s="251" t="s">
        <v>92</v>
      </c>
      <c r="AY166" s="18" t="s">
        <v>210</v>
      </c>
      <c r="BE166" s="252">
        <f>IF(N166="základná",J166,0)</f>
        <v>0</v>
      </c>
      <c r="BF166" s="252">
        <f>IF(N166="znížená",J166,0)</f>
        <v>0</v>
      </c>
      <c r="BG166" s="252">
        <f>IF(N166="zákl. prenesená",J166,0)</f>
        <v>0</v>
      </c>
      <c r="BH166" s="252">
        <f>IF(N166="zníž. prenesená",J166,0)</f>
        <v>0</v>
      </c>
      <c r="BI166" s="252">
        <f>IF(N166="nulová",J166,0)</f>
        <v>0</v>
      </c>
      <c r="BJ166" s="18" t="s">
        <v>92</v>
      </c>
      <c r="BK166" s="252">
        <f>ROUND(I166*H166,2)</f>
        <v>0</v>
      </c>
      <c r="BL166" s="18" t="s">
        <v>2040</v>
      </c>
      <c r="BM166" s="251" t="s">
        <v>2083</v>
      </c>
    </row>
    <row r="167" s="2" customFormat="1" ht="21.0566" customHeight="1">
      <c r="A167" s="39"/>
      <c r="B167" s="40"/>
      <c r="C167" s="281" t="s">
        <v>353</v>
      </c>
      <c r="D167" s="281" t="s">
        <v>330</v>
      </c>
      <c r="E167" s="282" t="s">
        <v>2084</v>
      </c>
      <c r="F167" s="283" t="s">
        <v>2085</v>
      </c>
      <c r="G167" s="284" t="s">
        <v>563</v>
      </c>
      <c r="H167" s="285">
        <v>3</v>
      </c>
      <c r="I167" s="286"/>
      <c r="J167" s="287">
        <f>ROUND(I167*H167,2)</f>
        <v>0</v>
      </c>
      <c r="K167" s="288"/>
      <c r="L167" s="289"/>
      <c r="M167" s="290" t="s">
        <v>1</v>
      </c>
      <c r="N167" s="291" t="s">
        <v>42</v>
      </c>
      <c r="O167" s="98"/>
      <c r="P167" s="249">
        <f>O167*H167</f>
        <v>0</v>
      </c>
      <c r="Q167" s="249">
        <v>0</v>
      </c>
      <c r="R167" s="249">
        <f>Q167*H167</f>
        <v>0</v>
      </c>
      <c r="S167" s="249">
        <v>0</v>
      </c>
      <c r="T167" s="250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51" t="s">
        <v>2040</v>
      </c>
      <c r="AT167" s="251" t="s">
        <v>330</v>
      </c>
      <c r="AU167" s="251" t="s">
        <v>92</v>
      </c>
      <c r="AY167" s="18" t="s">
        <v>210</v>
      </c>
      <c r="BE167" s="252">
        <f>IF(N167="základná",J167,0)</f>
        <v>0</v>
      </c>
      <c r="BF167" s="252">
        <f>IF(N167="znížená",J167,0)</f>
        <v>0</v>
      </c>
      <c r="BG167" s="252">
        <f>IF(N167="zákl. prenesená",J167,0)</f>
        <v>0</v>
      </c>
      <c r="BH167" s="252">
        <f>IF(N167="zníž. prenesená",J167,0)</f>
        <v>0</v>
      </c>
      <c r="BI167" s="252">
        <f>IF(N167="nulová",J167,0)</f>
        <v>0</v>
      </c>
      <c r="BJ167" s="18" t="s">
        <v>92</v>
      </c>
      <c r="BK167" s="252">
        <f>ROUND(I167*H167,2)</f>
        <v>0</v>
      </c>
      <c r="BL167" s="18" t="s">
        <v>2040</v>
      </c>
      <c r="BM167" s="251" t="s">
        <v>2086</v>
      </c>
    </row>
    <row r="168" s="13" customFormat="1">
      <c r="A168" s="13"/>
      <c r="B168" s="258"/>
      <c r="C168" s="259"/>
      <c r="D168" s="260" t="s">
        <v>256</v>
      </c>
      <c r="E168" s="261" t="s">
        <v>1</v>
      </c>
      <c r="F168" s="262" t="s">
        <v>102</v>
      </c>
      <c r="G168" s="259"/>
      <c r="H168" s="263">
        <v>3</v>
      </c>
      <c r="I168" s="264"/>
      <c r="J168" s="259"/>
      <c r="K168" s="259"/>
      <c r="L168" s="265"/>
      <c r="M168" s="266"/>
      <c r="N168" s="267"/>
      <c r="O168" s="267"/>
      <c r="P168" s="267"/>
      <c r="Q168" s="267"/>
      <c r="R168" s="267"/>
      <c r="S168" s="267"/>
      <c r="T168" s="268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69" t="s">
        <v>256</v>
      </c>
      <c r="AU168" s="269" t="s">
        <v>92</v>
      </c>
      <c r="AV168" s="13" t="s">
        <v>92</v>
      </c>
      <c r="AW168" s="13" t="s">
        <v>32</v>
      </c>
      <c r="AX168" s="13" t="s">
        <v>84</v>
      </c>
      <c r="AY168" s="269" t="s">
        <v>210</v>
      </c>
    </row>
    <row r="169" s="2" customFormat="1" ht="23.4566" customHeight="1">
      <c r="A169" s="39"/>
      <c r="B169" s="40"/>
      <c r="C169" s="239" t="s">
        <v>7</v>
      </c>
      <c r="D169" s="239" t="s">
        <v>213</v>
      </c>
      <c r="E169" s="240" t="s">
        <v>2087</v>
      </c>
      <c r="F169" s="241" t="s">
        <v>2088</v>
      </c>
      <c r="G169" s="242" t="s">
        <v>310</v>
      </c>
      <c r="H169" s="243">
        <v>20</v>
      </c>
      <c r="I169" s="244"/>
      <c r="J169" s="245">
        <f>ROUND(I169*H169,2)</f>
        <v>0</v>
      </c>
      <c r="K169" s="246"/>
      <c r="L169" s="45"/>
      <c r="M169" s="247" t="s">
        <v>1</v>
      </c>
      <c r="N169" s="248" t="s">
        <v>42</v>
      </c>
      <c r="O169" s="98"/>
      <c r="P169" s="249">
        <f>O169*H169</f>
        <v>0</v>
      </c>
      <c r="Q169" s="249">
        <v>0</v>
      </c>
      <c r="R169" s="249">
        <f>Q169*H169</f>
        <v>0</v>
      </c>
      <c r="S169" s="249">
        <v>0</v>
      </c>
      <c r="T169" s="250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51" t="s">
        <v>583</v>
      </c>
      <c r="AT169" s="251" t="s">
        <v>213</v>
      </c>
      <c r="AU169" s="251" t="s">
        <v>92</v>
      </c>
      <c r="AY169" s="18" t="s">
        <v>210</v>
      </c>
      <c r="BE169" s="252">
        <f>IF(N169="základná",J169,0)</f>
        <v>0</v>
      </c>
      <c r="BF169" s="252">
        <f>IF(N169="znížená",J169,0)</f>
        <v>0</v>
      </c>
      <c r="BG169" s="252">
        <f>IF(N169="zákl. prenesená",J169,0)</f>
        <v>0</v>
      </c>
      <c r="BH169" s="252">
        <f>IF(N169="zníž. prenesená",J169,0)</f>
        <v>0</v>
      </c>
      <c r="BI169" s="252">
        <f>IF(N169="nulová",J169,0)</f>
        <v>0</v>
      </c>
      <c r="BJ169" s="18" t="s">
        <v>92</v>
      </c>
      <c r="BK169" s="252">
        <f>ROUND(I169*H169,2)</f>
        <v>0</v>
      </c>
      <c r="BL169" s="18" t="s">
        <v>583</v>
      </c>
      <c r="BM169" s="251" t="s">
        <v>2089</v>
      </c>
    </row>
    <row r="170" s="13" customFormat="1">
      <c r="A170" s="13"/>
      <c r="B170" s="258"/>
      <c r="C170" s="259"/>
      <c r="D170" s="260" t="s">
        <v>256</v>
      </c>
      <c r="E170" s="261" t="s">
        <v>1</v>
      </c>
      <c r="F170" s="262" t="s">
        <v>2090</v>
      </c>
      <c r="G170" s="259"/>
      <c r="H170" s="263">
        <v>8</v>
      </c>
      <c r="I170" s="264"/>
      <c r="J170" s="259"/>
      <c r="K170" s="259"/>
      <c r="L170" s="265"/>
      <c r="M170" s="266"/>
      <c r="N170" s="267"/>
      <c r="O170" s="267"/>
      <c r="P170" s="267"/>
      <c r="Q170" s="267"/>
      <c r="R170" s="267"/>
      <c r="S170" s="267"/>
      <c r="T170" s="268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69" t="s">
        <v>256</v>
      </c>
      <c r="AU170" s="269" t="s">
        <v>92</v>
      </c>
      <c r="AV170" s="13" t="s">
        <v>92</v>
      </c>
      <c r="AW170" s="13" t="s">
        <v>32</v>
      </c>
      <c r="AX170" s="13" t="s">
        <v>76</v>
      </c>
      <c r="AY170" s="269" t="s">
        <v>210</v>
      </c>
    </row>
    <row r="171" s="13" customFormat="1">
      <c r="A171" s="13"/>
      <c r="B171" s="258"/>
      <c r="C171" s="259"/>
      <c r="D171" s="260" t="s">
        <v>256</v>
      </c>
      <c r="E171" s="261" t="s">
        <v>1</v>
      </c>
      <c r="F171" s="262" t="s">
        <v>2091</v>
      </c>
      <c r="G171" s="259"/>
      <c r="H171" s="263">
        <v>12</v>
      </c>
      <c r="I171" s="264"/>
      <c r="J171" s="259"/>
      <c r="K171" s="259"/>
      <c r="L171" s="265"/>
      <c r="M171" s="266"/>
      <c r="N171" s="267"/>
      <c r="O171" s="267"/>
      <c r="P171" s="267"/>
      <c r="Q171" s="267"/>
      <c r="R171" s="267"/>
      <c r="S171" s="267"/>
      <c r="T171" s="268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69" t="s">
        <v>256</v>
      </c>
      <c r="AU171" s="269" t="s">
        <v>92</v>
      </c>
      <c r="AV171" s="13" t="s">
        <v>92</v>
      </c>
      <c r="AW171" s="13" t="s">
        <v>32</v>
      </c>
      <c r="AX171" s="13" t="s">
        <v>76</v>
      </c>
      <c r="AY171" s="269" t="s">
        <v>210</v>
      </c>
    </row>
    <row r="172" s="14" customFormat="1">
      <c r="A172" s="14"/>
      <c r="B172" s="270"/>
      <c r="C172" s="271"/>
      <c r="D172" s="260" t="s">
        <v>256</v>
      </c>
      <c r="E172" s="272" t="s">
        <v>1</v>
      </c>
      <c r="F172" s="273" t="s">
        <v>268</v>
      </c>
      <c r="G172" s="271"/>
      <c r="H172" s="274">
        <v>20</v>
      </c>
      <c r="I172" s="275"/>
      <c r="J172" s="271"/>
      <c r="K172" s="271"/>
      <c r="L172" s="276"/>
      <c r="M172" s="277"/>
      <c r="N172" s="278"/>
      <c r="O172" s="278"/>
      <c r="P172" s="278"/>
      <c r="Q172" s="278"/>
      <c r="R172" s="278"/>
      <c r="S172" s="278"/>
      <c r="T172" s="279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80" t="s">
        <v>256</v>
      </c>
      <c r="AU172" s="280" t="s">
        <v>92</v>
      </c>
      <c r="AV172" s="14" t="s">
        <v>227</v>
      </c>
      <c r="AW172" s="14" t="s">
        <v>32</v>
      </c>
      <c r="AX172" s="14" t="s">
        <v>84</v>
      </c>
      <c r="AY172" s="280" t="s">
        <v>210</v>
      </c>
    </row>
    <row r="173" s="2" customFormat="1" ht="23.4566" customHeight="1">
      <c r="A173" s="39"/>
      <c r="B173" s="40"/>
      <c r="C173" s="281" t="s">
        <v>362</v>
      </c>
      <c r="D173" s="281" t="s">
        <v>330</v>
      </c>
      <c r="E173" s="282" t="s">
        <v>2092</v>
      </c>
      <c r="F173" s="283" t="s">
        <v>2093</v>
      </c>
      <c r="G173" s="284" t="s">
        <v>310</v>
      </c>
      <c r="H173" s="285">
        <v>20</v>
      </c>
      <c r="I173" s="286"/>
      <c r="J173" s="287">
        <f>ROUND(I173*H173,2)</f>
        <v>0</v>
      </c>
      <c r="K173" s="288"/>
      <c r="L173" s="289"/>
      <c r="M173" s="290" t="s">
        <v>1</v>
      </c>
      <c r="N173" s="291" t="s">
        <v>42</v>
      </c>
      <c r="O173" s="98"/>
      <c r="P173" s="249">
        <f>O173*H173</f>
        <v>0</v>
      </c>
      <c r="Q173" s="249">
        <v>0.00038000000000000002</v>
      </c>
      <c r="R173" s="249">
        <f>Q173*H173</f>
        <v>0.0076000000000000009</v>
      </c>
      <c r="S173" s="249">
        <v>0</v>
      </c>
      <c r="T173" s="250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51" t="s">
        <v>2040</v>
      </c>
      <c r="AT173" s="251" t="s">
        <v>330</v>
      </c>
      <c r="AU173" s="251" t="s">
        <v>92</v>
      </c>
      <c r="AY173" s="18" t="s">
        <v>210</v>
      </c>
      <c r="BE173" s="252">
        <f>IF(N173="základná",J173,0)</f>
        <v>0</v>
      </c>
      <c r="BF173" s="252">
        <f>IF(N173="znížená",J173,0)</f>
        <v>0</v>
      </c>
      <c r="BG173" s="252">
        <f>IF(N173="zákl. prenesená",J173,0)</f>
        <v>0</v>
      </c>
      <c r="BH173" s="252">
        <f>IF(N173="zníž. prenesená",J173,0)</f>
        <v>0</v>
      </c>
      <c r="BI173" s="252">
        <f>IF(N173="nulová",J173,0)</f>
        <v>0</v>
      </c>
      <c r="BJ173" s="18" t="s">
        <v>92</v>
      </c>
      <c r="BK173" s="252">
        <f>ROUND(I173*H173,2)</f>
        <v>0</v>
      </c>
      <c r="BL173" s="18" t="s">
        <v>2040</v>
      </c>
      <c r="BM173" s="251" t="s">
        <v>2094</v>
      </c>
    </row>
    <row r="174" s="2" customFormat="1" ht="16.30189" customHeight="1">
      <c r="A174" s="39"/>
      <c r="B174" s="40"/>
      <c r="C174" s="239" t="s">
        <v>368</v>
      </c>
      <c r="D174" s="239" t="s">
        <v>213</v>
      </c>
      <c r="E174" s="240" t="s">
        <v>2095</v>
      </c>
      <c r="F174" s="241" t="s">
        <v>2096</v>
      </c>
      <c r="G174" s="242" t="s">
        <v>563</v>
      </c>
      <c r="H174" s="243">
        <v>2</v>
      </c>
      <c r="I174" s="244"/>
      <c r="J174" s="245">
        <f>ROUND(I174*H174,2)</f>
        <v>0</v>
      </c>
      <c r="K174" s="246"/>
      <c r="L174" s="45"/>
      <c r="M174" s="247" t="s">
        <v>1</v>
      </c>
      <c r="N174" s="248" t="s">
        <v>42</v>
      </c>
      <c r="O174" s="98"/>
      <c r="P174" s="249">
        <f>O174*H174</f>
        <v>0</v>
      </c>
      <c r="Q174" s="249">
        <v>0</v>
      </c>
      <c r="R174" s="249">
        <f>Q174*H174</f>
        <v>0</v>
      </c>
      <c r="S174" s="249">
        <v>0</v>
      </c>
      <c r="T174" s="250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51" t="s">
        <v>583</v>
      </c>
      <c r="AT174" s="251" t="s">
        <v>213</v>
      </c>
      <c r="AU174" s="251" t="s">
        <v>92</v>
      </c>
      <c r="AY174" s="18" t="s">
        <v>210</v>
      </c>
      <c r="BE174" s="252">
        <f>IF(N174="základná",J174,0)</f>
        <v>0</v>
      </c>
      <c r="BF174" s="252">
        <f>IF(N174="znížená",J174,0)</f>
        <v>0</v>
      </c>
      <c r="BG174" s="252">
        <f>IF(N174="zákl. prenesená",J174,0)</f>
        <v>0</v>
      </c>
      <c r="BH174" s="252">
        <f>IF(N174="zníž. prenesená",J174,0)</f>
        <v>0</v>
      </c>
      <c r="BI174" s="252">
        <f>IF(N174="nulová",J174,0)</f>
        <v>0</v>
      </c>
      <c r="BJ174" s="18" t="s">
        <v>92</v>
      </c>
      <c r="BK174" s="252">
        <f>ROUND(I174*H174,2)</f>
        <v>0</v>
      </c>
      <c r="BL174" s="18" t="s">
        <v>583</v>
      </c>
      <c r="BM174" s="251" t="s">
        <v>2097</v>
      </c>
    </row>
    <row r="175" s="2" customFormat="1" ht="16.30189" customHeight="1">
      <c r="A175" s="39"/>
      <c r="B175" s="40"/>
      <c r="C175" s="281" t="s">
        <v>373</v>
      </c>
      <c r="D175" s="281" t="s">
        <v>330</v>
      </c>
      <c r="E175" s="282" t="s">
        <v>2098</v>
      </c>
      <c r="F175" s="283" t="s">
        <v>2099</v>
      </c>
      <c r="G175" s="284" t="s">
        <v>563</v>
      </c>
      <c r="H175" s="285">
        <v>2</v>
      </c>
      <c r="I175" s="286"/>
      <c r="J175" s="287">
        <f>ROUND(I175*H175,2)</f>
        <v>0</v>
      </c>
      <c r="K175" s="288"/>
      <c r="L175" s="289"/>
      <c r="M175" s="290" t="s">
        <v>1</v>
      </c>
      <c r="N175" s="291" t="s">
        <v>42</v>
      </c>
      <c r="O175" s="98"/>
      <c r="P175" s="249">
        <f>O175*H175</f>
        <v>0</v>
      </c>
      <c r="Q175" s="249">
        <v>0.00016000000000000001</v>
      </c>
      <c r="R175" s="249">
        <f>Q175*H175</f>
        <v>0.00032000000000000003</v>
      </c>
      <c r="S175" s="249">
        <v>0</v>
      </c>
      <c r="T175" s="250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51" t="s">
        <v>2040</v>
      </c>
      <c r="AT175" s="251" t="s">
        <v>330</v>
      </c>
      <c r="AU175" s="251" t="s">
        <v>92</v>
      </c>
      <c r="AY175" s="18" t="s">
        <v>210</v>
      </c>
      <c r="BE175" s="252">
        <f>IF(N175="základná",J175,0)</f>
        <v>0</v>
      </c>
      <c r="BF175" s="252">
        <f>IF(N175="znížená",J175,0)</f>
        <v>0</v>
      </c>
      <c r="BG175" s="252">
        <f>IF(N175="zákl. prenesená",J175,0)</f>
        <v>0</v>
      </c>
      <c r="BH175" s="252">
        <f>IF(N175="zníž. prenesená",J175,0)</f>
        <v>0</v>
      </c>
      <c r="BI175" s="252">
        <f>IF(N175="nulová",J175,0)</f>
        <v>0</v>
      </c>
      <c r="BJ175" s="18" t="s">
        <v>92</v>
      </c>
      <c r="BK175" s="252">
        <f>ROUND(I175*H175,2)</f>
        <v>0</v>
      </c>
      <c r="BL175" s="18" t="s">
        <v>2040</v>
      </c>
      <c r="BM175" s="251" t="s">
        <v>2100</v>
      </c>
    </row>
    <row r="176" s="2" customFormat="1" ht="16.30189" customHeight="1">
      <c r="A176" s="39"/>
      <c r="B176" s="40"/>
      <c r="C176" s="239" t="s">
        <v>378</v>
      </c>
      <c r="D176" s="239" t="s">
        <v>213</v>
      </c>
      <c r="E176" s="240" t="s">
        <v>2101</v>
      </c>
      <c r="F176" s="241" t="s">
        <v>2102</v>
      </c>
      <c r="G176" s="242" t="s">
        <v>2103</v>
      </c>
      <c r="H176" s="243">
        <v>6</v>
      </c>
      <c r="I176" s="244"/>
      <c r="J176" s="245">
        <f>ROUND(I176*H176,2)</f>
        <v>0</v>
      </c>
      <c r="K176" s="246"/>
      <c r="L176" s="45"/>
      <c r="M176" s="247" t="s">
        <v>1</v>
      </c>
      <c r="N176" s="248" t="s">
        <v>42</v>
      </c>
      <c r="O176" s="98"/>
      <c r="P176" s="249">
        <f>O176*H176</f>
        <v>0</v>
      </c>
      <c r="Q176" s="249">
        <v>0</v>
      </c>
      <c r="R176" s="249">
        <f>Q176*H176</f>
        <v>0</v>
      </c>
      <c r="S176" s="249">
        <v>0</v>
      </c>
      <c r="T176" s="250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51" t="s">
        <v>583</v>
      </c>
      <c r="AT176" s="251" t="s">
        <v>213</v>
      </c>
      <c r="AU176" s="251" t="s">
        <v>92</v>
      </c>
      <c r="AY176" s="18" t="s">
        <v>210</v>
      </c>
      <c r="BE176" s="252">
        <f>IF(N176="základná",J176,0)</f>
        <v>0</v>
      </c>
      <c r="BF176" s="252">
        <f>IF(N176="znížená",J176,0)</f>
        <v>0</v>
      </c>
      <c r="BG176" s="252">
        <f>IF(N176="zákl. prenesená",J176,0)</f>
        <v>0</v>
      </c>
      <c r="BH176" s="252">
        <f>IF(N176="zníž. prenesená",J176,0)</f>
        <v>0</v>
      </c>
      <c r="BI176" s="252">
        <f>IF(N176="nulová",J176,0)</f>
        <v>0</v>
      </c>
      <c r="BJ176" s="18" t="s">
        <v>92</v>
      </c>
      <c r="BK176" s="252">
        <f>ROUND(I176*H176,2)</f>
        <v>0</v>
      </c>
      <c r="BL176" s="18" t="s">
        <v>583</v>
      </c>
      <c r="BM176" s="251" t="s">
        <v>2104</v>
      </c>
    </row>
    <row r="177" s="13" customFormat="1">
      <c r="A177" s="13"/>
      <c r="B177" s="258"/>
      <c r="C177" s="259"/>
      <c r="D177" s="260" t="s">
        <v>256</v>
      </c>
      <c r="E177" s="261" t="s">
        <v>1</v>
      </c>
      <c r="F177" s="262" t="s">
        <v>2105</v>
      </c>
      <c r="G177" s="259"/>
      <c r="H177" s="263">
        <v>6</v>
      </c>
      <c r="I177" s="264"/>
      <c r="J177" s="259"/>
      <c r="K177" s="259"/>
      <c r="L177" s="265"/>
      <c r="M177" s="266"/>
      <c r="N177" s="267"/>
      <c r="O177" s="267"/>
      <c r="P177" s="267"/>
      <c r="Q177" s="267"/>
      <c r="R177" s="267"/>
      <c r="S177" s="267"/>
      <c r="T177" s="268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69" t="s">
        <v>256</v>
      </c>
      <c r="AU177" s="269" t="s">
        <v>92</v>
      </c>
      <c r="AV177" s="13" t="s">
        <v>92</v>
      </c>
      <c r="AW177" s="13" t="s">
        <v>32</v>
      </c>
      <c r="AX177" s="13" t="s">
        <v>84</v>
      </c>
      <c r="AY177" s="269" t="s">
        <v>210</v>
      </c>
    </row>
    <row r="178" s="2" customFormat="1" ht="31.92453" customHeight="1">
      <c r="A178" s="39"/>
      <c r="B178" s="40"/>
      <c r="C178" s="239" t="s">
        <v>383</v>
      </c>
      <c r="D178" s="239" t="s">
        <v>213</v>
      </c>
      <c r="E178" s="240" t="s">
        <v>2106</v>
      </c>
      <c r="F178" s="241" t="s">
        <v>2107</v>
      </c>
      <c r="G178" s="242" t="s">
        <v>563</v>
      </c>
      <c r="H178" s="243">
        <v>2</v>
      </c>
      <c r="I178" s="244"/>
      <c r="J178" s="245">
        <f>ROUND(I178*H178,2)</f>
        <v>0</v>
      </c>
      <c r="K178" s="246"/>
      <c r="L178" s="45"/>
      <c r="M178" s="247" t="s">
        <v>1</v>
      </c>
      <c r="N178" s="248" t="s">
        <v>42</v>
      </c>
      <c r="O178" s="98"/>
      <c r="P178" s="249">
        <f>O178*H178</f>
        <v>0</v>
      </c>
      <c r="Q178" s="249">
        <v>0</v>
      </c>
      <c r="R178" s="249">
        <f>Q178*H178</f>
        <v>0</v>
      </c>
      <c r="S178" s="249">
        <v>0</v>
      </c>
      <c r="T178" s="250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51" t="s">
        <v>583</v>
      </c>
      <c r="AT178" s="251" t="s">
        <v>213</v>
      </c>
      <c r="AU178" s="251" t="s">
        <v>92</v>
      </c>
      <c r="AY178" s="18" t="s">
        <v>210</v>
      </c>
      <c r="BE178" s="252">
        <f>IF(N178="základná",J178,0)</f>
        <v>0</v>
      </c>
      <c r="BF178" s="252">
        <f>IF(N178="znížená",J178,0)</f>
        <v>0</v>
      </c>
      <c r="BG178" s="252">
        <f>IF(N178="zákl. prenesená",J178,0)</f>
        <v>0</v>
      </c>
      <c r="BH178" s="252">
        <f>IF(N178="zníž. prenesená",J178,0)</f>
        <v>0</v>
      </c>
      <c r="BI178" s="252">
        <f>IF(N178="nulová",J178,0)</f>
        <v>0</v>
      </c>
      <c r="BJ178" s="18" t="s">
        <v>92</v>
      </c>
      <c r="BK178" s="252">
        <f>ROUND(I178*H178,2)</f>
        <v>0</v>
      </c>
      <c r="BL178" s="18" t="s">
        <v>583</v>
      </c>
      <c r="BM178" s="251" t="s">
        <v>2108</v>
      </c>
    </row>
    <row r="179" s="2" customFormat="1" ht="21.0566" customHeight="1">
      <c r="A179" s="39"/>
      <c r="B179" s="40"/>
      <c r="C179" s="281" t="s">
        <v>388</v>
      </c>
      <c r="D179" s="281" t="s">
        <v>330</v>
      </c>
      <c r="E179" s="282" t="s">
        <v>2109</v>
      </c>
      <c r="F179" s="283" t="s">
        <v>2110</v>
      </c>
      <c r="G179" s="284" t="s">
        <v>563</v>
      </c>
      <c r="H179" s="285">
        <v>2</v>
      </c>
      <c r="I179" s="286"/>
      <c r="J179" s="287">
        <f>ROUND(I179*H179,2)</f>
        <v>0</v>
      </c>
      <c r="K179" s="288"/>
      <c r="L179" s="289"/>
      <c r="M179" s="290" t="s">
        <v>1</v>
      </c>
      <c r="N179" s="291" t="s">
        <v>42</v>
      </c>
      <c r="O179" s="98"/>
      <c r="P179" s="249">
        <f>O179*H179</f>
        <v>0</v>
      </c>
      <c r="Q179" s="249">
        <v>6.0000000000000002E-05</v>
      </c>
      <c r="R179" s="249">
        <f>Q179*H179</f>
        <v>0.00012</v>
      </c>
      <c r="S179" s="249">
        <v>0</v>
      </c>
      <c r="T179" s="250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51" t="s">
        <v>2040</v>
      </c>
      <c r="AT179" s="251" t="s">
        <v>330</v>
      </c>
      <c r="AU179" s="251" t="s">
        <v>92</v>
      </c>
      <c r="AY179" s="18" t="s">
        <v>210</v>
      </c>
      <c r="BE179" s="252">
        <f>IF(N179="základná",J179,0)</f>
        <v>0</v>
      </c>
      <c r="BF179" s="252">
        <f>IF(N179="znížená",J179,0)</f>
        <v>0</v>
      </c>
      <c r="BG179" s="252">
        <f>IF(N179="zákl. prenesená",J179,0)</f>
        <v>0</v>
      </c>
      <c r="BH179" s="252">
        <f>IF(N179="zníž. prenesená",J179,0)</f>
        <v>0</v>
      </c>
      <c r="BI179" s="252">
        <f>IF(N179="nulová",J179,0)</f>
        <v>0</v>
      </c>
      <c r="BJ179" s="18" t="s">
        <v>92</v>
      </c>
      <c r="BK179" s="252">
        <f>ROUND(I179*H179,2)</f>
        <v>0</v>
      </c>
      <c r="BL179" s="18" t="s">
        <v>2040</v>
      </c>
      <c r="BM179" s="251" t="s">
        <v>2111</v>
      </c>
    </row>
    <row r="180" s="2" customFormat="1" ht="16.30189" customHeight="1">
      <c r="A180" s="39"/>
      <c r="B180" s="40"/>
      <c r="C180" s="239" t="s">
        <v>393</v>
      </c>
      <c r="D180" s="239" t="s">
        <v>213</v>
      </c>
      <c r="E180" s="240" t="s">
        <v>2112</v>
      </c>
      <c r="F180" s="241" t="s">
        <v>2113</v>
      </c>
      <c r="G180" s="242" t="s">
        <v>563</v>
      </c>
      <c r="H180" s="243">
        <v>3</v>
      </c>
      <c r="I180" s="244"/>
      <c r="J180" s="245">
        <f>ROUND(I180*H180,2)</f>
        <v>0</v>
      </c>
      <c r="K180" s="246"/>
      <c r="L180" s="45"/>
      <c r="M180" s="247" t="s">
        <v>1</v>
      </c>
      <c r="N180" s="248" t="s">
        <v>42</v>
      </c>
      <c r="O180" s="98"/>
      <c r="P180" s="249">
        <f>O180*H180</f>
        <v>0</v>
      </c>
      <c r="Q180" s="249">
        <v>0</v>
      </c>
      <c r="R180" s="249">
        <f>Q180*H180</f>
        <v>0</v>
      </c>
      <c r="S180" s="249">
        <v>0</v>
      </c>
      <c r="T180" s="250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51" t="s">
        <v>583</v>
      </c>
      <c r="AT180" s="251" t="s">
        <v>213</v>
      </c>
      <c r="AU180" s="251" t="s">
        <v>92</v>
      </c>
      <c r="AY180" s="18" t="s">
        <v>210</v>
      </c>
      <c r="BE180" s="252">
        <f>IF(N180="základná",J180,0)</f>
        <v>0</v>
      </c>
      <c r="BF180" s="252">
        <f>IF(N180="znížená",J180,0)</f>
        <v>0</v>
      </c>
      <c r="BG180" s="252">
        <f>IF(N180="zákl. prenesená",J180,0)</f>
        <v>0</v>
      </c>
      <c r="BH180" s="252">
        <f>IF(N180="zníž. prenesená",J180,0)</f>
        <v>0</v>
      </c>
      <c r="BI180" s="252">
        <f>IF(N180="nulová",J180,0)</f>
        <v>0</v>
      </c>
      <c r="BJ180" s="18" t="s">
        <v>92</v>
      </c>
      <c r="BK180" s="252">
        <f>ROUND(I180*H180,2)</f>
        <v>0</v>
      </c>
      <c r="BL180" s="18" t="s">
        <v>583</v>
      </c>
      <c r="BM180" s="251" t="s">
        <v>2114</v>
      </c>
    </row>
    <row r="181" s="2" customFormat="1" ht="21.0566" customHeight="1">
      <c r="A181" s="39"/>
      <c r="B181" s="40"/>
      <c r="C181" s="281" t="s">
        <v>398</v>
      </c>
      <c r="D181" s="281" t="s">
        <v>330</v>
      </c>
      <c r="E181" s="282" t="s">
        <v>2115</v>
      </c>
      <c r="F181" s="283" t="s">
        <v>2116</v>
      </c>
      <c r="G181" s="284" t="s">
        <v>563</v>
      </c>
      <c r="H181" s="285">
        <v>3</v>
      </c>
      <c r="I181" s="286"/>
      <c r="J181" s="287">
        <f>ROUND(I181*H181,2)</f>
        <v>0</v>
      </c>
      <c r="K181" s="288"/>
      <c r="L181" s="289"/>
      <c r="M181" s="290" t="s">
        <v>1</v>
      </c>
      <c r="N181" s="291" t="s">
        <v>42</v>
      </c>
      <c r="O181" s="98"/>
      <c r="P181" s="249">
        <f>O181*H181</f>
        <v>0</v>
      </c>
      <c r="Q181" s="249">
        <v>0.00012999999999999999</v>
      </c>
      <c r="R181" s="249">
        <f>Q181*H181</f>
        <v>0.00038999999999999994</v>
      </c>
      <c r="S181" s="249">
        <v>0</v>
      </c>
      <c r="T181" s="250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51" t="s">
        <v>2040</v>
      </c>
      <c r="AT181" s="251" t="s">
        <v>330</v>
      </c>
      <c r="AU181" s="251" t="s">
        <v>92</v>
      </c>
      <c r="AY181" s="18" t="s">
        <v>210</v>
      </c>
      <c r="BE181" s="252">
        <f>IF(N181="základná",J181,0)</f>
        <v>0</v>
      </c>
      <c r="BF181" s="252">
        <f>IF(N181="znížená",J181,0)</f>
        <v>0</v>
      </c>
      <c r="BG181" s="252">
        <f>IF(N181="zákl. prenesená",J181,0)</f>
        <v>0</v>
      </c>
      <c r="BH181" s="252">
        <f>IF(N181="zníž. prenesená",J181,0)</f>
        <v>0</v>
      </c>
      <c r="BI181" s="252">
        <f>IF(N181="nulová",J181,0)</f>
        <v>0</v>
      </c>
      <c r="BJ181" s="18" t="s">
        <v>92</v>
      </c>
      <c r="BK181" s="252">
        <f>ROUND(I181*H181,2)</f>
        <v>0</v>
      </c>
      <c r="BL181" s="18" t="s">
        <v>2040</v>
      </c>
      <c r="BM181" s="251" t="s">
        <v>2117</v>
      </c>
    </row>
    <row r="182" s="2" customFormat="1" ht="16.30189" customHeight="1">
      <c r="A182" s="39"/>
      <c r="B182" s="40"/>
      <c r="C182" s="239" t="s">
        <v>403</v>
      </c>
      <c r="D182" s="239" t="s">
        <v>213</v>
      </c>
      <c r="E182" s="240" t="s">
        <v>2118</v>
      </c>
      <c r="F182" s="241" t="s">
        <v>2119</v>
      </c>
      <c r="G182" s="242" t="s">
        <v>563</v>
      </c>
      <c r="H182" s="243">
        <v>1</v>
      </c>
      <c r="I182" s="244"/>
      <c r="J182" s="245">
        <f>ROUND(I182*H182,2)</f>
        <v>0</v>
      </c>
      <c r="K182" s="246"/>
      <c r="L182" s="45"/>
      <c r="M182" s="247" t="s">
        <v>1</v>
      </c>
      <c r="N182" s="248" t="s">
        <v>42</v>
      </c>
      <c r="O182" s="98"/>
      <c r="P182" s="249">
        <f>O182*H182</f>
        <v>0</v>
      </c>
      <c r="Q182" s="249">
        <v>0</v>
      </c>
      <c r="R182" s="249">
        <f>Q182*H182</f>
        <v>0</v>
      </c>
      <c r="S182" s="249">
        <v>0</v>
      </c>
      <c r="T182" s="250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51" t="s">
        <v>583</v>
      </c>
      <c r="AT182" s="251" t="s">
        <v>213</v>
      </c>
      <c r="AU182" s="251" t="s">
        <v>92</v>
      </c>
      <c r="AY182" s="18" t="s">
        <v>210</v>
      </c>
      <c r="BE182" s="252">
        <f>IF(N182="základná",J182,0)</f>
        <v>0</v>
      </c>
      <c r="BF182" s="252">
        <f>IF(N182="znížená",J182,0)</f>
        <v>0</v>
      </c>
      <c r="BG182" s="252">
        <f>IF(N182="zákl. prenesená",J182,0)</f>
        <v>0</v>
      </c>
      <c r="BH182" s="252">
        <f>IF(N182="zníž. prenesená",J182,0)</f>
        <v>0</v>
      </c>
      <c r="BI182" s="252">
        <f>IF(N182="nulová",J182,0)</f>
        <v>0</v>
      </c>
      <c r="BJ182" s="18" t="s">
        <v>92</v>
      </c>
      <c r="BK182" s="252">
        <f>ROUND(I182*H182,2)</f>
        <v>0</v>
      </c>
      <c r="BL182" s="18" t="s">
        <v>583</v>
      </c>
      <c r="BM182" s="251" t="s">
        <v>2120</v>
      </c>
    </row>
    <row r="183" s="2" customFormat="1" ht="16.30189" customHeight="1">
      <c r="A183" s="39"/>
      <c r="B183" s="40"/>
      <c r="C183" s="281" t="s">
        <v>408</v>
      </c>
      <c r="D183" s="281" t="s">
        <v>330</v>
      </c>
      <c r="E183" s="282" t="s">
        <v>2121</v>
      </c>
      <c r="F183" s="283" t="s">
        <v>2122</v>
      </c>
      <c r="G183" s="284" t="s">
        <v>563</v>
      </c>
      <c r="H183" s="285">
        <v>1</v>
      </c>
      <c r="I183" s="286"/>
      <c r="J183" s="287">
        <f>ROUND(I183*H183,2)</f>
        <v>0</v>
      </c>
      <c r="K183" s="288"/>
      <c r="L183" s="289"/>
      <c r="M183" s="290" t="s">
        <v>1</v>
      </c>
      <c r="N183" s="291" t="s">
        <v>42</v>
      </c>
      <c r="O183" s="98"/>
      <c r="P183" s="249">
        <f>O183*H183</f>
        <v>0</v>
      </c>
      <c r="Q183" s="249">
        <v>0.00040000000000000002</v>
      </c>
      <c r="R183" s="249">
        <f>Q183*H183</f>
        <v>0.00040000000000000002</v>
      </c>
      <c r="S183" s="249">
        <v>0</v>
      </c>
      <c r="T183" s="250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51" t="s">
        <v>2040</v>
      </c>
      <c r="AT183" s="251" t="s">
        <v>330</v>
      </c>
      <c r="AU183" s="251" t="s">
        <v>92</v>
      </c>
      <c r="AY183" s="18" t="s">
        <v>210</v>
      </c>
      <c r="BE183" s="252">
        <f>IF(N183="základná",J183,0)</f>
        <v>0</v>
      </c>
      <c r="BF183" s="252">
        <f>IF(N183="znížená",J183,0)</f>
        <v>0</v>
      </c>
      <c r="BG183" s="252">
        <f>IF(N183="zákl. prenesená",J183,0)</f>
        <v>0</v>
      </c>
      <c r="BH183" s="252">
        <f>IF(N183="zníž. prenesená",J183,0)</f>
        <v>0</v>
      </c>
      <c r="BI183" s="252">
        <f>IF(N183="nulová",J183,0)</f>
        <v>0</v>
      </c>
      <c r="BJ183" s="18" t="s">
        <v>92</v>
      </c>
      <c r="BK183" s="252">
        <f>ROUND(I183*H183,2)</f>
        <v>0</v>
      </c>
      <c r="BL183" s="18" t="s">
        <v>2040</v>
      </c>
      <c r="BM183" s="251" t="s">
        <v>2123</v>
      </c>
    </row>
    <row r="184" s="2" customFormat="1" ht="23.4566" customHeight="1">
      <c r="A184" s="39"/>
      <c r="B184" s="40"/>
      <c r="C184" s="239" t="s">
        <v>413</v>
      </c>
      <c r="D184" s="239" t="s">
        <v>213</v>
      </c>
      <c r="E184" s="240" t="s">
        <v>2124</v>
      </c>
      <c r="F184" s="241" t="s">
        <v>2125</v>
      </c>
      <c r="G184" s="242" t="s">
        <v>563</v>
      </c>
      <c r="H184" s="243">
        <v>1</v>
      </c>
      <c r="I184" s="244"/>
      <c r="J184" s="245">
        <f>ROUND(I184*H184,2)</f>
        <v>0</v>
      </c>
      <c r="K184" s="246"/>
      <c r="L184" s="45"/>
      <c r="M184" s="247" t="s">
        <v>1</v>
      </c>
      <c r="N184" s="248" t="s">
        <v>42</v>
      </c>
      <c r="O184" s="98"/>
      <c r="P184" s="249">
        <f>O184*H184</f>
        <v>0</v>
      </c>
      <c r="Q184" s="249">
        <v>0</v>
      </c>
      <c r="R184" s="249">
        <f>Q184*H184</f>
        <v>0</v>
      </c>
      <c r="S184" s="249">
        <v>0</v>
      </c>
      <c r="T184" s="250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51" t="s">
        <v>583</v>
      </c>
      <c r="AT184" s="251" t="s">
        <v>213</v>
      </c>
      <c r="AU184" s="251" t="s">
        <v>92</v>
      </c>
      <c r="AY184" s="18" t="s">
        <v>210</v>
      </c>
      <c r="BE184" s="252">
        <f>IF(N184="základná",J184,0)</f>
        <v>0</v>
      </c>
      <c r="BF184" s="252">
        <f>IF(N184="znížená",J184,0)</f>
        <v>0</v>
      </c>
      <c r="BG184" s="252">
        <f>IF(N184="zákl. prenesená",J184,0)</f>
        <v>0</v>
      </c>
      <c r="BH184" s="252">
        <f>IF(N184="zníž. prenesená",J184,0)</f>
        <v>0</v>
      </c>
      <c r="BI184" s="252">
        <f>IF(N184="nulová",J184,0)</f>
        <v>0</v>
      </c>
      <c r="BJ184" s="18" t="s">
        <v>92</v>
      </c>
      <c r="BK184" s="252">
        <f>ROUND(I184*H184,2)</f>
        <v>0</v>
      </c>
      <c r="BL184" s="18" t="s">
        <v>583</v>
      </c>
      <c r="BM184" s="251" t="s">
        <v>2126</v>
      </c>
    </row>
    <row r="185" s="2" customFormat="1" ht="23.4566" customHeight="1">
      <c r="A185" s="39"/>
      <c r="B185" s="40"/>
      <c r="C185" s="281" t="s">
        <v>418</v>
      </c>
      <c r="D185" s="281" t="s">
        <v>330</v>
      </c>
      <c r="E185" s="282" t="s">
        <v>2127</v>
      </c>
      <c r="F185" s="283" t="s">
        <v>2128</v>
      </c>
      <c r="G185" s="284" t="s">
        <v>563</v>
      </c>
      <c r="H185" s="285">
        <v>1</v>
      </c>
      <c r="I185" s="286"/>
      <c r="J185" s="287">
        <f>ROUND(I185*H185,2)</f>
        <v>0</v>
      </c>
      <c r="K185" s="288"/>
      <c r="L185" s="289"/>
      <c r="M185" s="290" t="s">
        <v>1</v>
      </c>
      <c r="N185" s="291" t="s">
        <v>42</v>
      </c>
      <c r="O185" s="98"/>
      <c r="P185" s="249">
        <f>O185*H185</f>
        <v>0</v>
      </c>
      <c r="Q185" s="249">
        <v>0.0050000000000000001</v>
      </c>
      <c r="R185" s="249">
        <f>Q185*H185</f>
        <v>0.0050000000000000001</v>
      </c>
      <c r="S185" s="249">
        <v>0</v>
      </c>
      <c r="T185" s="250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51" t="s">
        <v>2040</v>
      </c>
      <c r="AT185" s="251" t="s">
        <v>330</v>
      </c>
      <c r="AU185" s="251" t="s">
        <v>92</v>
      </c>
      <c r="AY185" s="18" t="s">
        <v>210</v>
      </c>
      <c r="BE185" s="252">
        <f>IF(N185="základná",J185,0)</f>
        <v>0</v>
      </c>
      <c r="BF185" s="252">
        <f>IF(N185="znížená",J185,0)</f>
        <v>0</v>
      </c>
      <c r="BG185" s="252">
        <f>IF(N185="zákl. prenesená",J185,0)</f>
        <v>0</v>
      </c>
      <c r="BH185" s="252">
        <f>IF(N185="zníž. prenesená",J185,0)</f>
        <v>0</v>
      </c>
      <c r="BI185" s="252">
        <f>IF(N185="nulová",J185,0)</f>
        <v>0</v>
      </c>
      <c r="BJ185" s="18" t="s">
        <v>92</v>
      </c>
      <c r="BK185" s="252">
        <f>ROUND(I185*H185,2)</f>
        <v>0</v>
      </c>
      <c r="BL185" s="18" t="s">
        <v>2040</v>
      </c>
      <c r="BM185" s="251" t="s">
        <v>2129</v>
      </c>
    </row>
    <row r="186" s="2" customFormat="1" ht="16.30189" customHeight="1">
      <c r="A186" s="39"/>
      <c r="B186" s="40"/>
      <c r="C186" s="281" t="s">
        <v>425</v>
      </c>
      <c r="D186" s="281" t="s">
        <v>330</v>
      </c>
      <c r="E186" s="282" t="s">
        <v>2130</v>
      </c>
      <c r="F186" s="283" t="s">
        <v>2131</v>
      </c>
      <c r="G186" s="284" t="s">
        <v>563</v>
      </c>
      <c r="H186" s="285">
        <v>1</v>
      </c>
      <c r="I186" s="286"/>
      <c r="J186" s="287">
        <f>ROUND(I186*H186,2)</f>
        <v>0</v>
      </c>
      <c r="K186" s="288"/>
      <c r="L186" s="289"/>
      <c r="M186" s="290" t="s">
        <v>1</v>
      </c>
      <c r="N186" s="291" t="s">
        <v>42</v>
      </c>
      <c r="O186" s="98"/>
      <c r="P186" s="249">
        <f>O186*H186</f>
        <v>0</v>
      </c>
      <c r="Q186" s="249">
        <v>0</v>
      </c>
      <c r="R186" s="249">
        <f>Q186*H186</f>
        <v>0</v>
      </c>
      <c r="S186" s="249">
        <v>0</v>
      </c>
      <c r="T186" s="250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51" t="s">
        <v>2040</v>
      </c>
      <c r="AT186" s="251" t="s">
        <v>330</v>
      </c>
      <c r="AU186" s="251" t="s">
        <v>92</v>
      </c>
      <c r="AY186" s="18" t="s">
        <v>210</v>
      </c>
      <c r="BE186" s="252">
        <f>IF(N186="základná",J186,0)</f>
        <v>0</v>
      </c>
      <c r="BF186" s="252">
        <f>IF(N186="znížená",J186,0)</f>
        <v>0</v>
      </c>
      <c r="BG186" s="252">
        <f>IF(N186="zákl. prenesená",J186,0)</f>
        <v>0</v>
      </c>
      <c r="BH186" s="252">
        <f>IF(N186="zníž. prenesená",J186,0)</f>
        <v>0</v>
      </c>
      <c r="BI186" s="252">
        <f>IF(N186="nulová",J186,0)</f>
        <v>0</v>
      </c>
      <c r="BJ186" s="18" t="s">
        <v>92</v>
      </c>
      <c r="BK186" s="252">
        <f>ROUND(I186*H186,2)</f>
        <v>0</v>
      </c>
      <c r="BL186" s="18" t="s">
        <v>2040</v>
      </c>
      <c r="BM186" s="251" t="s">
        <v>2132</v>
      </c>
    </row>
    <row r="187" s="13" customFormat="1">
      <c r="A187" s="13"/>
      <c r="B187" s="258"/>
      <c r="C187" s="259"/>
      <c r="D187" s="260" t="s">
        <v>256</v>
      </c>
      <c r="E187" s="261" t="s">
        <v>1</v>
      </c>
      <c r="F187" s="262" t="s">
        <v>84</v>
      </c>
      <c r="G187" s="259"/>
      <c r="H187" s="263">
        <v>1</v>
      </c>
      <c r="I187" s="264"/>
      <c r="J187" s="259"/>
      <c r="K187" s="259"/>
      <c r="L187" s="265"/>
      <c r="M187" s="266"/>
      <c r="N187" s="267"/>
      <c r="O187" s="267"/>
      <c r="P187" s="267"/>
      <c r="Q187" s="267"/>
      <c r="R187" s="267"/>
      <c r="S187" s="267"/>
      <c r="T187" s="268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69" t="s">
        <v>256</v>
      </c>
      <c r="AU187" s="269" t="s">
        <v>92</v>
      </c>
      <c r="AV187" s="13" t="s">
        <v>92</v>
      </c>
      <c r="AW187" s="13" t="s">
        <v>32</v>
      </c>
      <c r="AX187" s="13" t="s">
        <v>84</v>
      </c>
      <c r="AY187" s="269" t="s">
        <v>210</v>
      </c>
    </row>
    <row r="188" s="2" customFormat="1" ht="23.4566" customHeight="1">
      <c r="A188" s="39"/>
      <c r="B188" s="40"/>
      <c r="C188" s="239" t="s">
        <v>433</v>
      </c>
      <c r="D188" s="239" t="s">
        <v>213</v>
      </c>
      <c r="E188" s="240" t="s">
        <v>2133</v>
      </c>
      <c r="F188" s="241" t="s">
        <v>2134</v>
      </c>
      <c r="G188" s="242" t="s">
        <v>2135</v>
      </c>
      <c r="H188" s="243">
        <v>1</v>
      </c>
      <c r="I188" s="244"/>
      <c r="J188" s="245">
        <f>ROUND(I188*H188,2)</f>
        <v>0</v>
      </c>
      <c r="K188" s="246"/>
      <c r="L188" s="45"/>
      <c r="M188" s="247" t="s">
        <v>1</v>
      </c>
      <c r="N188" s="248" t="s">
        <v>42</v>
      </c>
      <c r="O188" s="98"/>
      <c r="P188" s="249">
        <f>O188*H188</f>
        <v>0</v>
      </c>
      <c r="Q188" s="249">
        <v>0</v>
      </c>
      <c r="R188" s="249">
        <f>Q188*H188</f>
        <v>0</v>
      </c>
      <c r="S188" s="249">
        <v>0</v>
      </c>
      <c r="T188" s="250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51" t="s">
        <v>583</v>
      </c>
      <c r="AT188" s="251" t="s">
        <v>213</v>
      </c>
      <c r="AU188" s="251" t="s">
        <v>92</v>
      </c>
      <c r="AY188" s="18" t="s">
        <v>210</v>
      </c>
      <c r="BE188" s="252">
        <f>IF(N188="základná",J188,0)</f>
        <v>0</v>
      </c>
      <c r="BF188" s="252">
        <f>IF(N188="znížená",J188,0)</f>
        <v>0</v>
      </c>
      <c r="BG188" s="252">
        <f>IF(N188="zákl. prenesená",J188,0)</f>
        <v>0</v>
      </c>
      <c r="BH188" s="252">
        <f>IF(N188="zníž. prenesená",J188,0)</f>
        <v>0</v>
      </c>
      <c r="BI188" s="252">
        <f>IF(N188="nulová",J188,0)</f>
        <v>0</v>
      </c>
      <c r="BJ188" s="18" t="s">
        <v>92</v>
      </c>
      <c r="BK188" s="252">
        <f>ROUND(I188*H188,2)</f>
        <v>0</v>
      </c>
      <c r="BL188" s="18" t="s">
        <v>583</v>
      </c>
      <c r="BM188" s="251" t="s">
        <v>2136</v>
      </c>
    </row>
    <row r="189" s="13" customFormat="1">
      <c r="A189" s="13"/>
      <c r="B189" s="258"/>
      <c r="C189" s="259"/>
      <c r="D189" s="260" t="s">
        <v>256</v>
      </c>
      <c r="E189" s="261" t="s">
        <v>1</v>
      </c>
      <c r="F189" s="262" t="s">
        <v>2137</v>
      </c>
      <c r="G189" s="259"/>
      <c r="H189" s="263">
        <v>1</v>
      </c>
      <c r="I189" s="264"/>
      <c r="J189" s="259"/>
      <c r="K189" s="259"/>
      <c r="L189" s="265"/>
      <c r="M189" s="266"/>
      <c r="N189" s="267"/>
      <c r="O189" s="267"/>
      <c r="P189" s="267"/>
      <c r="Q189" s="267"/>
      <c r="R189" s="267"/>
      <c r="S189" s="267"/>
      <c r="T189" s="268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69" t="s">
        <v>256</v>
      </c>
      <c r="AU189" s="269" t="s">
        <v>92</v>
      </c>
      <c r="AV189" s="13" t="s">
        <v>92</v>
      </c>
      <c r="AW189" s="13" t="s">
        <v>32</v>
      </c>
      <c r="AX189" s="13" t="s">
        <v>76</v>
      </c>
      <c r="AY189" s="269" t="s">
        <v>210</v>
      </c>
    </row>
    <row r="190" s="15" customFormat="1">
      <c r="A190" s="15"/>
      <c r="B190" s="292"/>
      <c r="C190" s="293"/>
      <c r="D190" s="260" t="s">
        <v>256</v>
      </c>
      <c r="E190" s="294" t="s">
        <v>1</v>
      </c>
      <c r="F190" s="295" t="s">
        <v>2138</v>
      </c>
      <c r="G190" s="293"/>
      <c r="H190" s="294" t="s">
        <v>1</v>
      </c>
      <c r="I190" s="296"/>
      <c r="J190" s="293"/>
      <c r="K190" s="293"/>
      <c r="L190" s="297"/>
      <c r="M190" s="298"/>
      <c r="N190" s="299"/>
      <c r="O190" s="299"/>
      <c r="P190" s="299"/>
      <c r="Q190" s="299"/>
      <c r="R190" s="299"/>
      <c r="S190" s="299"/>
      <c r="T190" s="300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301" t="s">
        <v>256</v>
      </c>
      <c r="AU190" s="301" t="s">
        <v>92</v>
      </c>
      <c r="AV190" s="15" t="s">
        <v>84</v>
      </c>
      <c r="AW190" s="15" t="s">
        <v>32</v>
      </c>
      <c r="AX190" s="15" t="s">
        <v>76</v>
      </c>
      <c r="AY190" s="301" t="s">
        <v>210</v>
      </c>
    </row>
    <row r="191" s="15" customFormat="1">
      <c r="A191" s="15"/>
      <c r="B191" s="292"/>
      <c r="C191" s="293"/>
      <c r="D191" s="260" t="s">
        <v>256</v>
      </c>
      <c r="E191" s="294" t="s">
        <v>1</v>
      </c>
      <c r="F191" s="295" t="s">
        <v>2139</v>
      </c>
      <c r="G191" s="293"/>
      <c r="H191" s="294" t="s">
        <v>1</v>
      </c>
      <c r="I191" s="296"/>
      <c r="J191" s="293"/>
      <c r="K191" s="293"/>
      <c r="L191" s="297"/>
      <c r="M191" s="298"/>
      <c r="N191" s="299"/>
      <c r="O191" s="299"/>
      <c r="P191" s="299"/>
      <c r="Q191" s="299"/>
      <c r="R191" s="299"/>
      <c r="S191" s="299"/>
      <c r="T191" s="300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T191" s="301" t="s">
        <v>256</v>
      </c>
      <c r="AU191" s="301" t="s">
        <v>92</v>
      </c>
      <c r="AV191" s="15" t="s">
        <v>84</v>
      </c>
      <c r="AW191" s="15" t="s">
        <v>32</v>
      </c>
      <c r="AX191" s="15" t="s">
        <v>76</v>
      </c>
      <c r="AY191" s="301" t="s">
        <v>210</v>
      </c>
    </row>
    <row r="192" s="15" customFormat="1">
      <c r="A192" s="15"/>
      <c r="B192" s="292"/>
      <c r="C192" s="293"/>
      <c r="D192" s="260" t="s">
        <v>256</v>
      </c>
      <c r="E192" s="294" t="s">
        <v>1</v>
      </c>
      <c r="F192" s="295" t="s">
        <v>2140</v>
      </c>
      <c r="G192" s="293"/>
      <c r="H192" s="294" t="s">
        <v>1</v>
      </c>
      <c r="I192" s="296"/>
      <c r="J192" s="293"/>
      <c r="K192" s="293"/>
      <c r="L192" s="297"/>
      <c r="M192" s="298"/>
      <c r="N192" s="299"/>
      <c r="O192" s="299"/>
      <c r="P192" s="299"/>
      <c r="Q192" s="299"/>
      <c r="R192" s="299"/>
      <c r="S192" s="299"/>
      <c r="T192" s="300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T192" s="301" t="s">
        <v>256</v>
      </c>
      <c r="AU192" s="301" t="s">
        <v>92</v>
      </c>
      <c r="AV192" s="15" t="s">
        <v>84</v>
      </c>
      <c r="AW192" s="15" t="s">
        <v>32</v>
      </c>
      <c r="AX192" s="15" t="s">
        <v>76</v>
      </c>
      <c r="AY192" s="301" t="s">
        <v>210</v>
      </c>
    </row>
    <row r="193" s="15" customFormat="1">
      <c r="A193" s="15"/>
      <c r="B193" s="292"/>
      <c r="C193" s="293"/>
      <c r="D193" s="260" t="s">
        <v>256</v>
      </c>
      <c r="E193" s="294" t="s">
        <v>1</v>
      </c>
      <c r="F193" s="295" t="s">
        <v>2141</v>
      </c>
      <c r="G193" s="293"/>
      <c r="H193" s="294" t="s">
        <v>1</v>
      </c>
      <c r="I193" s="296"/>
      <c r="J193" s="293"/>
      <c r="K193" s="293"/>
      <c r="L193" s="297"/>
      <c r="M193" s="298"/>
      <c r="N193" s="299"/>
      <c r="O193" s="299"/>
      <c r="P193" s="299"/>
      <c r="Q193" s="299"/>
      <c r="R193" s="299"/>
      <c r="S193" s="299"/>
      <c r="T193" s="300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T193" s="301" t="s">
        <v>256</v>
      </c>
      <c r="AU193" s="301" t="s">
        <v>92</v>
      </c>
      <c r="AV193" s="15" t="s">
        <v>84</v>
      </c>
      <c r="AW193" s="15" t="s">
        <v>32</v>
      </c>
      <c r="AX193" s="15" t="s">
        <v>76</v>
      </c>
      <c r="AY193" s="301" t="s">
        <v>210</v>
      </c>
    </row>
    <row r="194" s="15" customFormat="1">
      <c r="A194" s="15"/>
      <c r="B194" s="292"/>
      <c r="C194" s="293"/>
      <c r="D194" s="260" t="s">
        <v>256</v>
      </c>
      <c r="E194" s="294" t="s">
        <v>1</v>
      </c>
      <c r="F194" s="295" t="s">
        <v>2142</v>
      </c>
      <c r="G194" s="293"/>
      <c r="H194" s="294" t="s">
        <v>1</v>
      </c>
      <c r="I194" s="296"/>
      <c r="J194" s="293"/>
      <c r="K194" s="293"/>
      <c r="L194" s="297"/>
      <c r="M194" s="298"/>
      <c r="N194" s="299"/>
      <c r="O194" s="299"/>
      <c r="P194" s="299"/>
      <c r="Q194" s="299"/>
      <c r="R194" s="299"/>
      <c r="S194" s="299"/>
      <c r="T194" s="300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301" t="s">
        <v>256</v>
      </c>
      <c r="AU194" s="301" t="s">
        <v>92</v>
      </c>
      <c r="AV194" s="15" t="s">
        <v>84</v>
      </c>
      <c r="AW194" s="15" t="s">
        <v>32</v>
      </c>
      <c r="AX194" s="15" t="s">
        <v>76</v>
      </c>
      <c r="AY194" s="301" t="s">
        <v>210</v>
      </c>
    </row>
    <row r="195" s="15" customFormat="1">
      <c r="A195" s="15"/>
      <c r="B195" s="292"/>
      <c r="C195" s="293"/>
      <c r="D195" s="260" t="s">
        <v>256</v>
      </c>
      <c r="E195" s="294" t="s">
        <v>1</v>
      </c>
      <c r="F195" s="295" t="s">
        <v>2143</v>
      </c>
      <c r="G195" s="293"/>
      <c r="H195" s="294" t="s">
        <v>1</v>
      </c>
      <c r="I195" s="296"/>
      <c r="J195" s="293"/>
      <c r="K195" s="293"/>
      <c r="L195" s="297"/>
      <c r="M195" s="298"/>
      <c r="N195" s="299"/>
      <c r="O195" s="299"/>
      <c r="P195" s="299"/>
      <c r="Q195" s="299"/>
      <c r="R195" s="299"/>
      <c r="S195" s="299"/>
      <c r="T195" s="300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T195" s="301" t="s">
        <v>256</v>
      </c>
      <c r="AU195" s="301" t="s">
        <v>92</v>
      </c>
      <c r="AV195" s="15" t="s">
        <v>84</v>
      </c>
      <c r="AW195" s="15" t="s">
        <v>32</v>
      </c>
      <c r="AX195" s="15" t="s">
        <v>76</v>
      </c>
      <c r="AY195" s="301" t="s">
        <v>210</v>
      </c>
    </row>
    <row r="196" s="15" customFormat="1">
      <c r="A196" s="15"/>
      <c r="B196" s="292"/>
      <c r="C196" s="293"/>
      <c r="D196" s="260" t="s">
        <v>256</v>
      </c>
      <c r="E196" s="294" t="s">
        <v>1</v>
      </c>
      <c r="F196" s="295" t="s">
        <v>2144</v>
      </c>
      <c r="G196" s="293"/>
      <c r="H196" s="294" t="s">
        <v>1</v>
      </c>
      <c r="I196" s="296"/>
      <c r="J196" s="293"/>
      <c r="K196" s="293"/>
      <c r="L196" s="297"/>
      <c r="M196" s="298"/>
      <c r="N196" s="299"/>
      <c r="O196" s="299"/>
      <c r="P196" s="299"/>
      <c r="Q196" s="299"/>
      <c r="R196" s="299"/>
      <c r="S196" s="299"/>
      <c r="T196" s="300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T196" s="301" t="s">
        <v>256</v>
      </c>
      <c r="AU196" s="301" t="s">
        <v>92</v>
      </c>
      <c r="AV196" s="15" t="s">
        <v>84</v>
      </c>
      <c r="AW196" s="15" t="s">
        <v>32</v>
      </c>
      <c r="AX196" s="15" t="s">
        <v>76</v>
      </c>
      <c r="AY196" s="301" t="s">
        <v>210</v>
      </c>
    </row>
    <row r="197" s="15" customFormat="1">
      <c r="A197" s="15"/>
      <c r="B197" s="292"/>
      <c r="C197" s="293"/>
      <c r="D197" s="260" t="s">
        <v>256</v>
      </c>
      <c r="E197" s="294" t="s">
        <v>1</v>
      </c>
      <c r="F197" s="295" t="s">
        <v>2145</v>
      </c>
      <c r="G197" s="293"/>
      <c r="H197" s="294" t="s">
        <v>1</v>
      </c>
      <c r="I197" s="296"/>
      <c r="J197" s="293"/>
      <c r="K197" s="293"/>
      <c r="L197" s="297"/>
      <c r="M197" s="298"/>
      <c r="N197" s="299"/>
      <c r="O197" s="299"/>
      <c r="P197" s="299"/>
      <c r="Q197" s="299"/>
      <c r="R197" s="299"/>
      <c r="S197" s="299"/>
      <c r="T197" s="300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301" t="s">
        <v>256</v>
      </c>
      <c r="AU197" s="301" t="s">
        <v>92</v>
      </c>
      <c r="AV197" s="15" t="s">
        <v>84</v>
      </c>
      <c r="AW197" s="15" t="s">
        <v>32</v>
      </c>
      <c r="AX197" s="15" t="s">
        <v>76</v>
      </c>
      <c r="AY197" s="301" t="s">
        <v>210</v>
      </c>
    </row>
    <row r="198" s="15" customFormat="1">
      <c r="A198" s="15"/>
      <c r="B198" s="292"/>
      <c r="C198" s="293"/>
      <c r="D198" s="260" t="s">
        <v>256</v>
      </c>
      <c r="E198" s="294" t="s">
        <v>1</v>
      </c>
      <c r="F198" s="295" t="s">
        <v>2146</v>
      </c>
      <c r="G198" s="293"/>
      <c r="H198" s="294" t="s">
        <v>1</v>
      </c>
      <c r="I198" s="296"/>
      <c r="J198" s="293"/>
      <c r="K198" s="293"/>
      <c r="L198" s="297"/>
      <c r="M198" s="298"/>
      <c r="N198" s="299"/>
      <c r="O198" s="299"/>
      <c r="P198" s="299"/>
      <c r="Q198" s="299"/>
      <c r="R198" s="299"/>
      <c r="S198" s="299"/>
      <c r="T198" s="300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T198" s="301" t="s">
        <v>256</v>
      </c>
      <c r="AU198" s="301" t="s">
        <v>92</v>
      </c>
      <c r="AV198" s="15" t="s">
        <v>84</v>
      </c>
      <c r="AW198" s="15" t="s">
        <v>32</v>
      </c>
      <c r="AX198" s="15" t="s">
        <v>76</v>
      </c>
      <c r="AY198" s="301" t="s">
        <v>210</v>
      </c>
    </row>
    <row r="199" s="14" customFormat="1">
      <c r="A199" s="14"/>
      <c r="B199" s="270"/>
      <c r="C199" s="271"/>
      <c r="D199" s="260" t="s">
        <v>256</v>
      </c>
      <c r="E199" s="272" t="s">
        <v>1</v>
      </c>
      <c r="F199" s="273" t="s">
        <v>268</v>
      </c>
      <c r="G199" s="271"/>
      <c r="H199" s="274">
        <v>1</v>
      </c>
      <c r="I199" s="275"/>
      <c r="J199" s="271"/>
      <c r="K199" s="271"/>
      <c r="L199" s="276"/>
      <c r="M199" s="277"/>
      <c r="N199" s="278"/>
      <c r="O199" s="278"/>
      <c r="P199" s="278"/>
      <c r="Q199" s="278"/>
      <c r="R199" s="278"/>
      <c r="S199" s="278"/>
      <c r="T199" s="279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80" t="s">
        <v>256</v>
      </c>
      <c r="AU199" s="280" t="s">
        <v>92</v>
      </c>
      <c r="AV199" s="14" t="s">
        <v>227</v>
      </c>
      <c r="AW199" s="14" t="s">
        <v>32</v>
      </c>
      <c r="AX199" s="14" t="s">
        <v>84</v>
      </c>
      <c r="AY199" s="280" t="s">
        <v>210</v>
      </c>
    </row>
    <row r="200" s="2" customFormat="1" ht="23.4566" customHeight="1">
      <c r="A200" s="39"/>
      <c r="B200" s="40"/>
      <c r="C200" s="239" t="s">
        <v>441</v>
      </c>
      <c r="D200" s="239" t="s">
        <v>213</v>
      </c>
      <c r="E200" s="240" t="s">
        <v>2147</v>
      </c>
      <c r="F200" s="241" t="s">
        <v>2148</v>
      </c>
      <c r="G200" s="242" t="s">
        <v>2135</v>
      </c>
      <c r="H200" s="243">
        <v>2</v>
      </c>
      <c r="I200" s="244"/>
      <c r="J200" s="245">
        <f>ROUND(I200*H200,2)</f>
        <v>0</v>
      </c>
      <c r="K200" s="246"/>
      <c r="L200" s="45"/>
      <c r="M200" s="247" t="s">
        <v>1</v>
      </c>
      <c r="N200" s="248" t="s">
        <v>42</v>
      </c>
      <c r="O200" s="98"/>
      <c r="P200" s="249">
        <f>O200*H200</f>
        <v>0</v>
      </c>
      <c r="Q200" s="249">
        <v>0</v>
      </c>
      <c r="R200" s="249">
        <f>Q200*H200</f>
        <v>0</v>
      </c>
      <c r="S200" s="249">
        <v>0</v>
      </c>
      <c r="T200" s="250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51" t="s">
        <v>583</v>
      </c>
      <c r="AT200" s="251" t="s">
        <v>213</v>
      </c>
      <c r="AU200" s="251" t="s">
        <v>92</v>
      </c>
      <c r="AY200" s="18" t="s">
        <v>210</v>
      </c>
      <c r="BE200" s="252">
        <f>IF(N200="základná",J200,0)</f>
        <v>0</v>
      </c>
      <c r="BF200" s="252">
        <f>IF(N200="znížená",J200,0)</f>
        <v>0</v>
      </c>
      <c r="BG200" s="252">
        <f>IF(N200="zákl. prenesená",J200,0)</f>
        <v>0</v>
      </c>
      <c r="BH200" s="252">
        <f>IF(N200="zníž. prenesená",J200,0)</f>
        <v>0</v>
      </c>
      <c r="BI200" s="252">
        <f>IF(N200="nulová",J200,0)</f>
        <v>0</v>
      </c>
      <c r="BJ200" s="18" t="s">
        <v>92</v>
      </c>
      <c r="BK200" s="252">
        <f>ROUND(I200*H200,2)</f>
        <v>0</v>
      </c>
      <c r="BL200" s="18" t="s">
        <v>583</v>
      </c>
      <c r="BM200" s="251" t="s">
        <v>2149</v>
      </c>
    </row>
    <row r="201" s="13" customFormat="1">
      <c r="A201" s="13"/>
      <c r="B201" s="258"/>
      <c r="C201" s="259"/>
      <c r="D201" s="260" t="s">
        <v>256</v>
      </c>
      <c r="E201" s="261" t="s">
        <v>1</v>
      </c>
      <c r="F201" s="262" t="s">
        <v>2150</v>
      </c>
      <c r="G201" s="259"/>
      <c r="H201" s="263">
        <v>2</v>
      </c>
      <c r="I201" s="264"/>
      <c r="J201" s="259"/>
      <c r="K201" s="259"/>
      <c r="L201" s="265"/>
      <c r="M201" s="266"/>
      <c r="N201" s="267"/>
      <c r="O201" s="267"/>
      <c r="P201" s="267"/>
      <c r="Q201" s="267"/>
      <c r="R201" s="267"/>
      <c r="S201" s="267"/>
      <c r="T201" s="268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69" t="s">
        <v>256</v>
      </c>
      <c r="AU201" s="269" t="s">
        <v>92</v>
      </c>
      <c r="AV201" s="13" t="s">
        <v>92</v>
      </c>
      <c r="AW201" s="13" t="s">
        <v>32</v>
      </c>
      <c r="AX201" s="13" t="s">
        <v>76</v>
      </c>
      <c r="AY201" s="269" t="s">
        <v>210</v>
      </c>
    </row>
    <row r="202" s="15" customFormat="1">
      <c r="A202" s="15"/>
      <c r="B202" s="292"/>
      <c r="C202" s="293"/>
      <c r="D202" s="260" t="s">
        <v>256</v>
      </c>
      <c r="E202" s="294" t="s">
        <v>1</v>
      </c>
      <c r="F202" s="295" t="s">
        <v>2151</v>
      </c>
      <c r="G202" s="293"/>
      <c r="H202" s="294" t="s">
        <v>1</v>
      </c>
      <c r="I202" s="296"/>
      <c r="J202" s="293"/>
      <c r="K202" s="293"/>
      <c r="L202" s="297"/>
      <c r="M202" s="298"/>
      <c r="N202" s="299"/>
      <c r="O202" s="299"/>
      <c r="P202" s="299"/>
      <c r="Q202" s="299"/>
      <c r="R202" s="299"/>
      <c r="S202" s="299"/>
      <c r="T202" s="300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T202" s="301" t="s">
        <v>256</v>
      </c>
      <c r="AU202" s="301" t="s">
        <v>92</v>
      </c>
      <c r="AV202" s="15" t="s">
        <v>84</v>
      </c>
      <c r="AW202" s="15" t="s">
        <v>32</v>
      </c>
      <c r="AX202" s="15" t="s">
        <v>76</v>
      </c>
      <c r="AY202" s="301" t="s">
        <v>210</v>
      </c>
    </row>
    <row r="203" s="15" customFormat="1">
      <c r="A203" s="15"/>
      <c r="B203" s="292"/>
      <c r="C203" s="293"/>
      <c r="D203" s="260" t="s">
        <v>256</v>
      </c>
      <c r="E203" s="294" t="s">
        <v>1</v>
      </c>
      <c r="F203" s="295" t="s">
        <v>2152</v>
      </c>
      <c r="G203" s="293"/>
      <c r="H203" s="294" t="s">
        <v>1</v>
      </c>
      <c r="I203" s="296"/>
      <c r="J203" s="293"/>
      <c r="K203" s="293"/>
      <c r="L203" s="297"/>
      <c r="M203" s="298"/>
      <c r="N203" s="299"/>
      <c r="O203" s="299"/>
      <c r="P203" s="299"/>
      <c r="Q203" s="299"/>
      <c r="R203" s="299"/>
      <c r="S203" s="299"/>
      <c r="T203" s="300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T203" s="301" t="s">
        <v>256</v>
      </c>
      <c r="AU203" s="301" t="s">
        <v>92</v>
      </c>
      <c r="AV203" s="15" t="s">
        <v>84</v>
      </c>
      <c r="AW203" s="15" t="s">
        <v>32</v>
      </c>
      <c r="AX203" s="15" t="s">
        <v>76</v>
      </c>
      <c r="AY203" s="301" t="s">
        <v>210</v>
      </c>
    </row>
    <row r="204" s="15" customFormat="1">
      <c r="A204" s="15"/>
      <c r="B204" s="292"/>
      <c r="C204" s="293"/>
      <c r="D204" s="260" t="s">
        <v>256</v>
      </c>
      <c r="E204" s="294" t="s">
        <v>1</v>
      </c>
      <c r="F204" s="295" t="s">
        <v>2153</v>
      </c>
      <c r="G204" s="293"/>
      <c r="H204" s="294" t="s">
        <v>1</v>
      </c>
      <c r="I204" s="296"/>
      <c r="J204" s="293"/>
      <c r="K204" s="293"/>
      <c r="L204" s="297"/>
      <c r="M204" s="298"/>
      <c r="N204" s="299"/>
      <c r="O204" s="299"/>
      <c r="P204" s="299"/>
      <c r="Q204" s="299"/>
      <c r="R204" s="299"/>
      <c r="S204" s="299"/>
      <c r="T204" s="300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T204" s="301" t="s">
        <v>256</v>
      </c>
      <c r="AU204" s="301" t="s">
        <v>92</v>
      </c>
      <c r="AV204" s="15" t="s">
        <v>84</v>
      </c>
      <c r="AW204" s="15" t="s">
        <v>32</v>
      </c>
      <c r="AX204" s="15" t="s">
        <v>76</v>
      </c>
      <c r="AY204" s="301" t="s">
        <v>210</v>
      </c>
    </row>
    <row r="205" s="15" customFormat="1">
      <c r="A205" s="15"/>
      <c r="B205" s="292"/>
      <c r="C205" s="293"/>
      <c r="D205" s="260" t="s">
        <v>256</v>
      </c>
      <c r="E205" s="294" t="s">
        <v>1</v>
      </c>
      <c r="F205" s="295" t="s">
        <v>2154</v>
      </c>
      <c r="G205" s="293"/>
      <c r="H205" s="294" t="s">
        <v>1</v>
      </c>
      <c r="I205" s="296"/>
      <c r="J205" s="293"/>
      <c r="K205" s="293"/>
      <c r="L205" s="297"/>
      <c r="M205" s="298"/>
      <c r="N205" s="299"/>
      <c r="O205" s="299"/>
      <c r="P205" s="299"/>
      <c r="Q205" s="299"/>
      <c r="R205" s="299"/>
      <c r="S205" s="299"/>
      <c r="T205" s="300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T205" s="301" t="s">
        <v>256</v>
      </c>
      <c r="AU205" s="301" t="s">
        <v>92</v>
      </c>
      <c r="AV205" s="15" t="s">
        <v>84</v>
      </c>
      <c r="AW205" s="15" t="s">
        <v>32</v>
      </c>
      <c r="AX205" s="15" t="s">
        <v>76</v>
      </c>
      <c r="AY205" s="301" t="s">
        <v>210</v>
      </c>
    </row>
    <row r="206" s="15" customFormat="1">
      <c r="A206" s="15"/>
      <c r="B206" s="292"/>
      <c r="C206" s="293"/>
      <c r="D206" s="260" t="s">
        <v>256</v>
      </c>
      <c r="E206" s="294" t="s">
        <v>1</v>
      </c>
      <c r="F206" s="295" t="s">
        <v>2142</v>
      </c>
      <c r="G206" s="293"/>
      <c r="H206" s="294" t="s">
        <v>1</v>
      </c>
      <c r="I206" s="296"/>
      <c r="J206" s="293"/>
      <c r="K206" s="293"/>
      <c r="L206" s="297"/>
      <c r="M206" s="298"/>
      <c r="N206" s="299"/>
      <c r="O206" s="299"/>
      <c r="P206" s="299"/>
      <c r="Q206" s="299"/>
      <c r="R206" s="299"/>
      <c r="S206" s="299"/>
      <c r="T206" s="300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T206" s="301" t="s">
        <v>256</v>
      </c>
      <c r="AU206" s="301" t="s">
        <v>92</v>
      </c>
      <c r="AV206" s="15" t="s">
        <v>84</v>
      </c>
      <c r="AW206" s="15" t="s">
        <v>32</v>
      </c>
      <c r="AX206" s="15" t="s">
        <v>76</v>
      </c>
      <c r="AY206" s="301" t="s">
        <v>210</v>
      </c>
    </row>
    <row r="207" s="15" customFormat="1">
      <c r="A207" s="15"/>
      <c r="B207" s="292"/>
      <c r="C207" s="293"/>
      <c r="D207" s="260" t="s">
        <v>256</v>
      </c>
      <c r="E207" s="294" t="s">
        <v>1</v>
      </c>
      <c r="F207" s="295" t="s">
        <v>2155</v>
      </c>
      <c r="G207" s="293"/>
      <c r="H207" s="294" t="s">
        <v>1</v>
      </c>
      <c r="I207" s="296"/>
      <c r="J207" s="293"/>
      <c r="K207" s="293"/>
      <c r="L207" s="297"/>
      <c r="M207" s="298"/>
      <c r="N207" s="299"/>
      <c r="O207" s="299"/>
      <c r="P207" s="299"/>
      <c r="Q207" s="299"/>
      <c r="R207" s="299"/>
      <c r="S207" s="299"/>
      <c r="T207" s="300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T207" s="301" t="s">
        <v>256</v>
      </c>
      <c r="AU207" s="301" t="s">
        <v>92</v>
      </c>
      <c r="AV207" s="15" t="s">
        <v>84</v>
      </c>
      <c r="AW207" s="15" t="s">
        <v>32</v>
      </c>
      <c r="AX207" s="15" t="s">
        <v>76</v>
      </c>
      <c r="AY207" s="301" t="s">
        <v>210</v>
      </c>
    </row>
    <row r="208" s="15" customFormat="1">
      <c r="A208" s="15"/>
      <c r="B208" s="292"/>
      <c r="C208" s="293"/>
      <c r="D208" s="260" t="s">
        <v>256</v>
      </c>
      <c r="E208" s="294" t="s">
        <v>1</v>
      </c>
      <c r="F208" s="295" t="s">
        <v>2156</v>
      </c>
      <c r="G208" s="293"/>
      <c r="H208" s="294" t="s">
        <v>1</v>
      </c>
      <c r="I208" s="296"/>
      <c r="J208" s="293"/>
      <c r="K208" s="293"/>
      <c r="L208" s="297"/>
      <c r="M208" s="298"/>
      <c r="N208" s="299"/>
      <c r="O208" s="299"/>
      <c r="P208" s="299"/>
      <c r="Q208" s="299"/>
      <c r="R208" s="299"/>
      <c r="S208" s="299"/>
      <c r="T208" s="300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T208" s="301" t="s">
        <v>256</v>
      </c>
      <c r="AU208" s="301" t="s">
        <v>92</v>
      </c>
      <c r="AV208" s="15" t="s">
        <v>84</v>
      </c>
      <c r="AW208" s="15" t="s">
        <v>32</v>
      </c>
      <c r="AX208" s="15" t="s">
        <v>76</v>
      </c>
      <c r="AY208" s="301" t="s">
        <v>210</v>
      </c>
    </row>
    <row r="209" s="15" customFormat="1">
      <c r="A209" s="15"/>
      <c r="B209" s="292"/>
      <c r="C209" s="293"/>
      <c r="D209" s="260" t="s">
        <v>256</v>
      </c>
      <c r="E209" s="294" t="s">
        <v>1</v>
      </c>
      <c r="F209" s="295" t="s">
        <v>2157</v>
      </c>
      <c r="G209" s="293"/>
      <c r="H209" s="294" t="s">
        <v>1</v>
      </c>
      <c r="I209" s="296"/>
      <c r="J209" s="293"/>
      <c r="K209" s="293"/>
      <c r="L209" s="297"/>
      <c r="M209" s="298"/>
      <c r="N209" s="299"/>
      <c r="O209" s="299"/>
      <c r="P209" s="299"/>
      <c r="Q209" s="299"/>
      <c r="R209" s="299"/>
      <c r="S209" s="299"/>
      <c r="T209" s="300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T209" s="301" t="s">
        <v>256</v>
      </c>
      <c r="AU209" s="301" t="s">
        <v>92</v>
      </c>
      <c r="AV209" s="15" t="s">
        <v>84</v>
      </c>
      <c r="AW209" s="15" t="s">
        <v>32</v>
      </c>
      <c r="AX209" s="15" t="s">
        <v>76</v>
      </c>
      <c r="AY209" s="301" t="s">
        <v>210</v>
      </c>
    </row>
    <row r="210" s="15" customFormat="1">
      <c r="A210" s="15"/>
      <c r="B210" s="292"/>
      <c r="C210" s="293"/>
      <c r="D210" s="260" t="s">
        <v>256</v>
      </c>
      <c r="E210" s="294" t="s">
        <v>1</v>
      </c>
      <c r="F210" s="295" t="s">
        <v>2158</v>
      </c>
      <c r="G210" s="293"/>
      <c r="H210" s="294" t="s">
        <v>1</v>
      </c>
      <c r="I210" s="296"/>
      <c r="J210" s="293"/>
      <c r="K210" s="293"/>
      <c r="L210" s="297"/>
      <c r="M210" s="298"/>
      <c r="N210" s="299"/>
      <c r="O210" s="299"/>
      <c r="P210" s="299"/>
      <c r="Q210" s="299"/>
      <c r="R210" s="299"/>
      <c r="S210" s="299"/>
      <c r="T210" s="300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T210" s="301" t="s">
        <v>256</v>
      </c>
      <c r="AU210" s="301" t="s">
        <v>92</v>
      </c>
      <c r="AV210" s="15" t="s">
        <v>84</v>
      </c>
      <c r="AW210" s="15" t="s">
        <v>32</v>
      </c>
      <c r="AX210" s="15" t="s">
        <v>76</v>
      </c>
      <c r="AY210" s="301" t="s">
        <v>210</v>
      </c>
    </row>
    <row r="211" s="15" customFormat="1">
      <c r="A211" s="15"/>
      <c r="B211" s="292"/>
      <c r="C211" s="293"/>
      <c r="D211" s="260" t="s">
        <v>256</v>
      </c>
      <c r="E211" s="294" t="s">
        <v>1</v>
      </c>
      <c r="F211" s="295" t="s">
        <v>2146</v>
      </c>
      <c r="G211" s="293"/>
      <c r="H211" s="294" t="s">
        <v>1</v>
      </c>
      <c r="I211" s="296"/>
      <c r="J211" s="293"/>
      <c r="K211" s="293"/>
      <c r="L211" s="297"/>
      <c r="M211" s="298"/>
      <c r="N211" s="299"/>
      <c r="O211" s="299"/>
      <c r="P211" s="299"/>
      <c r="Q211" s="299"/>
      <c r="R211" s="299"/>
      <c r="S211" s="299"/>
      <c r="T211" s="300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T211" s="301" t="s">
        <v>256</v>
      </c>
      <c r="AU211" s="301" t="s">
        <v>92</v>
      </c>
      <c r="AV211" s="15" t="s">
        <v>84</v>
      </c>
      <c r="AW211" s="15" t="s">
        <v>32</v>
      </c>
      <c r="AX211" s="15" t="s">
        <v>76</v>
      </c>
      <c r="AY211" s="301" t="s">
        <v>210</v>
      </c>
    </row>
    <row r="212" s="14" customFormat="1">
      <c r="A212" s="14"/>
      <c r="B212" s="270"/>
      <c r="C212" s="271"/>
      <c r="D212" s="260" t="s">
        <v>256</v>
      </c>
      <c r="E212" s="272" t="s">
        <v>1</v>
      </c>
      <c r="F212" s="273" t="s">
        <v>268</v>
      </c>
      <c r="G212" s="271"/>
      <c r="H212" s="274">
        <v>2</v>
      </c>
      <c r="I212" s="275"/>
      <c r="J212" s="271"/>
      <c r="K212" s="271"/>
      <c r="L212" s="276"/>
      <c r="M212" s="277"/>
      <c r="N212" s="278"/>
      <c r="O212" s="278"/>
      <c r="P212" s="278"/>
      <c r="Q212" s="278"/>
      <c r="R212" s="278"/>
      <c r="S212" s="278"/>
      <c r="T212" s="279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80" t="s">
        <v>256</v>
      </c>
      <c r="AU212" s="280" t="s">
        <v>92</v>
      </c>
      <c r="AV212" s="14" t="s">
        <v>227</v>
      </c>
      <c r="AW212" s="14" t="s">
        <v>32</v>
      </c>
      <c r="AX212" s="14" t="s">
        <v>84</v>
      </c>
      <c r="AY212" s="280" t="s">
        <v>210</v>
      </c>
    </row>
    <row r="213" s="2" customFormat="1" ht="23.4566" customHeight="1">
      <c r="A213" s="39"/>
      <c r="B213" s="40"/>
      <c r="C213" s="239" t="s">
        <v>445</v>
      </c>
      <c r="D213" s="239" t="s">
        <v>213</v>
      </c>
      <c r="E213" s="240" t="s">
        <v>2159</v>
      </c>
      <c r="F213" s="241" t="s">
        <v>2160</v>
      </c>
      <c r="G213" s="242" t="s">
        <v>563</v>
      </c>
      <c r="H213" s="243">
        <v>2</v>
      </c>
      <c r="I213" s="244"/>
      <c r="J213" s="245">
        <f>ROUND(I213*H213,2)</f>
        <v>0</v>
      </c>
      <c r="K213" s="246"/>
      <c r="L213" s="45"/>
      <c r="M213" s="247" t="s">
        <v>1</v>
      </c>
      <c r="N213" s="248" t="s">
        <v>42</v>
      </c>
      <c r="O213" s="98"/>
      <c r="P213" s="249">
        <f>O213*H213</f>
        <v>0</v>
      </c>
      <c r="Q213" s="249">
        <v>0</v>
      </c>
      <c r="R213" s="249">
        <f>Q213*H213</f>
        <v>0</v>
      </c>
      <c r="S213" s="249">
        <v>0</v>
      </c>
      <c r="T213" s="250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51" t="s">
        <v>583</v>
      </c>
      <c r="AT213" s="251" t="s">
        <v>213</v>
      </c>
      <c r="AU213" s="251" t="s">
        <v>92</v>
      </c>
      <c r="AY213" s="18" t="s">
        <v>210</v>
      </c>
      <c r="BE213" s="252">
        <f>IF(N213="základná",J213,0)</f>
        <v>0</v>
      </c>
      <c r="BF213" s="252">
        <f>IF(N213="znížená",J213,0)</f>
        <v>0</v>
      </c>
      <c r="BG213" s="252">
        <f>IF(N213="zákl. prenesená",J213,0)</f>
        <v>0</v>
      </c>
      <c r="BH213" s="252">
        <f>IF(N213="zníž. prenesená",J213,0)</f>
        <v>0</v>
      </c>
      <c r="BI213" s="252">
        <f>IF(N213="nulová",J213,0)</f>
        <v>0</v>
      </c>
      <c r="BJ213" s="18" t="s">
        <v>92</v>
      </c>
      <c r="BK213" s="252">
        <f>ROUND(I213*H213,2)</f>
        <v>0</v>
      </c>
      <c r="BL213" s="18" t="s">
        <v>583</v>
      </c>
      <c r="BM213" s="251" t="s">
        <v>2161</v>
      </c>
    </row>
    <row r="214" s="2" customFormat="1" ht="23.4566" customHeight="1">
      <c r="A214" s="39"/>
      <c r="B214" s="40"/>
      <c r="C214" s="281" t="s">
        <v>449</v>
      </c>
      <c r="D214" s="281" t="s">
        <v>330</v>
      </c>
      <c r="E214" s="282" t="s">
        <v>2162</v>
      </c>
      <c r="F214" s="283" t="s">
        <v>2163</v>
      </c>
      <c r="G214" s="284" t="s">
        <v>563</v>
      </c>
      <c r="H214" s="285">
        <v>2</v>
      </c>
      <c r="I214" s="286"/>
      <c r="J214" s="287">
        <f>ROUND(I214*H214,2)</f>
        <v>0</v>
      </c>
      <c r="K214" s="288"/>
      <c r="L214" s="289"/>
      <c r="M214" s="290" t="s">
        <v>1</v>
      </c>
      <c r="N214" s="291" t="s">
        <v>42</v>
      </c>
      <c r="O214" s="98"/>
      <c r="P214" s="249">
        <f>O214*H214</f>
        <v>0</v>
      </c>
      <c r="Q214" s="249">
        <v>0.029999999999999999</v>
      </c>
      <c r="R214" s="249">
        <f>Q214*H214</f>
        <v>0.059999999999999998</v>
      </c>
      <c r="S214" s="249">
        <v>0</v>
      </c>
      <c r="T214" s="250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51" t="s">
        <v>2040</v>
      </c>
      <c r="AT214" s="251" t="s">
        <v>330</v>
      </c>
      <c r="AU214" s="251" t="s">
        <v>92</v>
      </c>
      <c r="AY214" s="18" t="s">
        <v>210</v>
      </c>
      <c r="BE214" s="252">
        <f>IF(N214="základná",J214,0)</f>
        <v>0</v>
      </c>
      <c r="BF214" s="252">
        <f>IF(N214="znížená",J214,0)</f>
        <v>0</v>
      </c>
      <c r="BG214" s="252">
        <f>IF(N214="zákl. prenesená",J214,0)</f>
        <v>0</v>
      </c>
      <c r="BH214" s="252">
        <f>IF(N214="zníž. prenesená",J214,0)</f>
        <v>0</v>
      </c>
      <c r="BI214" s="252">
        <f>IF(N214="nulová",J214,0)</f>
        <v>0</v>
      </c>
      <c r="BJ214" s="18" t="s">
        <v>92</v>
      </c>
      <c r="BK214" s="252">
        <f>ROUND(I214*H214,2)</f>
        <v>0</v>
      </c>
      <c r="BL214" s="18" t="s">
        <v>2040</v>
      </c>
      <c r="BM214" s="251" t="s">
        <v>2164</v>
      </c>
    </row>
    <row r="215" s="2" customFormat="1" ht="16.30189" customHeight="1">
      <c r="A215" s="39"/>
      <c r="B215" s="40"/>
      <c r="C215" s="281" t="s">
        <v>455</v>
      </c>
      <c r="D215" s="281" t="s">
        <v>330</v>
      </c>
      <c r="E215" s="282" t="s">
        <v>2165</v>
      </c>
      <c r="F215" s="283" t="s">
        <v>2166</v>
      </c>
      <c r="G215" s="284" t="s">
        <v>563</v>
      </c>
      <c r="H215" s="285">
        <v>2</v>
      </c>
      <c r="I215" s="286"/>
      <c r="J215" s="287">
        <f>ROUND(I215*H215,2)</f>
        <v>0</v>
      </c>
      <c r="K215" s="288"/>
      <c r="L215" s="289"/>
      <c r="M215" s="290" t="s">
        <v>1</v>
      </c>
      <c r="N215" s="291" t="s">
        <v>42</v>
      </c>
      <c r="O215" s="98"/>
      <c r="P215" s="249">
        <f>O215*H215</f>
        <v>0</v>
      </c>
      <c r="Q215" s="249">
        <v>0.040000000000000001</v>
      </c>
      <c r="R215" s="249">
        <f>Q215*H215</f>
        <v>0.080000000000000002</v>
      </c>
      <c r="S215" s="249">
        <v>0</v>
      </c>
      <c r="T215" s="250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51" t="s">
        <v>2040</v>
      </c>
      <c r="AT215" s="251" t="s">
        <v>330</v>
      </c>
      <c r="AU215" s="251" t="s">
        <v>92</v>
      </c>
      <c r="AY215" s="18" t="s">
        <v>210</v>
      </c>
      <c r="BE215" s="252">
        <f>IF(N215="základná",J215,0)</f>
        <v>0</v>
      </c>
      <c r="BF215" s="252">
        <f>IF(N215="znížená",J215,0)</f>
        <v>0</v>
      </c>
      <c r="BG215" s="252">
        <f>IF(N215="zákl. prenesená",J215,0)</f>
        <v>0</v>
      </c>
      <c r="BH215" s="252">
        <f>IF(N215="zníž. prenesená",J215,0)</f>
        <v>0</v>
      </c>
      <c r="BI215" s="252">
        <f>IF(N215="nulová",J215,0)</f>
        <v>0</v>
      </c>
      <c r="BJ215" s="18" t="s">
        <v>92</v>
      </c>
      <c r="BK215" s="252">
        <f>ROUND(I215*H215,2)</f>
        <v>0</v>
      </c>
      <c r="BL215" s="18" t="s">
        <v>2040</v>
      </c>
      <c r="BM215" s="251" t="s">
        <v>2167</v>
      </c>
    </row>
    <row r="216" s="2" customFormat="1" ht="23.4566" customHeight="1">
      <c r="A216" s="39"/>
      <c r="B216" s="40"/>
      <c r="C216" s="239" t="s">
        <v>460</v>
      </c>
      <c r="D216" s="239" t="s">
        <v>213</v>
      </c>
      <c r="E216" s="240" t="s">
        <v>2168</v>
      </c>
      <c r="F216" s="241" t="s">
        <v>2169</v>
      </c>
      <c r="G216" s="242" t="s">
        <v>563</v>
      </c>
      <c r="H216" s="243">
        <v>4</v>
      </c>
      <c r="I216" s="244"/>
      <c r="J216" s="245">
        <f>ROUND(I216*H216,2)</f>
        <v>0</v>
      </c>
      <c r="K216" s="246"/>
      <c r="L216" s="45"/>
      <c r="M216" s="247" t="s">
        <v>1</v>
      </c>
      <c r="N216" s="248" t="s">
        <v>42</v>
      </c>
      <c r="O216" s="98"/>
      <c r="P216" s="249">
        <f>O216*H216</f>
        <v>0</v>
      </c>
      <c r="Q216" s="249">
        <v>0</v>
      </c>
      <c r="R216" s="249">
        <f>Q216*H216</f>
        <v>0</v>
      </c>
      <c r="S216" s="249">
        <v>0</v>
      </c>
      <c r="T216" s="250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51" t="s">
        <v>583</v>
      </c>
      <c r="AT216" s="251" t="s">
        <v>213</v>
      </c>
      <c r="AU216" s="251" t="s">
        <v>92</v>
      </c>
      <c r="AY216" s="18" t="s">
        <v>210</v>
      </c>
      <c r="BE216" s="252">
        <f>IF(N216="základná",J216,0)</f>
        <v>0</v>
      </c>
      <c r="BF216" s="252">
        <f>IF(N216="znížená",J216,0)</f>
        <v>0</v>
      </c>
      <c r="BG216" s="252">
        <f>IF(N216="zákl. prenesená",J216,0)</f>
        <v>0</v>
      </c>
      <c r="BH216" s="252">
        <f>IF(N216="zníž. prenesená",J216,0)</f>
        <v>0</v>
      </c>
      <c r="BI216" s="252">
        <f>IF(N216="nulová",J216,0)</f>
        <v>0</v>
      </c>
      <c r="BJ216" s="18" t="s">
        <v>92</v>
      </c>
      <c r="BK216" s="252">
        <f>ROUND(I216*H216,2)</f>
        <v>0</v>
      </c>
      <c r="BL216" s="18" t="s">
        <v>583</v>
      </c>
      <c r="BM216" s="251" t="s">
        <v>2170</v>
      </c>
    </row>
    <row r="217" s="13" customFormat="1">
      <c r="A217" s="13"/>
      <c r="B217" s="258"/>
      <c r="C217" s="259"/>
      <c r="D217" s="260" t="s">
        <v>256</v>
      </c>
      <c r="E217" s="261" t="s">
        <v>1</v>
      </c>
      <c r="F217" s="262" t="s">
        <v>2171</v>
      </c>
      <c r="G217" s="259"/>
      <c r="H217" s="263">
        <v>4</v>
      </c>
      <c r="I217" s="264"/>
      <c r="J217" s="259"/>
      <c r="K217" s="259"/>
      <c r="L217" s="265"/>
      <c r="M217" s="266"/>
      <c r="N217" s="267"/>
      <c r="O217" s="267"/>
      <c r="P217" s="267"/>
      <c r="Q217" s="267"/>
      <c r="R217" s="267"/>
      <c r="S217" s="267"/>
      <c r="T217" s="268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69" t="s">
        <v>256</v>
      </c>
      <c r="AU217" s="269" t="s">
        <v>92</v>
      </c>
      <c r="AV217" s="13" t="s">
        <v>92</v>
      </c>
      <c r="AW217" s="13" t="s">
        <v>32</v>
      </c>
      <c r="AX217" s="13" t="s">
        <v>84</v>
      </c>
      <c r="AY217" s="269" t="s">
        <v>210</v>
      </c>
    </row>
    <row r="218" s="2" customFormat="1" ht="23.4566" customHeight="1">
      <c r="A218" s="39"/>
      <c r="B218" s="40"/>
      <c r="C218" s="281" t="s">
        <v>465</v>
      </c>
      <c r="D218" s="281" t="s">
        <v>330</v>
      </c>
      <c r="E218" s="282" t="s">
        <v>2172</v>
      </c>
      <c r="F218" s="283" t="s">
        <v>2173</v>
      </c>
      <c r="G218" s="284" t="s">
        <v>563</v>
      </c>
      <c r="H218" s="285">
        <v>4</v>
      </c>
      <c r="I218" s="286"/>
      <c r="J218" s="287">
        <f>ROUND(I218*H218,2)</f>
        <v>0</v>
      </c>
      <c r="K218" s="288"/>
      <c r="L218" s="289"/>
      <c r="M218" s="290" t="s">
        <v>1</v>
      </c>
      <c r="N218" s="291" t="s">
        <v>42</v>
      </c>
      <c r="O218" s="98"/>
      <c r="P218" s="249">
        <f>O218*H218</f>
        <v>0</v>
      </c>
      <c r="Q218" s="249">
        <v>0.050000000000000003</v>
      </c>
      <c r="R218" s="249">
        <f>Q218*H218</f>
        <v>0.20000000000000001</v>
      </c>
      <c r="S218" s="249">
        <v>0</v>
      </c>
      <c r="T218" s="250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51" t="s">
        <v>2040</v>
      </c>
      <c r="AT218" s="251" t="s">
        <v>330</v>
      </c>
      <c r="AU218" s="251" t="s">
        <v>92</v>
      </c>
      <c r="AY218" s="18" t="s">
        <v>210</v>
      </c>
      <c r="BE218" s="252">
        <f>IF(N218="základná",J218,0)</f>
        <v>0</v>
      </c>
      <c r="BF218" s="252">
        <f>IF(N218="znížená",J218,0)</f>
        <v>0</v>
      </c>
      <c r="BG218" s="252">
        <f>IF(N218="zákl. prenesená",J218,0)</f>
        <v>0</v>
      </c>
      <c r="BH218" s="252">
        <f>IF(N218="zníž. prenesená",J218,0)</f>
        <v>0</v>
      </c>
      <c r="BI218" s="252">
        <f>IF(N218="nulová",J218,0)</f>
        <v>0</v>
      </c>
      <c r="BJ218" s="18" t="s">
        <v>92</v>
      </c>
      <c r="BK218" s="252">
        <f>ROUND(I218*H218,2)</f>
        <v>0</v>
      </c>
      <c r="BL218" s="18" t="s">
        <v>2040</v>
      </c>
      <c r="BM218" s="251" t="s">
        <v>2174</v>
      </c>
    </row>
    <row r="219" s="2" customFormat="1" ht="16.30189" customHeight="1">
      <c r="A219" s="39"/>
      <c r="B219" s="40"/>
      <c r="C219" s="281" t="s">
        <v>470</v>
      </c>
      <c r="D219" s="281" t="s">
        <v>330</v>
      </c>
      <c r="E219" s="282" t="s">
        <v>2175</v>
      </c>
      <c r="F219" s="283" t="s">
        <v>2176</v>
      </c>
      <c r="G219" s="284" t="s">
        <v>563</v>
      </c>
      <c r="H219" s="285">
        <v>4</v>
      </c>
      <c r="I219" s="286"/>
      <c r="J219" s="287">
        <f>ROUND(I219*H219,2)</f>
        <v>0</v>
      </c>
      <c r="K219" s="288"/>
      <c r="L219" s="289"/>
      <c r="M219" s="290" t="s">
        <v>1</v>
      </c>
      <c r="N219" s="291" t="s">
        <v>42</v>
      </c>
      <c r="O219" s="98"/>
      <c r="P219" s="249">
        <f>O219*H219</f>
        <v>0</v>
      </c>
      <c r="Q219" s="249">
        <v>0.050000000000000003</v>
      </c>
      <c r="R219" s="249">
        <f>Q219*H219</f>
        <v>0.20000000000000001</v>
      </c>
      <c r="S219" s="249">
        <v>0</v>
      </c>
      <c r="T219" s="250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51" t="s">
        <v>2040</v>
      </c>
      <c r="AT219" s="251" t="s">
        <v>330</v>
      </c>
      <c r="AU219" s="251" t="s">
        <v>92</v>
      </c>
      <c r="AY219" s="18" t="s">
        <v>210</v>
      </c>
      <c r="BE219" s="252">
        <f>IF(N219="základná",J219,0)</f>
        <v>0</v>
      </c>
      <c r="BF219" s="252">
        <f>IF(N219="znížená",J219,0)</f>
        <v>0</v>
      </c>
      <c r="BG219" s="252">
        <f>IF(N219="zákl. prenesená",J219,0)</f>
        <v>0</v>
      </c>
      <c r="BH219" s="252">
        <f>IF(N219="zníž. prenesená",J219,0)</f>
        <v>0</v>
      </c>
      <c r="BI219" s="252">
        <f>IF(N219="nulová",J219,0)</f>
        <v>0</v>
      </c>
      <c r="BJ219" s="18" t="s">
        <v>92</v>
      </c>
      <c r="BK219" s="252">
        <f>ROUND(I219*H219,2)</f>
        <v>0</v>
      </c>
      <c r="BL219" s="18" t="s">
        <v>2040</v>
      </c>
      <c r="BM219" s="251" t="s">
        <v>2177</v>
      </c>
    </row>
    <row r="220" s="2" customFormat="1" ht="21.0566" customHeight="1">
      <c r="A220" s="39"/>
      <c r="B220" s="40"/>
      <c r="C220" s="239" t="s">
        <v>475</v>
      </c>
      <c r="D220" s="239" t="s">
        <v>213</v>
      </c>
      <c r="E220" s="240" t="s">
        <v>2178</v>
      </c>
      <c r="F220" s="241" t="s">
        <v>2179</v>
      </c>
      <c r="G220" s="242" t="s">
        <v>563</v>
      </c>
      <c r="H220" s="243">
        <v>4</v>
      </c>
      <c r="I220" s="244"/>
      <c r="J220" s="245">
        <f>ROUND(I220*H220,2)</f>
        <v>0</v>
      </c>
      <c r="K220" s="246"/>
      <c r="L220" s="45"/>
      <c r="M220" s="247" t="s">
        <v>1</v>
      </c>
      <c r="N220" s="248" t="s">
        <v>42</v>
      </c>
      <c r="O220" s="98"/>
      <c r="P220" s="249">
        <f>O220*H220</f>
        <v>0</v>
      </c>
      <c r="Q220" s="249">
        <v>0</v>
      </c>
      <c r="R220" s="249">
        <f>Q220*H220</f>
        <v>0</v>
      </c>
      <c r="S220" s="249">
        <v>0</v>
      </c>
      <c r="T220" s="250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51" t="s">
        <v>583</v>
      </c>
      <c r="AT220" s="251" t="s">
        <v>213</v>
      </c>
      <c r="AU220" s="251" t="s">
        <v>92</v>
      </c>
      <c r="AY220" s="18" t="s">
        <v>210</v>
      </c>
      <c r="BE220" s="252">
        <f>IF(N220="základná",J220,0)</f>
        <v>0</v>
      </c>
      <c r="BF220" s="252">
        <f>IF(N220="znížená",J220,0)</f>
        <v>0</v>
      </c>
      <c r="BG220" s="252">
        <f>IF(N220="zákl. prenesená",J220,0)</f>
        <v>0</v>
      </c>
      <c r="BH220" s="252">
        <f>IF(N220="zníž. prenesená",J220,0)</f>
        <v>0</v>
      </c>
      <c r="BI220" s="252">
        <f>IF(N220="nulová",J220,0)</f>
        <v>0</v>
      </c>
      <c r="BJ220" s="18" t="s">
        <v>92</v>
      </c>
      <c r="BK220" s="252">
        <f>ROUND(I220*H220,2)</f>
        <v>0</v>
      </c>
      <c r="BL220" s="18" t="s">
        <v>583</v>
      </c>
      <c r="BM220" s="251" t="s">
        <v>2180</v>
      </c>
    </row>
    <row r="221" s="13" customFormat="1">
      <c r="A221" s="13"/>
      <c r="B221" s="258"/>
      <c r="C221" s="259"/>
      <c r="D221" s="260" t="s">
        <v>256</v>
      </c>
      <c r="E221" s="261" t="s">
        <v>1</v>
      </c>
      <c r="F221" s="262" t="s">
        <v>2171</v>
      </c>
      <c r="G221" s="259"/>
      <c r="H221" s="263">
        <v>4</v>
      </c>
      <c r="I221" s="264"/>
      <c r="J221" s="259"/>
      <c r="K221" s="259"/>
      <c r="L221" s="265"/>
      <c r="M221" s="266"/>
      <c r="N221" s="267"/>
      <c r="O221" s="267"/>
      <c r="P221" s="267"/>
      <c r="Q221" s="267"/>
      <c r="R221" s="267"/>
      <c r="S221" s="267"/>
      <c r="T221" s="268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69" t="s">
        <v>256</v>
      </c>
      <c r="AU221" s="269" t="s">
        <v>92</v>
      </c>
      <c r="AV221" s="13" t="s">
        <v>92</v>
      </c>
      <c r="AW221" s="13" t="s">
        <v>32</v>
      </c>
      <c r="AX221" s="13" t="s">
        <v>84</v>
      </c>
      <c r="AY221" s="269" t="s">
        <v>210</v>
      </c>
    </row>
    <row r="222" s="2" customFormat="1" ht="16.30189" customHeight="1">
      <c r="A222" s="39"/>
      <c r="B222" s="40"/>
      <c r="C222" s="281" t="s">
        <v>480</v>
      </c>
      <c r="D222" s="281" t="s">
        <v>330</v>
      </c>
      <c r="E222" s="282" t="s">
        <v>2181</v>
      </c>
      <c r="F222" s="283" t="s">
        <v>2182</v>
      </c>
      <c r="G222" s="284" t="s">
        <v>563</v>
      </c>
      <c r="H222" s="285">
        <v>4</v>
      </c>
      <c r="I222" s="286"/>
      <c r="J222" s="287">
        <f>ROUND(I222*H222,2)</f>
        <v>0</v>
      </c>
      <c r="K222" s="288"/>
      <c r="L222" s="289"/>
      <c r="M222" s="290" t="s">
        <v>1</v>
      </c>
      <c r="N222" s="291" t="s">
        <v>42</v>
      </c>
      <c r="O222" s="98"/>
      <c r="P222" s="249">
        <f>O222*H222</f>
        <v>0</v>
      </c>
      <c r="Q222" s="249">
        <v>0.019689999999999999</v>
      </c>
      <c r="R222" s="249">
        <f>Q222*H222</f>
        <v>0.078759999999999997</v>
      </c>
      <c r="S222" s="249">
        <v>0</v>
      </c>
      <c r="T222" s="250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51" t="s">
        <v>2040</v>
      </c>
      <c r="AT222" s="251" t="s">
        <v>330</v>
      </c>
      <c r="AU222" s="251" t="s">
        <v>92</v>
      </c>
      <c r="AY222" s="18" t="s">
        <v>210</v>
      </c>
      <c r="BE222" s="252">
        <f>IF(N222="základná",J222,0)</f>
        <v>0</v>
      </c>
      <c r="BF222" s="252">
        <f>IF(N222="znížená",J222,0)</f>
        <v>0</v>
      </c>
      <c r="BG222" s="252">
        <f>IF(N222="zákl. prenesená",J222,0)</f>
        <v>0</v>
      </c>
      <c r="BH222" s="252">
        <f>IF(N222="zníž. prenesená",J222,0)</f>
        <v>0</v>
      </c>
      <c r="BI222" s="252">
        <f>IF(N222="nulová",J222,0)</f>
        <v>0</v>
      </c>
      <c r="BJ222" s="18" t="s">
        <v>92</v>
      </c>
      <c r="BK222" s="252">
        <f>ROUND(I222*H222,2)</f>
        <v>0</v>
      </c>
      <c r="BL222" s="18" t="s">
        <v>2040</v>
      </c>
      <c r="BM222" s="251" t="s">
        <v>2183</v>
      </c>
    </row>
    <row r="223" s="2" customFormat="1" ht="23.4566" customHeight="1">
      <c r="A223" s="39"/>
      <c r="B223" s="40"/>
      <c r="C223" s="239" t="s">
        <v>485</v>
      </c>
      <c r="D223" s="239" t="s">
        <v>213</v>
      </c>
      <c r="E223" s="240" t="s">
        <v>2184</v>
      </c>
      <c r="F223" s="241" t="s">
        <v>2185</v>
      </c>
      <c r="G223" s="242" t="s">
        <v>310</v>
      </c>
      <c r="H223" s="243">
        <v>30</v>
      </c>
      <c r="I223" s="244"/>
      <c r="J223" s="245">
        <f>ROUND(I223*H223,2)</f>
        <v>0</v>
      </c>
      <c r="K223" s="246"/>
      <c r="L223" s="45"/>
      <c r="M223" s="247" t="s">
        <v>1</v>
      </c>
      <c r="N223" s="248" t="s">
        <v>42</v>
      </c>
      <c r="O223" s="98"/>
      <c r="P223" s="249">
        <f>O223*H223</f>
        <v>0</v>
      </c>
      <c r="Q223" s="249">
        <v>0</v>
      </c>
      <c r="R223" s="249">
        <f>Q223*H223</f>
        <v>0</v>
      </c>
      <c r="S223" s="249">
        <v>0</v>
      </c>
      <c r="T223" s="250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51" t="s">
        <v>583</v>
      </c>
      <c r="AT223" s="251" t="s">
        <v>213</v>
      </c>
      <c r="AU223" s="251" t="s">
        <v>92</v>
      </c>
      <c r="AY223" s="18" t="s">
        <v>210</v>
      </c>
      <c r="BE223" s="252">
        <f>IF(N223="základná",J223,0)</f>
        <v>0</v>
      </c>
      <c r="BF223" s="252">
        <f>IF(N223="znížená",J223,0)</f>
        <v>0</v>
      </c>
      <c r="BG223" s="252">
        <f>IF(N223="zákl. prenesená",J223,0)</f>
        <v>0</v>
      </c>
      <c r="BH223" s="252">
        <f>IF(N223="zníž. prenesená",J223,0)</f>
        <v>0</v>
      </c>
      <c r="BI223" s="252">
        <f>IF(N223="nulová",J223,0)</f>
        <v>0</v>
      </c>
      <c r="BJ223" s="18" t="s">
        <v>92</v>
      </c>
      <c r="BK223" s="252">
        <f>ROUND(I223*H223,2)</f>
        <v>0</v>
      </c>
      <c r="BL223" s="18" t="s">
        <v>583</v>
      </c>
      <c r="BM223" s="251" t="s">
        <v>2186</v>
      </c>
    </row>
    <row r="224" s="13" customFormat="1">
      <c r="A224" s="13"/>
      <c r="B224" s="258"/>
      <c r="C224" s="259"/>
      <c r="D224" s="260" t="s">
        <v>256</v>
      </c>
      <c r="E224" s="261" t="s">
        <v>1</v>
      </c>
      <c r="F224" s="262" t="s">
        <v>2071</v>
      </c>
      <c r="G224" s="259"/>
      <c r="H224" s="263">
        <v>30</v>
      </c>
      <c r="I224" s="264"/>
      <c r="J224" s="259"/>
      <c r="K224" s="259"/>
      <c r="L224" s="265"/>
      <c r="M224" s="266"/>
      <c r="N224" s="267"/>
      <c r="O224" s="267"/>
      <c r="P224" s="267"/>
      <c r="Q224" s="267"/>
      <c r="R224" s="267"/>
      <c r="S224" s="267"/>
      <c r="T224" s="268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69" t="s">
        <v>256</v>
      </c>
      <c r="AU224" s="269" t="s">
        <v>92</v>
      </c>
      <c r="AV224" s="13" t="s">
        <v>92</v>
      </c>
      <c r="AW224" s="13" t="s">
        <v>32</v>
      </c>
      <c r="AX224" s="13" t="s">
        <v>84</v>
      </c>
      <c r="AY224" s="269" t="s">
        <v>210</v>
      </c>
    </row>
    <row r="225" s="2" customFormat="1" ht="16.30189" customHeight="1">
      <c r="A225" s="39"/>
      <c r="B225" s="40"/>
      <c r="C225" s="281" t="s">
        <v>490</v>
      </c>
      <c r="D225" s="281" t="s">
        <v>330</v>
      </c>
      <c r="E225" s="282" t="s">
        <v>2187</v>
      </c>
      <c r="F225" s="283" t="s">
        <v>2188</v>
      </c>
      <c r="G225" s="284" t="s">
        <v>1050</v>
      </c>
      <c r="H225" s="285">
        <v>18.75</v>
      </c>
      <c r="I225" s="286"/>
      <c r="J225" s="287">
        <f>ROUND(I225*H225,2)</f>
        <v>0</v>
      </c>
      <c r="K225" s="288"/>
      <c r="L225" s="289"/>
      <c r="M225" s="290" t="s">
        <v>1</v>
      </c>
      <c r="N225" s="291" t="s">
        <v>42</v>
      </c>
      <c r="O225" s="98"/>
      <c r="P225" s="249">
        <f>O225*H225</f>
        <v>0</v>
      </c>
      <c r="Q225" s="249">
        <v>0.001</v>
      </c>
      <c r="R225" s="249">
        <f>Q225*H225</f>
        <v>0.018749999999999999</v>
      </c>
      <c r="S225" s="249">
        <v>0</v>
      </c>
      <c r="T225" s="250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51" t="s">
        <v>2040</v>
      </c>
      <c r="AT225" s="251" t="s">
        <v>330</v>
      </c>
      <c r="AU225" s="251" t="s">
        <v>92</v>
      </c>
      <c r="AY225" s="18" t="s">
        <v>210</v>
      </c>
      <c r="BE225" s="252">
        <f>IF(N225="základná",J225,0)</f>
        <v>0</v>
      </c>
      <c r="BF225" s="252">
        <f>IF(N225="znížená",J225,0)</f>
        <v>0</v>
      </c>
      <c r="BG225" s="252">
        <f>IF(N225="zákl. prenesená",J225,0)</f>
        <v>0</v>
      </c>
      <c r="BH225" s="252">
        <f>IF(N225="zníž. prenesená",J225,0)</f>
        <v>0</v>
      </c>
      <c r="BI225" s="252">
        <f>IF(N225="nulová",J225,0)</f>
        <v>0</v>
      </c>
      <c r="BJ225" s="18" t="s">
        <v>92</v>
      </c>
      <c r="BK225" s="252">
        <f>ROUND(I225*H225,2)</f>
        <v>0</v>
      </c>
      <c r="BL225" s="18" t="s">
        <v>2040</v>
      </c>
      <c r="BM225" s="251" t="s">
        <v>2189</v>
      </c>
    </row>
    <row r="226" s="2" customFormat="1" ht="23.4566" customHeight="1">
      <c r="A226" s="39"/>
      <c r="B226" s="40"/>
      <c r="C226" s="239" t="s">
        <v>495</v>
      </c>
      <c r="D226" s="239" t="s">
        <v>213</v>
      </c>
      <c r="E226" s="240" t="s">
        <v>2190</v>
      </c>
      <c r="F226" s="241" t="s">
        <v>2191</v>
      </c>
      <c r="G226" s="242" t="s">
        <v>310</v>
      </c>
      <c r="H226" s="243">
        <v>3</v>
      </c>
      <c r="I226" s="244"/>
      <c r="J226" s="245">
        <f>ROUND(I226*H226,2)</f>
        <v>0</v>
      </c>
      <c r="K226" s="246"/>
      <c r="L226" s="45"/>
      <c r="M226" s="247" t="s">
        <v>1</v>
      </c>
      <c r="N226" s="248" t="s">
        <v>42</v>
      </c>
      <c r="O226" s="98"/>
      <c r="P226" s="249">
        <f>O226*H226</f>
        <v>0</v>
      </c>
      <c r="Q226" s="249">
        <v>0</v>
      </c>
      <c r="R226" s="249">
        <f>Q226*H226</f>
        <v>0</v>
      </c>
      <c r="S226" s="249">
        <v>0</v>
      </c>
      <c r="T226" s="250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51" t="s">
        <v>583</v>
      </c>
      <c r="AT226" s="251" t="s">
        <v>213</v>
      </c>
      <c r="AU226" s="251" t="s">
        <v>92</v>
      </c>
      <c r="AY226" s="18" t="s">
        <v>210</v>
      </c>
      <c r="BE226" s="252">
        <f>IF(N226="základná",J226,0)</f>
        <v>0</v>
      </c>
      <c r="BF226" s="252">
        <f>IF(N226="znížená",J226,0)</f>
        <v>0</v>
      </c>
      <c r="BG226" s="252">
        <f>IF(N226="zákl. prenesená",J226,0)</f>
        <v>0</v>
      </c>
      <c r="BH226" s="252">
        <f>IF(N226="zníž. prenesená",J226,0)</f>
        <v>0</v>
      </c>
      <c r="BI226" s="252">
        <f>IF(N226="nulová",J226,0)</f>
        <v>0</v>
      </c>
      <c r="BJ226" s="18" t="s">
        <v>92</v>
      </c>
      <c r="BK226" s="252">
        <f>ROUND(I226*H226,2)</f>
        <v>0</v>
      </c>
      <c r="BL226" s="18" t="s">
        <v>583</v>
      </c>
      <c r="BM226" s="251" t="s">
        <v>2192</v>
      </c>
    </row>
    <row r="227" s="13" customFormat="1">
      <c r="A227" s="13"/>
      <c r="B227" s="258"/>
      <c r="C227" s="259"/>
      <c r="D227" s="260" t="s">
        <v>256</v>
      </c>
      <c r="E227" s="261" t="s">
        <v>1</v>
      </c>
      <c r="F227" s="262" t="s">
        <v>2193</v>
      </c>
      <c r="G227" s="259"/>
      <c r="H227" s="263">
        <v>3</v>
      </c>
      <c r="I227" s="264"/>
      <c r="J227" s="259"/>
      <c r="K227" s="259"/>
      <c r="L227" s="265"/>
      <c r="M227" s="266"/>
      <c r="N227" s="267"/>
      <c r="O227" s="267"/>
      <c r="P227" s="267"/>
      <c r="Q227" s="267"/>
      <c r="R227" s="267"/>
      <c r="S227" s="267"/>
      <c r="T227" s="268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69" t="s">
        <v>256</v>
      </c>
      <c r="AU227" s="269" t="s">
        <v>92</v>
      </c>
      <c r="AV227" s="13" t="s">
        <v>92</v>
      </c>
      <c r="AW227" s="13" t="s">
        <v>32</v>
      </c>
      <c r="AX227" s="13" t="s">
        <v>84</v>
      </c>
      <c r="AY227" s="269" t="s">
        <v>210</v>
      </c>
    </row>
    <row r="228" s="2" customFormat="1" ht="16.30189" customHeight="1">
      <c r="A228" s="39"/>
      <c r="B228" s="40"/>
      <c r="C228" s="281" t="s">
        <v>500</v>
      </c>
      <c r="D228" s="281" t="s">
        <v>330</v>
      </c>
      <c r="E228" s="282" t="s">
        <v>2194</v>
      </c>
      <c r="F228" s="283" t="s">
        <v>2195</v>
      </c>
      <c r="G228" s="284" t="s">
        <v>1050</v>
      </c>
      <c r="H228" s="285">
        <v>1.2</v>
      </c>
      <c r="I228" s="286"/>
      <c r="J228" s="287">
        <f>ROUND(I228*H228,2)</f>
        <v>0</v>
      </c>
      <c r="K228" s="288"/>
      <c r="L228" s="289"/>
      <c r="M228" s="290" t="s">
        <v>1</v>
      </c>
      <c r="N228" s="291" t="s">
        <v>42</v>
      </c>
      <c r="O228" s="98"/>
      <c r="P228" s="249">
        <f>O228*H228</f>
        <v>0</v>
      </c>
      <c r="Q228" s="249">
        <v>0.001</v>
      </c>
      <c r="R228" s="249">
        <f>Q228*H228</f>
        <v>0.0011999999999999999</v>
      </c>
      <c r="S228" s="249">
        <v>0</v>
      </c>
      <c r="T228" s="250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51" t="s">
        <v>2040</v>
      </c>
      <c r="AT228" s="251" t="s">
        <v>330</v>
      </c>
      <c r="AU228" s="251" t="s">
        <v>92</v>
      </c>
      <c r="AY228" s="18" t="s">
        <v>210</v>
      </c>
      <c r="BE228" s="252">
        <f>IF(N228="základná",J228,0)</f>
        <v>0</v>
      </c>
      <c r="BF228" s="252">
        <f>IF(N228="znížená",J228,0)</f>
        <v>0</v>
      </c>
      <c r="BG228" s="252">
        <f>IF(N228="zákl. prenesená",J228,0)</f>
        <v>0</v>
      </c>
      <c r="BH228" s="252">
        <f>IF(N228="zníž. prenesená",J228,0)</f>
        <v>0</v>
      </c>
      <c r="BI228" s="252">
        <f>IF(N228="nulová",J228,0)</f>
        <v>0</v>
      </c>
      <c r="BJ228" s="18" t="s">
        <v>92</v>
      </c>
      <c r="BK228" s="252">
        <f>ROUND(I228*H228,2)</f>
        <v>0</v>
      </c>
      <c r="BL228" s="18" t="s">
        <v>2040</v>
      </c>
      <c r="BM228" s="251" t="s">
        <v>2196</v>
      </c>
    </row>
    <row r="229" s="2" customFormat="1" ht="21.0566" customHeight="1">
      <c r="A229" s="39"/>
      <c r="B229" s="40"/>
      <c r="C229" s="281" t="s">
        <v>505</v>
      </c>
      <c r="D229" s="281" t="s">
        <v>330</v>
      </c>
      <c r="E229" s="282" t="s">
        <v>2197</v>
      </c>
      <c r="F229" s="283" t="s">
        <v>2198</v>
      </c>
      <c r="G229" s="284" t="s">
        <v>1050</v>
      </c>
      <c r="H229" s="285">
        <v>0.29999999999999999</v>
      </c>
      <c r="I229" s="286"/>
      <c r="J229" s="287">
        <f>ROUND(I229*H229,2)</f>
        <v>0</v>
      </c>
      <c r="K229" s="288"/>
      <c r="L229" s="289"/>
      <c r="M229" s="290" t="s">
        <v>1</v>
      </c>
      <c r="N229" s="291" t="s">
        <v>42</v>
      </c>
      <c r="O229" s="98"/>
      <c r="P229" s="249">
        <f>O229*H229</f>
        <v>0</v>
      </c>
      <c r="Q229" s="249">
        <v>0.001</v>
      </c>
      <c r="R229" s="249">
        <f>Q229*H229</f>
        <v>0.00029999999999999997</v>
      </c>
      <c r="S229" s="249">
        <v>0</v>
      </c>
      <c r="T229" s="250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51" t="s">
        <v>2040</v>
      </c>
      <c r="AT229" s="251" t="s">
        <v>330</v>
      </c>
      <c r="AU229" s="251" t="s">
        <v>92</v>
      </c>
      <c r="AY229" s="18" t="s">
        <v>210</v>
      </c>
      <c r="BE229" s="252">
        <f>IF(N229="základná",J229,0)</f>
        <v>0</v>
      </c>
      <c r="BF229" s="252">
        <f>IF(N229="znížená",J229,0)</f>
        <v>0</v>
      </c>
      <c r="BG229" s="252">
        <f>IF(N229="zákl. prenesená",J229,0)</f>
        <v>0</v>
      </c>
      <c r="BH229" s="252">
        <f>IF(N229="zníž. prenesená",J229,0)</f>
        <v>0</v>
      </c>
      <c r="BI229" s="252">
        <f>IF(N229="nulová",J229,0)</f>
        <v>0</v>
      </c>
      <c r="BJ229" s="18" t="s">
        <v>92</v>
      </c>
      <c r="BK229" s="252">
        <f>ROUND(I229*H229,2)</f>
        <v>0</v>
      </c>
      <c r="BL229" s="18" t="s">
        <v>2040</v>
      </c>
      <c r="BM229" s="251" t="s">
        <v>2199</v>
      </c>
    </row>
    <row r="230" s="2" customFormat="1" ht="23.4566" customHeight="1">
      <c r="A230" s="39"/>
      <c r="B230" s="40"/>
      <c r="C230" s="239" t="s">
        <v>510</v>
      </c>
      <c r="D230" s="239" t="s">
        <v>213</v>
      </c>
      <c r="E230" s="240" t="s">
        <v>2200</v>
      </c>
      <c r="F230" s="241" t="s">
        <v>2201</v>
      </c>
      <c r="G230" s="242" t="s">
        <v>310</v>
      </c>
      <c r="H230" s="243">
        <v>30</v>
      </c>
      <c r="I230" s="244"/>
      <c r="J230" s="245">
        <f>ROUND(I230*H230,2)</f>
        <v>0</v>
      </c>
      <c r="K230" s="246"/>
      <c r="L230" s="45"/>
      <c r="M230" s="247" t="s">
        <v>1</v>
      </c>
      <c r="N230" s="248" t="s">
        <v>42</v>
      </c>
      <c r="O230" s="98"/>
      <c r="P230" s="249">
        <f>O230*H230</f>
        <v>0</v>
      </c>
      <c r="Q230" s="249">
        <v>0</v>
      </c>
      <c r="R230" s="249">
        <f>Q230*H230</f>
        <v>0</v>
      </c>
      <c r="S230" s="249">
        <v>0</v>
      </c>
      <c r="T230" s="250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51" t="s">
        <v>583</v>
      </c>
      <c r="AT230" s="251" t="s">
        <v>213</v>
      </c>
      <c r="AU230" s="251" t="s">
        <v>92</v>
      </c>
      <c r="AY230" s="18" t="s">
        <v>210</v>
      </c>
      <c r="BE230" s="252">
        <f>IF(N230="základná",J230,0)</f>
        <v>0</v>
      </c>
      <c r="BF230" s="252">
        <f>IF(N230="znížená",J230,0)</f>
        <v>0</v>
      </c>
      <c r="BG230" s="252">
        <f>IF(N230="zákl. prenesená",J230,0)</f>
        <v>0</v>
      </c>
      <c r="BH230" s="252">
        <f>IF(N230="zníž. prenesená",J230,0)</f>
        <v>0</v>
      </c>
      <c r="BI230" s="252">
        <f>IF(N230="nulová",J230,0)</f>
        <v>0</v>
      </c>
      <c r="BJ230" s="18" t="s">
        <v>92</v>
      </c>
      <c r="BK230" s="252">
        <f>ROUND(I230*H230,2)</f>
        <v>0</v>
      </c>
      <c r="BL230" s="18" t="s">
        <v>583</v>
      </c>
      <c r="BM230" s="251" t="s">
        <v>2202</v>
      </c>
    </row>
    <row r="231" s="13" customFormat="1">
      <c r="A231" s="13"/>
      <c r="B231" s="258"/>
      <c r="C231" s="259"/>
      <c r="D231" s="260" t="s">
        <v>256</v>
      </c>
      <c r="E231" s="261" t="s">
        <v>1</v>
      </c>
      <c r="F231" s="262" t="s">
        <v>2071</v>
      </c>
      <c r="G231" s="259"/>
      <c r="H231" s="263">
        <v>30</v>
      </c>
      <c r="I231" s="264"/>
      <c r="J231" s="259"/>
      <c r="K231" s="259"/>
      <c r="L231" s="265"/>
      <c r="M231" s="266"/>
      <c r="N231" s="267"/>
      <c r="O231" s="267"/>
      <c r="P231" s="267"/>
      <c r="Q231" s="267"/>
      <c r="R231" s="267"/>
      <c r="S231" s="267"/>
      <c r="T231" s="268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69" t="s">
        <v>256</v>
      </c>
      <c r="AU231" s="269" t="s">
        <v>92</v>
      </c>
      <c r="AV231" s="13" t="s">
        <v>92</v>
      </c>
      <c r="AW231" s="13" t="s">
        <v>32</v>
      </c>
      <c r="AX231" s="13" t="s">
        <v>84</v>
      </c>
      <c r="AY231" s="269" t="s">
        <v>210</v>
      </c>
    </row>
    <row r="232" s="2" customFormat="1" ht="16.30189" customHeight="1">
      <c r="A232" s="39"/>
      <c r="B232" s="40"/>
      <c r="C232" s="281" t="s">
        <v>515</v>
      </c>
      <c r="D232" s="281" t="s">
        <v>330</v>
      </c>
      <c r="E232" s="282" t="s">
        <v>2203</v>
      </c>
      <c r="F232" s="283" t="s">
        <v>2204</v>
      </c>
      <c r="G232" s="284" t="s">
        <v>1050</v>
      </c>
      <c r="H232" s="285">
        <v>28.260000000000002</v>
      </c>
      <c r="I232" s="286"/>
      <c r="J232" s="287">
        <f>ROUND(I232*H232,2)</f>
        <v>0</v>
      </c>
      <c r="K232" s="288"/>
      <c r="L232" s="289"/>
      <c r="M232" s="290" t="s">
        <v>1</v>
      </c>
      <c r="N232" s="291" t="s">
        <v>42</v>
      </c>
      <c r="O232" s="98"/>
      <c r="P232" s="249">
        <f>O232*H232</f>
        <v>0</v>
      </c>
      <c r="Q232" s="249">
        <v>0.001</v>
      </c>
      <c r="R232" s="249">
        <f>Q232*H232</f>
        <v>0.028260000000000004</v>
      </c>
      <c r="S232" s="249">
        <v>0</v>
      </c>
      <c r="T232" s="250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51" t="s">
        <v>2040</v>
      </c>
      <c r="AT232" s="251" t="s">
        <v>330</v>
      </c>
      <c r="AU232" s="251" t="s">
        <v>92</v>
      </c>
      <c r="AY232" s="18" t="s">
        <v>210</v>
      </c>
      <c r="BE232" s="252">
        <f>IF(N232="základná",J232,0)</f>
        <v>0</v>
      </c>
      <c r="BF232" s="252">
        <f>IF(N232="znížená",J232,0)</f>
        <v>0</v>
      </c>
      <c r="BG232" s="252">
        <f>IF(N232="zákl. prenesená",J232,0)</f>
        <v>0</v>
      </c>
      <c r="BH232" s="252">
        <f>IF(N232="zníž. prenesená",J232,0)</f>
        <v>0</v>
      </c>
      <c r="BI232" s="252">
        <f>IF(N232="nulová",J232,0)</f>
        <v>0</v>
      </c>
      <c r="BJ232" s="18" t="s">
        <v>92</v>
      </c>
      <c r="BK232" s="252">
        <f>ROUND(I232*H232,2)</f>
        <v>0</v>
      </c>
      <c r="BL232" s="18" t="s">
        <v>2040</v>
      </c>
      <c r="BM232" s="251" t="s">
        <v>2205</v>
      </c>
    </row>
    <row r="233" s="2" customFormat="1" ht="16.30189" customHeight="1">
      <c r="A233" s="39"/>
      <c r="B233" s="40"/>
      <c r="C233" s="239" t="s">
        <v>520</v>
      </c>
      <c r="D233" s="239" t="s">
        <v>213</v>
      </c>
      <c r="E233" s="240" t="s">
        <v>2206</v>
      </c>
      <c r="F233" s="241" t="s">
        <v>2207</v>
      </c>
      <c r="G233" s="242" t="s">
        <v>563</v>
      </c>
      <c r="H233" s="243">
        <v>12</v>
      </c>
      <c r="I233" s="244"/>
      <c r="J233" s="245">
        <f>ROUND(I233*H233,2)</f>
        <v>0</v>
      </c>
      <c r="K233" s="246"/>
      <c r="L233" s="45"/>
      <c r="M233" s="247" t="s">
        <v>1</v>
      </c>
      <c r="N233" s="248" t="s">
        <v>42</v>
      </c>
      <c r="O233" s="98"/>
      <c r="P233" s="249">
        <f>O233*H233</f>
        <v>0</v>
      </c>
      <c r="Q233" s="249">
        <v>0</v>
      </c>
      <c r="R233" s="249">
        <f>Q233*H233</f>
        <v>0</v>
      </c>
      <c r="S233" s="249">
        <v>0</v>
      </c>
      <c r="T233" s="250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51" t="s">
        <v>583</v>
      </c>
      <c r="AT233" s="251" t="s">
        <v>213</v>
      </c>
      <c r="AU233" s="251" t="s">
        <v>92</v>
      </c>
      <c r="AY233" s="18" t="s">
        <v>210</v>
      </c>
      <c r="BE233" s="252">
        <f>IF(N233="základná",J233,0)</f>
        <v>0</v>
      </c>
      <c r="BF233" s="252">
        <f>IF(N233="znížená",J233,0)</f>
        <v>0</v>
      </c>
      <c r="BG233" s="252">
        <f>IF(N233="zákl. prenesená",J233,0)</f>
        <v>0</v>
      </c>
      <c r="BH233" s="252">
        <f>IF(N233="zníž. prenesená",J233,0)</f>
        <v>0</v>
      </c>
      <c r="BI233" s="252">
        <f>IF(N233="nulová",J233,0)</f>
        <v>0</v>
      </c>
      <c r="BJ233" s="18" t="s">
        <v>92</v>
      </c>
      <c r="BK233" s="252">
        <f>ROUND(I233*H233,2)</f>
        <v>0</v>
      </c>
      <c r="BL233" s="18" t="s">
        <v>583</v>
      </c>
      <c r="BM233" s="251" t="s">
        <v>2208</v>
      </c>
    </row>
    <row r="234" s="13" customFormat="1">
      <c r="A234" s="13"/>
      <c r="B234" s="258"/>
      <c r="C234" s="259"/>
      <c r="D234" s="260" t="s">
        <v>256</v>
      </c>
      <c r="E234" s="261" t="s">
        <v>1</v>
      </c>
      <c r="F234" s="262" t="s">
        <v>2209</v>
      </c>
      <c r="G234" s="259"/>
      <c r="H234" s="263">
        <v>12</v>
      </c>
      <c r="I234" s="264"/>
      <c r="J234" s="259"/>
      <c r="K234" s="259"/>
      <c r="L234" s="265"/>
      <c r="M234" s="266"/>
      <c r="N234" s="267"/>
      <c r="O234" s="267"/>
      <c r="P234" s="267"/>
      <c r="Q234" s="267"/>
      <c r="R234" s="267"/>
      <c r="S234" s="267"/>
      <c r="T234" s="268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69" t="s">
        <v>256</v>
      </c>
      <c r="AU234" s="269" t="s">
        <v>92</v>
      </c>
      <c r="AV234" s="13" t="s">
        <v>92</v>
      </c>
      <c r="AW234" s="13" t="s">
        <v>32</v>
      </c>
      <c r="AX234" s="13" t="s">
        <v>84</v>
      </c>
      <c r="AY234" s="269" t="s">
        <v>210</v>
      </c>
    </row>
    <row r="235" s="2" customFormat="1" ht="21.0566" customHeight="1">
      <c r="A235" s="39"/>
      <c r="B235" s="40"/>
      <c r="C235" s="281" t="s">
        <v>525</v>
      </c>
      <c r="D235" s="281" t="s">
        <v>330</v>
      </c>
      <c r="E235" s="282" t="s">
        <v>2210</v>
      </c>
      <c r="F235" s="283" t="s">
        <v>2211</v>
      </c>
      <c r="G235" s="284" t="s">
        <v>563</v>
      </c>
      <c r="H235" s="285">
        <v>12</v>
      </c>
      <c r="I235" s="286"/>
      <c r="J235" s="287">
        <f>ROUND(I235*H235,2)</f>
        <v>0</v>
      </c>
      <c r="K235" s="288"/>
      <c r="L235" s="289"/>
      <c r="M235" s="290" t="s">
        <v>1</v>
      </c>
      <c r="N235" s="291" t="s">
        <v>42</v>
      </c>
      <c r="O235" s="98"/>
      <c r="P235" s="249">
        <f>O235*H235</f>
        <v>0</v>
      </c>
      <c r="Q235" s="249">
        <v>0.00040000000000000002</v>
      </c>
      <c r="R235" s="249">
        <f>Q235*H235</f>
        <v>0.0048000000000000004</v>
      </c>
      <c r="S235" s="249">
        <v>0</v>
      </c>
      <c r="T235" s="250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51" t="s">
        <v>2040</v>
      </c>
      <c r="AT235" s="251" t="s">
        <v>330</v>
      </c>
      <c r="AU235" s="251" t="s">
        <v>92</v>
      </c>
      <c r="AY235" s="18" t="s">
        <v>210</v>
      </c>
      <c r="BE235" s="252">
        <f>IF(N235="základná",J235,0)</f>
        <v>0</v>
      </c>
      <c r="BF235" s="252">
        <f>IF(N235="znížená",J235,0)</f>
        <v>0</v>
      </c>
      <c r="BG235" s="252">
        <f>IF(N235="zákl. prenesená",J235,0)</f>
        <v>0</v>
      </c>
      <c r="BH235" s="252">
        <f>IF(N235="zníž. prenesená",J235,0)</f>
        <v>0</v>
      </c>
      <c r="BI235" s="252">
        <f>IF(N235="nulová",J235,0)</f>
        <v>0</v>
      </c>
      <c r="BJ235" s="18" t="s">
        <v>92</v>
      </c>
      <c r="BK235" s="252">
        <f>ROUND(I235*H235,2)</f>
        <v>0</v>
      </c>
      <c r="BL235" s="18" t="s">
        <v>2040</v>
      </c>
      <c r="BM235" s="251" t="s">
        <v>2212</v>
      </c>
    </row>
    <row r="236" s="2" customFormat="1" ht="16.30189" customHeight="1">
      <c r="A236" s="39"/>
      <c r="B236" s="40"/>
      <c r="C236" s="239" t="s">
        <v>529</v>
      </c>
      <c r="D236" s="239" t="s">
        <v>213</v>
      </c>
      <c r="E236" s="240" t="s">
        <v>2213</v>
      </c>
      <c r="F236" s="241" t="s">
        <v>2214</v>
      </c>
      <c r="G236" s="242" t="s">
        <v>563</v>
      </c>
      <c r="H236" s="243">
        <v>6</v>
      </c>
      <c r="I236" s="244"/>
      <c r="J236" s="245">
        <f>ROUND(I236*H236,2)</f>
        <v>0</v>
      </c>
      <c r="K236" s="246"/>
      <c r="L236" s="45"/>
      <c r="M236" s="247" t="s">
        <v>1</v>
      </c>
      <c r="N236" s="248" t="s">
        <v>42</v>
      </c>
      <c r="O236" s="98"/>
      <c r="P236" s="249">
        <f>O236*H236</f>
        <v>0</v>
      </c>
      <c r="Q236" s="249">
        <v>0</v>
      </c>
      <c r="R236" s="249">
        <f>Q236*H236</f>
        <v>0</v>
      </c>
      <c r="S236" s="249">
        <v>0</v>
      </c>
      <c r="T236" s="250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51" t="s">
        <v>583</v>
      </c>
      <c r="AT236" s="251" t="s">
        <v>213</v>
      </c>
      <c r="AU236" s="251" t="s">
        <v>92</v>
      </c>
      <c r="AY236" s="18" t="s">
        <v>210</v>
      </c>
      <c r="BE236" s="252">
        <f>IF(N236="základná",J236,0)</f>
        <v>0</v>
      </c>
      <c r="BF236" s="252">
        <f>IF(N236="znížená",J236,0)</f>
        <v>0</v>
      </c>
      <c r="BG236" s="252">
        <f>IF(N236="zákl. prenesená",J236,0)</f>
        <v>0</v>
      </c>
      <c r="BH236" s="252">
        <f>IF(N236="zníž. prenesená",J236,0)</f>
        <v>0</v>
      </c>
      <c r="BI236" s="252">
        <f>IF(N236="nulová",J236,0)</f>
        <v>0</v>
      </c>
      <c r="BJ236" s="18" t="s">
        <v>92</v>
      </c>
      <c r="BK236" s="252">
        <f>ROUND(I236*H236,2)</f>
        <v>0</v>
      </c>
      <c r="BL236" s="18" t="s">
        <v>583</v>
      </c>
      <c r="BM236" s="251" t="s">
        <v>2215</v>
      </c>
    </row>
    <row r="237" s="13" customFormat="1">
      <c r="A237" s="13"/>
      <c r="B237" s="258"/>
      <c r="C237" s="259"/>
      <c r="D237" s="260" t="s">
        <v>256</v>
      </c>
      <c r="E237" s="261" t="s">
        <v>1</v>
      </c>
      <c r="F237" s="262" t="s">
        <v>2105</v>
      </c>
      <c r="G237" s="259"/>
      <c r="H237" s="263">
        <v>6</v>
      </c>
      <c r="I237" s="264"/>
      <c r="J237" s="259"/>
      <c r="K237" s="259"/>
      <c r="L237" s="265"/>
      <c r="M237" s="266"/>
      <c r="N237" s="267"/>
      <c r="O237" s="267"/>
      <c r="P237" s="267"/>
      <c r="Q237" s="267"/>
      <c r="R237" s="267"/>
      <c r="S237" s="267"/>
      <c r="T237" s="268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69" t="s">
        <v>256</v>
      </c>
      <c r="AU237" s="269" t="s">
        <v>92</v>
      </c>
      <c r="AV237" s="13" t="s">
        <v>92</v>
      </c>
      <c r="AW237" s="13" t="s">
        <v>32</v>
      </c>
      <c r="AX237" s="13" t="s">
        <v>84</v>
      </c>
      <c r="AY237" s="269" t="s">
        <v>210</v>
      </c>
    </row>
    <row r="238" s="2" customFormat="1" ht="16.30189" customHeight="1">
      <c r="A238" s="39"/>
      <c r="B238" s="40"/>
      <c r="C238" s="281" t="s">
        <v>534</v>
      </c>
      <c r="D238" s="281" t="s">
        <v>330</v>
      </c>
      <c r="E238" s="282" t="s">
        <v>2216</v>
      </c>
      <c r="F238" s="283" t="s">
        <v>2217</v>
      </c>
      <c r="G238" s="284" t="s">
        <v>563</v>
      </c>
      <c r="H238" s="285">
        <v>6</v>
      </c>
      <c r="I238" s="286"/>
      <c r="J238" s="287">
        <f>ROUND(I238*H238,2)</f>
        <v>0</v>
      </c>
      <c r="K238" s="288"/>
      <c r="L238" s="289"/>
      <c r="M238" s="290" t="s">
        <v>1</v>
      </c>
      <c r="N238" s="291" t="s">
        <v>42</v>
      </c>
      <c r="O238" s="98"/>
      <c r="P238" s="249">
        <f>O238*H238</f>
        <v>0</v>
      </c>
      <c r="Q238" s="249">
        <v>0.00014999999999999999</v>
      </c>
      <c r="R238" s="249">
        <f>Q238*H238</f>
        <v>0.00089999999999999998</v>
      </c>
      <c r="S238" s="249">
        <v>0</v>
      </c>
      <c r="T238" s="250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51" t="s">
        <v>2040</v>
      </c>
      <c r="AT238" s="251" t="s">
        <v>330</v>
      </c>
      <c r="AU238" s="251" t="s">
        <v>92</v>
      </c>
      <c r="AY238" s="18" t="s">
        <v>210</v>
      </c>
      <c r="BE238" s="252">
        <f>IF(N238="základná",J238,0)</f>
        <v>0</v>
      </c>
      <c r="BF238" s="252">
        <f>IF(N238="znížená",J238,0)</f>
        <v>0</v>
      </c>
      <c r="BG238" s="252">
        <f>IF(N238="zákl. prenesená",J238,0)</f>
        <v>0</v>
      </c>
      <c r="BH238" s="252">
        <f>IF(N238="zníž. prenesená",J238,0)</f>
        <v>0</v>
      </c>
      <c r="BI238" s="252">
        <f>IF(N238="nulová",J238,0)</f>
        <v>0</v>
      </c>
      <c r="BJ238" s="18" t="s">
        <v>92</v>
      </c>
      <c r="BK238" s="252">
        <f>ROUND(I238*H238,2)</f>
        <v>0</v>
      </c>
      <c r="BL238" s="18" t="s">
        <v>2040</v>
      </c>
      <c r="BM238" s="251" t="s">
        <v>2218</v>
      </c>
    </row>
    <row r="239" s="2" customFormat="1" ht="16.30189" customHeight="1">
      <c r="A239" s="39"/>
      <c r="B239" s="40"/>
      <c r="C239" s="239" t="s">
        <v>539</v>
      </c>
      <c r="D239" s="239" t="s">
        <v>213</v>
      </c>
      <c r="E239" s="240" t="s">
        <v>2219</v>
      </c>
      <c r="F239" s="241" t="s">
        <v>2220</v>
      </c>
      <c r="G239" s="242" t="s">
        <v>563</v>
      </c>
      <c r="H239" s="243">
        <v>6</v>
      </c>
      <c r="I239" s="244"/>
      <c r="J239" s="245">
        <f>ROUND(I239*H239,2)</f>
        <v>0</v>
      </c>
      <c r="K239" s="246"/>
      <c r="L239" s="45"/>
      <c r="M239" s="247" t="s">
        <v>1</v>
      </c>
      <c r="N239" s="248" t="s">
        <v>42</v>
      </c>
      <c r="O239" s="98"/>
      <c r="P239" s="249">
        <f>O239*H239</f>
        <v>0</v>
      </c>
      <c r="Q239" s="249">
        <v>0</v>
      </c>
      <c r="R239" s="249">
        <f>Q239*H239</f>
        <v>0</v>
      </c>
      <c r="S239" s="249">
        <v>0</v>
      </c>
      <c r="T239" s="250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51" t="s">
        <v>583</v>
      </c>
      <c r="AT239" s="251" t="s">
        <v>213</v>
      </c>
      <c r="AU239" s="251" t="s">
        <v>92</v>
      </c>
      <c r="AY239" s="18" t="s">
        <v>210</v>
      </c>
      <c r="BE239" s="252">
        <f>IF(N239="základná",J239,0)</f>
        <v>0</v>
      </c>
      <c r="BF239" s="252">
        <f>IF(N239="znížená",J239,0)</f>
        <v>0</v>
      </c>
      <c r="BG239" s="252">
        <f>IF(N239="zákl. prenesená",J239,0)</f>
        <v>0</v>
      </c>
      <c r="BH239" s="252">
        <f>IF(N239="zníž. prenesená",J239,0)</f>
        <v>0</v>
      </c>
      <c r="BI239" s="252">
        <f>IF(N239="nulová",J239,0)</f>
        <v>0</v>
      </c>
      <c r="BJ239" s="18" t="s">
        <v>92</v>
      </c>
      <c r="BK239" s="252">
        <f>ROUND(I239*H239,2)</f>
        <v>0</v>
      </c>
      <c r="BL239" s="18" t="s">
        <v>583</v>
      </c>
      <c r="BM239" s="251" t="s">
        <v>2221</v>
      </c>
    </row>
    <row r="240" s="13" customFormat="1">
      <c r="A240" s="13"/>
      <c r="B240" s="258"/>
      <c r="C240" s="259"/>
      <c r="D240" s="260" t="s">
        <v>256</v>
      </c>
      <c r="E240" s="261" t="s">
        <v>1</v>
      </c>
      <c r="F240" s="262" t="s">
        <v>2105</v>
      </c>
      <c r="G240" s="259"/>
      <c r="H240" s="263">
        <v>6</v>
      </c>
      <c r="I240" s="264"/>
      <c r="J240" s="259"/>
      <c r="K240" s="259"/>
      <c r="L240" s="265"/>
      <c r="M240" s="266"/>
      <c r="N240" s="267"/>
      <c r="O240" s="267"/>
      <c r="P240" s="267"/>
      <c r="Q240" s="267"/>
      <c r="R240" s="267"/>
      <c r="S240" s="267"/>
      <c r="T240" s="268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69" t="s">
        <v>256</v>
      </c>
      <c r="AU240" s="269" t="s">
        <v>92</v>
      </c>
      <c r="AV240" s="13" t="s">
        <v>92</v>
      </c>
      <c r="AW240" s="13" t="s">
        <v>32</v>
      </c>
      <c r="AX240" s="13" t="s">
        <v>84</v>
      </c>
      <c r="AY240" s="269" t="s">
        <v>210</v>
      </c>
    </row>
    <row r="241" s="2" customFormat="1" ht="16.30189" customHeight="1">
      <c r="A241" s="39"/>
      <c r="B241" s="40"/>
      <c r="C241" s="281" t="s">
        <v>544</v>
      </c>
      <c r="D241" s="281" t="s">
        <v>330</v>
      </c>
      <c r="E241" s="282" t="s">
        <v>2222</v>
      </c>
      <c r="F241" s="283" t="s">
        <v>2223</v>
      </c>
      <c r="G241" s="284" t="s">
        <v>563</v>
      </c>
      <c r="H241" s="285">
        <v>6</v>
      </c>
      <c r="I241" s="286"/>
      <c r="J241" s="287">
        <f>ROUND(I241*H241,2)</f>
        <v>0</v>
      </c>
      <c r="K241" s="288"/>
      <c r="L241" s="289"/>
      <c r="M241" s="290" t="s">
        <v>1</v>
      </c>
      <c r="N241" s="291" t="s">
        <v>42</v>
      </c>
      <c r="O241" s="98"/>
      <c r="P241" s="249">
        <f>O241*H241</f>
        <v>0</v>
      </c>
      <c r="Q241" s="249">
        <v>0.00017000000000000001</v>
      </c>
      <c r="R241" s="249">
        <f>Q241*H241</f>
        <v>0.0010200000000000001</v>
      </c>
      <c r="S241" s="249">
        <v>0</v>
      </c>
      <c r="T241" s="250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51" t="s">
        <v>2040</v>
      </c>
      <c r="AT241" s="251" t="s">
        <v>330</v>
      </c>
      <c r="AU241" s="251" t="s">
        <v>92</v>
      </c>
      <c r="AY241" s="18" t="s">
        <v>210</v>
      </c>
      <c r="BE241" s="252">
        <f>IF(N241="základná",J241,0)</f>
        <v>0</v>
      </c>
      <c r="BF241" s="252">
        <f>IF(N241="znížená",J241,0)</f>
        <v>0</v>
      </c>
      <c r="BG241" s="252">
        <f>IF(N241="zákl. prenesená",J241,0)</f>
        <v>0</v>
      </c>
      <c r="BH241" s="252">
        <f>IF(N241="zníž. prenesená",J241,0)</f>
        <v>0</v>
      </c>
      <c r="BI241" s="252">
        <f>IF(N241="nulová",J241,0)</f>
        <v>0</v>
      </c>
      <c r="BJ241" s="18" t="s">
        <v>92</v>
      </c>
      <c r="BK241" s="252">
        <f>ROUND(I241*H241,2)</f>
        <v>0</v>
      </c>
      <c r="BL241" s="18" t="s">
        <v>2040</v>
      </c>
      <c r="BM241" s="251" t="s">
        <v>2224</v>
      </c>
    </row>
    <row r="242" s="2" customFormat="1" ht="16.30189" customHeight="1">
      <c r="A242" s="39"/>
      <c r="B242" s="40"/>
      <c r="C242" s="239" t="s">
        <v>550</v>
      </c>
      <c r="D242" s="239" t="s">
        <v>213</v>
      </c>
      <c r="E242" s="240" t="s">
        <v>2225</v>
      </c>
      <c r="F242" s="241" t="s">
        <v>2226</v>
      </c>
      <c r="G242" s="242" t="s">
        <v>563</v>
      </c>
      <c r="H242" s="243">
        <v>12</v>
      </c>
      <c r="I242" s="244"/>
      <c r="J242" s="245">
        <f>ROUND(I242*H242,2)</f>
        <v>0</v>
      </c>
      <c r="K242" s="246"/>
      <c r="L242" s="45"/>
      <c r="M242" s="247" t="s">
        <v>1</v>
      </c>
      <c r="N242" s="248" t="s">
        <v>42</v>
      </c>
      <c r="O242" s="98"/>
      <c r="P242" s="249">
        <f>O242*H242</f>
        <v>0</v>
      </c>
      <c r="Q242" s="249">
        <v>0</v>
      </c>
      <c r="R242" s="249">
        <f>Q242*H242</f>
        <v>0</v>
      </c>
      <c r="S242" s="249">
        <v>0</v>
      </c>
      <c r="T242" s="250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51" t="s">
        <v>583</v>
      </c>
      <c r="AT242" s="251" t="s">
        <v>213</v>
      </c>
      <c r="AU242" s="251" t="s">
        <v>92</v>
      </c>
      <c r="AY242" s="18" t="s">
        <v>210</v>
      </c>
      <c r="BE242" s="252">
        <f>IF(N242="základná",J242,0)</f>
        <v>0</v>
      </c>
      <c r="BF242" s="252">
        <f>IF(N242="znížená",J242,0)</f>
        <v>0</v>
      </c>
      <c r="BG242" s="252">
        <f>IF(N242="zákl. prenesená",J242,0)</f>
        <v>0</v>
      </c>
      <c r="BH242" s="252">
        <f>IF(N242="zníž. prenesená",J242,0)</f>
        <v>0</v>
      </c>
      <c r="BI242" s="252">
        <f>IF(N242="nulová",J242,0)</f>
        <v>0</v>
      </c>
      <c r="BJ242" s="18" t="s">
        <v>92</v>
      </c>
      <c r="BK242" s="252">
        <f>ROUND(I242*H242,2)</f>
        <v>0</v>
      </c>
      <c r="BL242" s="18" t="s">
        <v>583</v>
      </c>
      <c r="BM242" s="251" t="s">
        <v>2227</v>
      </c>
    </row>
    <row r="243" s="13" customFormat="1">
      <c r="A243" s="13"/>
      <c r="B243" s="258"/>
      <c r="C243" s="259"/>
      <c r="D243" s="260" t="s">
        <v>256</v>
      </c>
      <c r="E243" s="261" t="s">
        <v>1</v>
      </c>
      <c r="F243" s="262" t="s">
        <v>2209</v>
      </c>
      <c r="G243" s="259"/>
      <c r="H243" s="263">
        <v>12</v>
      </c>
      <c r="I243" s="264"/>
      <c r="J243" s="259"/>
      <c r="K243" s="259"/>
      <c r="L243" s="265"/>
      <c r="M243" s="266"/>
      <c r="N243" s="267"/>
      <c r="O243" s="267"/>
      <c r="P243" s="267"/>
      <c r="Q243" s="267"/>
      <c r="R243" s="267"/>
      <c r="S243" s="267"/>
      <c r="T243" s="268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69" t="s">
        <v>256</v>
      </c>
      <c r="AU243" s="269" t="s">
        <v>92</v>
      </c>
      <c r="AV243" s="13" t="s">
        <v>92</v>
      </c>
      <c r="AW243" s="13" t="s">
        <v>32</v>
      </c>
      <c r="AX243" s="13" t="s">
        <v>84</v>
      </c>
      <c r="AY243" s="269" t="s">
        <v>210</v>
      </c>
    </row>
    <row r="244" s="2" customFormat="1" ht="21.0566" customHeight="1">
      <c r="A244" s="39"/>
      <c r="B244" s="40"/>
      <c r="C244" s="281" t="s">
        <v>554</v>
      </c>
      <c r="D244" s="281" t="s">
        <v>330</v>
      </c>
      <c r="E244" s="282" t="s">
        <v>2228</v>
      </c>
      <c r="F244" s="283" t="s">
        <v>2229</v>
      </c>
      <c r="G244" s="284" t="s">
        <v>563</v>
      </c>
      <c r="H244" s="285">
        <v>12</v>
      </c>
      <c r="I244" s="286"/>
      <c r="J244" s="287">
        <f>ROUND(I244*H244,2)</f>
        <v>0</v>
      </c>
      <c r="K244" s="288"/>
      <c r="L244" s="289"/>
      <c r="M244" s="290" t="s">
        <v>1</v>
      </c>
      <c r="N244" s="291" t="s">
        <v>42</v>
      </c>
      <c r="O244" s="98"/>
      <c r="P244" s="249">
        <f>O244*H244</f>
        <v>0</v>
      </c>
      <c r="Q244" s="249">
        <v>0.00016000000000000001</v>
      </c>
      <c r="R244" s="249">
        <f>Q244*H244</f>
        <v>0.0019200000000000003</v>
      </c>
      <c r="S244" s="249">
        <v>0</v>
      </c>
      <c r="T244" s="250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51" t="s">
        <v>2040</v>
      </c>
      <c r="AT244" s="251" t="s">
        <v>330</v>
      </c>
      <c r="AU244" s="251" t="s">
        <v>92</v>
      </c>
      <c r="AY244" s="18" t="s">
        <v>210</v>
      </c>
      <c r="BE244" s="252">
        <f>IF(N244="základná",J244,0)</f>
        <v>0</v>
      </c>
      <c r="BF244" s="252">
        <f>IF(N244="znížená",J244,0)</f>
        <v>0</v>
      </c>
      <c r="BG244" s="252">
        <f>IF(N244="zákl. prenesená",J244,0)</f>
        <v>0</v>
      </c>
      <c r="BH244" s="252">
        <f>IF(N244="zníž. prenesená",J244,0)</f>
        <v>0</v>
      </c>
      <c r="BI244" s="252">
        <f>IF(N244="nulová",J244,0)</f>
        <v>0</v>
      </c>
      <c r="BJ244" s="18" t="s">
        <v>92</v>
      </c>
      <c r="BK244" s="252">
        <f>ROUND(I244*H244,2)</f>
        <v>0</v>
      </c>
      <c r="BL244" s="18" t="s">
        <v>2040</v>
      </c>
      <c r="BM244" s="251" t="s">
        <v>2230</v>
      </c>
    </row>
    <row r="245" s="2" customFormat="1" ht="16.30189" customHeight="1">
      <c r="A245" s="39"/>
      <c r="B245" s="40"/>
      <c r="C245" s="239" t="s">
        <v>560</v>
      </c>
      <c r="D245" s="239" t="s">
        <v>213</v>
      </c>
      <c r="E245" s="240" t="s">
        <v>2231</v>
      </c>
      <c r="F245" s="241" t="s">
        <v>2232</v>
      </c>
      <c r="G245" s="242" t="s">
        <v>563</v>
      </c>
      <c r="H245" s="243">
        <v>6</v>
      </c>
      <c r="I245" s="244"/>
      <c r="J245" s="245">
        <f>ROUND(I245*H245,2)</f>
        <v>0</v>
      </c>
      <c r="K245" s="246"/>
      <c r="L245" s="45"/>
      <c r="M245" s="247" t="s">
        <v>1</v>
      </c>
      <c r="N245" s="248" t="s">
        <v>42</v>
      </c>
      <c r="O245" s="98"/>
      <c r="P245" s="249">
        <f>O245*H245</f>
        <v>0</v>
      </c>
      <c r="Q245" s="249">
        <v>0</v>
      </c>
      <c r="R245" s="249">
        <f>Q245*H245</f>
        <v>0</v>
      </c>
      <c r="S245" s="249">
        <v>0</v>
      </c>
      <c r="T245" s="250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51" t="s">
        <v>583</v>
      </c>
      <c r="AT245" s="251" t="s">
        <v>213</v>
      </c>
      <c r="AU245" s="251" t="s">
        <v>92</v>
      </c>
      <c r="AY245" s="18" t="s">
        <v>210</v>
      </c>
      <c r="BE245" s="252">
        <f>IF(N245="základná",J245,0)</f>
        <v>0</v>
      </c>
      <c r="BF245" s="252">
        <f>IF(N245="znížená",J245,0)</f>
        <v>0</v>
      </c>
      <c r="BG245" s="252">
        <f>IF(N245="zákl. prenesená",J245,0)</f>
        <v>0</v>
      </c>
      <c r="BH245" s="252">
        <f>IF(N245="zníž. prenesená",J245,0)</f>
        <v>0</v>
      </c>
      <c r="BI245" s="252">
        <f>IF(N245="nulová",J245,0)</f>
        <v>0</v>
      </c>
      <c r="BJ245" s="18" t="s">
        <v>92</v>
      </c>
      <c r="BK245" s="252">
        <f>ROUND(I245*H245,2)</f>
        <v>0</v>
      </c>
      <c r="BL245" s="18" t="s">
        <v>583</v>
      </c>
      <c r="BM245" s="251" t="s">
        <v>2233</v>
      </c>
    </row>
    <row r="246" s="13" customFormat="1">
      <c r="A246" s="13"/>
      <c r="B246" s="258"/>
      <c r="C246" s="259"/>
      <c r="D246" s="260" t="s">
        <v>256</v>
      </c>
      <c r="E246" s="261" t="s">
        <v>1</v>
      </c>
      <c r="F246" s="262" t="s">
        <v>2105</v>
      </c>
      <c r="G246" s="259"/>
      <c r="H246" s="263">
        <v>6</v>
      </c>
      <c r="I246" s="264"/>
      <c r="J246" s="259"/>
      <c r="K246" s="259"/>
      <c r="L246" s="265"/>
      <c r="M246" s="266"/>
      <c r="N246" s="267"/>
      <c r="O246" s="267"/>
      <c r="P246" s="267"/>
      <c r="Q246" s="267"/>
      <c r="R246" s="267"/>
      <c r="S246" s="267"/>
      <c r="T246" s="268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69" t="s">
        <v>256</v>
      </c>
      <c r="AU246" s="269" t="s">
        <v>92</v>
      </c>
      <c r="AV246" s="13" t="s">
        <v>92</v>
      </c>
      <c r="AW246" s="13" t="s">
        <v>32</v>
      </c>
      <c r="AX246" s="13" t="s">
        <v>84</v>
      </c>
      <c r="AY246" s="269" t="s">
        <v>210</v>
      </c>
    </row>
    <row r="247" s="2" customFormat="1" ht="16.30189" customHeight="1">
      <c r="A247" s="39"/>
      <c r="B247" s="40"/>
      <c r="C247" s="281" t="s">
        <v>566</v>
      </c>
      <c r="D247" s="281" t="s">
        <v>330</v>
      </c>
      <c r="E247" s="282" t="s">
        <v>2234</v>
      </c>
      <c r="F247" s="283" t="s">
        <v>2235</v>
      </c>
      <c r="G247" s="284" t="s">
        <v>563</v>
      </c>
      <c r="H247" s="285">
        <v>6</v>
      </c>
      <c r="I247" s="286"/>
      <c r="J247" s="287">
        <f>ROUND(I247*H247,2)</f>
        <v>0</v>
      </c>
      <c r="K247" s="288"/>
      <c r="L247" s="289"/>
      <c r="M247" s="290" t="s">
        <v>1</v>
      </c>
      <c r="N247" s="291" t="s">
        <v>42</v>
      </c>
      <c r="O247" s="98"/>
      <c r="P247" s="249">
        <f>O247*H247</f>
        <v>0</v>
      </c>
      <c r="Q247" s="249">
        <v>0.00021000000000000001</v>
      </c>
      <c r="R247" s="249">
        <f>Q247*H247</f>
        <v>0.0012600000000000001</v>
      </c>
      <c r="S247" s="249">
        <v>0</v>
      </c>
      <c r="T247" s="250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51" t="s">
        <v>2040</v>
      </c>
      <c r="AT247" s="251" t="s">
        <v>330</v>
      </c>
      <c r="AU247" s="251" t="s">
        <v>92</v>
      </c>
      <c r="AY247" s="18" t="s">
        <v>210</v>
      </c>
      <c r="BE247" s="252">
        <f>IF(N247="základná",J247,0)</f>
        <v>0</v>
      </c>
      <c r="BF247" s="252">
        <f>IF(N247="znížená",J247,0)</f>
        <v>0</v>
      </c>
      <c r="BG247" s="252">
        <f>IF(N247="zákl. prenesená",J247,0)</f>
        <v>0</v>
      </c>
      <c r="BH247" s="252">
        <f>IF(N247="zníž. prenesená",J247,0)</f>
        <v>0</v>
      </c>
      <c r="BI247" s="252">
        <f>IF(N247="nulová",J247,0)</f>
        <v>0</v>
      </c>
      <c r="BJ247" s="18" t="s">
        <v>92</v>
      </c>
      <c r="BK247" s="252">
        <f>ROUND(I247*H247,2)</f>
        <v>0</v>
      </c>
      <c r="BL247" s="18" t="s">
        <v>2040</v>
      </c>
      <c r="BM247" s="251" t="s">
        <v>2236</v>
      </c>
    </row>
    <row r="248" s="2" customFormat="1" ht="16.30189" customHeight="1">
      <c r="A248" s="39"/>
      <c r="B248" s="40"/>
      <c r="C248" s="239" t="s">
        <v>570</v>
      </c>
      <c r="D248" s="239" t="s">
        <v>213</v>
      </c>
      <c r="E248" s="240" t="s">
        <v>2237</v>
      </c>
      <c r="F248" s="241" t="s">
        <v>2238</v>
      </c>
      <c r="G248" s="242" t="s">
        <v>563</v>
      </c>
      <c r="H248" s="243">
        <v>6</v>
      </c>
      <c r="I248" s="244"/>
      <c r="J248" s="245">
        <f>ROUND(I248*H248,2)</f>
        <v>0</v>
      </c>
      <c r="K248" s="246"/>
      <c r="L248" s="45"/>
      <c r="M248" s="247" t="s">
        <v>1</v>
      </c>
      <c r="N248" s="248" t="s">
        <v>42</v>
      </c>
      <c r="O248" s="98"/>
      <c r="P248" s="249">
        <f>O248*H248</f>
        <v>0</v>
      </c>
      <c r="Q248" s="249">
        <v>0</v>
      </c>
      <c r="R248" s="249">
        <f>Q248*H248</f>
        <v>0</v>
      </c>
      <c r="S248" s="249">
        <v>0</v>
      </c>
      <c r="T248" s="250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51" t="s">
        <v>583</v>
      </c>
      <c r="AT248" s="251" t="s">
        <v>213</v>
      </c>
      <c r="AU248" s="251" t="s">
        <v>92</v>
      </c>
      <c r="AY248" s="18" t="s">
        <v>210</v>
      </c>
      <c r="BE248" s="252">
        <f>IF(N248="základná",J248,0)</f>
        <v>0</v>
      </c>
      <c r="BF248" s="252">
        <f>IF(N248="znížená",J248,0)</f>
        <v>0</v>
      </c>
      <c r="BG248" s="252">
        <f>IF(N248="zákl. prenesená",J248,0)</f>
        <v>0</v>
      </c>
      <c r="BH248" s="252">
        <f>IF(N248="zníž. prenesená",J248,0)</f>
        <v>0</v>
      </c>
      <c r="BI248" s="252">
        <f>IF(N248="nulová",J248,0)</f>
        <v>0</v>
      </c>
      <c r="BJ248" s="18" t="s">
        <v>92</v>
      </c>
      <c r="BK248" s="252">
        <f>ROUND(I248*H248,2)</f>
        <v>0</v>
      </c>
      <c r="BL248" s="18" t="s">
        <v>583</v>
      </c>
      <c r="BM248" s="251" t="s">
        <v>2239</v>
      </c>
    </row>
    <row r="249" s="13" customFormat="1">
      <c r="A249" s="13"/>
      <c r="B249" s="258"/>
      <c r="C249" s="259"/>
      <c r="D249" s="260" t="s">
        <v>256</v>
      </c>
      <c r="E249" s="261" t="s">
        <v>1</v>
      </c>
      <c r="F249" s="262" t="s">
        <v>2105</v>
      </c>
      <c r="G249" s="259"/>
      <c r="H249" s="263">
        <v>6</v>
      </c>
      <c r="I249" s="264"/>
      <c r="J249" s="259"/>
      <c r="K249" s="259"/>
      <c r="L249" s="265"/>
      <c r="M249" s="266"/>
      <c r="N249" s="267"/>
      <c r="O249" s="267"/>
      <c r="P249" s="267"/>
      <c r="Q249" s="267"/>
      <c r="R249" s="267"/>
      <c r="S249" s="267"/>
      <c r="T249" s="268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69" t="s">
        <v>256</v>
      </c>
      <c r="AU249" s="269" t="s">
        <v>92</v>
      </c>
      <c r="AV249" s="13" t="s">
        <v>92</v>
      </c>
      <c r="AW249" s="13" t="s">
        <v>32</v>
      </c>
      <c r="AX249" s="13" t="s">
        <v>84</v>
      </c>
      <c r="AY249" s="269" t="s">
        <v>210</v>
      </c>
    </row>
    <row r="250" s="2" customFormat="1" ht="23.4566" customHeight="1">
      <c r="A250" s="39"/>
      <c r="B250" s="40"/>
      <c r="C250" s="281" t="s">
        <v>574</v>
      </c>
      <c r="D250" s="281" t="s">
        <v>330</v>
      </c>
      <c r="E250" s="282" t="s">
        <v>2240</v>
      </c>
      <c r="F250" s="283" t="s">
        <v>2241</v>
      </c>
      <c r="G250" s="284" t="s">
        <v>563</v>
      </c>
      <c r="H250" s="285">
        <v>6</v>
      </c>
      <c r="I250" s="286"/>
      <c r="J250" s="287">
        <f>ROUND(I250*H250,2)</f>
        <v>0</v>
      </c>
      <c r="K250" s="288"/>
      <c r="L250" s="289"/>
      <c r="M250" s="290" t="s">
        <v>1</v>
      </c>
      <c r="N250" s="291" t="s">
        <v>42</v>
      </c>
      <c r="O250" s="98"/>
      <c r="P250" s="249">
        <f>O250*H250</f>
        <v>0</v>
      </c>
      <c r="Q250" s="249">
        <v>0.017270000000000001</v>
      </c>
      <c r="R250" s="249">
        <f>Q250*H250</f>
        <v>0.10362</v>
      </c>
      <c r="S250" s="249">
        <v>0</v>
      </c>
      <c r="T250" s="250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51" t="s">
        <v>2040</v>
      </c>
      <c r="AT250" s="251" t="s">
        <v>330</v>
      </c>
      <c r="AU250" s="251" t="s">
        <v>92</v>
      </c>
      <c r="AY250" s="18" t="s">
        <v>210</v>
      </c>
      <c r="BE250" s="252">
        <f>IF(N250="základná",J250,0)</f>
        <v>0</v>
      </c>
      <c r="BF250" s="252">
        <f>IF(N250="znížená",J250,0)</f>
        <v>0</v>
      </c>
      <c r="BG250" s="252">
        <f>IF(N250="zákl. prenesená",J250,0)</f>
        <v>0</v>
      </c>
      <c r="BH250" s="252">
        <f>IF(N250="zníž. prenesená",J250,0)</f>
        <v>0</v>
      </c>
      <c r="BI250" s="252">
        <f>IF(N250="nulová",J250,0)</f>
        <v>0</v>
      </c>
      <c r="BJ250" s="18" t="s">
        <v>92</v>
      </c>
      <c r="BK250" s="252">
        <f>ROUND(I250*H250,2)</f>
        <v>0</v>
      </c>
      <c r="BL250" s="18" t="s">
        <v>2040</v>
      </c>
      <c r="BM250" s="251" t="s">
        <v>2242</v>
      </c>
    </row>
    <row r="251" s="2" customFormat="1" ht="21.0566" customHeight="1">
      <c r="A251" s="39"/>
      <c r="B251" s="40"/>
      <c r="C251" s="239" t="s">
        <v>579</v>
      </c>
      <c r="D251" s="239" t="s">
        <v>213</v>
      </c>
      <c r="E251" s="240" t="s">
        <v>2243</v>
      </c>
      <c r="F251" s="241" t="s">
        <v>2244</v>
      </c>
      <c r="G251" s="242" t="s">
        <v>310</v>
      </c>
      <c r="H251" s="243">
        <v>27</v>
      </c>
      <c r="I251" s="244"/>
      <c r="J251" s="245">
        <f>ROUND(I251*H251,2)</f>
        <v>0</v>
      </c>
      <c r="K251" s="246"/>
      <c r="L251" s="45"/>
      <c r="M251" s="247" t="s">
        <v>1</v>
      </c>
      <c r="N251" s="248" t="s">
        <v>42</v>
      </c>
      <c r="O251" s="98"/>
      <c r="P251" s="249">
        <f>O251*H251</f>
        <v>0</v>
      </c>
      <c r="Q251" s="249">
        <v>0</v>
      </c>
      <c r="R251" s="249">
        <f>Q251*H251</f>
        <v>0</v>
      </c>
      <c r="S251" s="249">
        <v>0</v>
      </c>
      <c r="T251" s="250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51" t="s">
        <v>583</v>
      </c>
      <c r="AT251" s="251" t="s">
        <v>213</v>
      </c>
      <c r="AU251" s="251" t="s">
        <v>92</v>
      </c>
      <c r="AY251" s="18" t="s">
        <v>210</v>
      </c>
      <c r="BE251" s="252">
        <f>IF(N251="základná",J251,0)</f>
        <v>0</v>
      </c>
      <c r="BF251" s="252">
        <f>IF(N251="znížená",J251,0)</f>
        <v>0</v>
      </c>
      <c r="BG251" s="252">
        <f>IF(N251="zákl. prenesená",J251,0)</f>
        <v>0</v>
      </c>
      <c r="BH251" s="252">
        <f>IF(N251="zníž. prenesená",J251,0)</f>
        <v>0</v>
      </c>
      <c r="BI251" s="252">
        <f>IF(N251="nulová",J251,0)</f>
        <v>0</v>
      </c>
      <c r="BJ251" s="18" t="s">
        <v>92</v>
      </c>
      <c r="BK251" s="252">
        <f>ROUND(I251*H251,2)</f>
        <v>0</v>
      </c>
      <c r="BL251" s="18" t="s">
        <v>583</v>
      </c>
      <c r="BM251" s="251" t="s">
        <v>2245</v>
      </c>
    </row>
    <row r="252" s="2" customFormat="1" ht="16.30189" customHeight="1">
      <c r="A252" s="39"/>
      <c r="B252" s="40"/>
      <c r="C252" s="281" t="s">
        <v>583</v>
      </c>
      <c r="D252" s="281" t="s">
        <v>330</v>
      </c>
      <c r="E252" s="282" t="s">
        <v>2246</v>
      </c>
      <c r="F252" s="283" t="s">
        <v>2247</v>
      </c>
      <c r="G252" s="284" t="s">
        <v>310</v>
      </c>
      <c r="H252" s="285">
        <v>27</v>
      </c>
      <c r="I252" s="286"/>
      <c r="J252" s="287">
        <f>ROUND(I252*H252,2)</f>
        <v>0</v>
      </c>
      <c r="K252" s="288"/>
      <c r="L252" s="289"/>
      <c r="M252" s="290" t="s">
        <v>1</v>
      </c>
      <c r="N252" s="291" t="s">
        <v>42</v>
      </c>
      <c r="O252" s="98"/>
      <c r="P252" s="249">
        <f>O252*H252</f>
        <v>0</v>
      </c>
      <c r="Q252" s="249">
        <v>0.00019000000000000001</v>
      </c>
      <c r="R252" s="249">
        <f>Q252*H252</f>
        <v>0.00513</v>
      </c>
      <c r="S252" s="249">
        <v>0</v>
      </c>
      <c r="T252" s="250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51" t="s">
        <v>2040</v>
      </c>
      <c r="AT252" s="251" t="s">
        <v>330</v>
      </c>
      <c r="AU252" s="251" t="s">
        <v>92</v>
      </c>
      <c r="AY252" s="18" t="s">
        <v>210</v>
      </c>
      <c r="BE252" s="252">
        <f>IF(N252="základná",J252,0)</f>
        <v>0</v>
      </c>
      <c r="BF252" s="252">
        <f>IF(N252="znížená",J252,0)</f>
        <v>0</v>
      </c>
      <c r="BG252" s="252">
        <f>IF(N252="zákl. prenesená",J252,0)</f>
        <v>0</v>
      </c>
      <c r="BH252" s="252">
        <f>IF(N252="zníž. prenesená",J252,0)</f>
        <v>0</v>
      </c>
      <c r="BI252" s="252">
        <f>IF(N252="nulová",J252,0)</f>
        <v>0</v>
      </c>
      <c r="BJ252" s="18" t="s">
        <v>92</v>
      </c>
      <c r="BK252" s="252">
        <f>ROUND(I252*H252,2)</f>
        <v>0</v>
      </c>
      <c r="BL252" s="18" t="s">
        <v>2040</v>
      </c>
      <c r="BM252" s="251" t="s">
        <v>2248</v>
      </c>
    </row>
    <row r="253" s="2" customFormat="1" ht="23.4566" customHeight="1">
      <c r="A253" s="39"/>
      <c r="B253" s="40"/>
      <c r="C253" s="239" t="s">
        <v>589</v>
      </c>
      <c r="D253" s="239" t="s">
        <v>213</v>
      </c>
      <c r="E253" s="240" t="s">
        <v>2249</v>
      </c>
      <c r="F253" s="241" t="s">
        <v>2250</v>
      </c>
      <c r="G253" s="242" t="s">
        <v>310</v>
      </c>
      <c r="H253" s="243">
        <v>25</v>
      </c>
      <c r="I253" s="244"/>
      <c r="J253" s="245">
        <f>ROUND(I253*H253,2)</f>
        <v>0</v>
      </c>
      <c r="K253" s="246"/>
      <c r="L253" s="45"/>
      <c r="M253" s="247" t="s">
        <v>1</v>
      </c>
      <c r="N253" s="248" t="s">
        <v>42</v>
      </c>
      <c r="O253" s="98"/>
      <c r="P253" s="249">
        <f>O253*H253</f>
        <v>0</v>
      </c>
      <c r="Q253" s="249">
        <v>0</v>
      </c>
      <c r="R253" s="249">
        <f>Q253*H253</f>
        <v>0</v>
      </c>
      <c r="S253" s="249">
        <v>0</v>
      </c>
      <c r="T253" s="250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51" t="s">
        <v>583</v>
      </c>
      <c r="AT253" s="251" t="s">
        <v>213</v>
      </c>
      <c r="AU253" s="251" t="s">
        <v>92</v>
      </c>
      <c r="AY253" s="18" t="s">
        <v>210</v>
      </c>
      <c r="BE253" s="252">
        <f>IF(N253="základná",J253,0)</f>
        <v>0</v>
      </c>
      <c r="BF253" s="252">
        <f>IF(N253="znížená",J253,0)</f>
        <v>0</v>
      </c>
      <c r="BG253" s="252">
        <f>IF(N253="zákl. prenesená",J253,0)</f>
        <v>0</v>
      </c>
      <c r="BH253" s="252">
        <f>IF(N253="zníž. prenesená",J253,0)</f>
        <v>0</v>
      </c>
      <c r="BI253" s="252">
        <f>IF(N253="nulová",J253,0)</f>
        <v>0</v>
      </c>
      <c r="BJ253" s="18" t="s">
        <v>92</v>
      </c>
      <c r="BK253" s="252">
        <f>ROUND(I253*H253,2)</f>
        <v>0</v>
      </c>
      <c r="BL253" s="18" t="s">
        <v>583</v>
      </c>
      <c r="BM253" s="251" t="s">
        <v>2251</v>
      </c>
    </row>
    <row r="254" s="2" customFormat="1" ht="21.0566" customHeight="1">
      <c r="A254" s="39"/>
      <c r="B254" s="40"/>
      <c r="C254" s="281" t="s">
        <v>595</v>
      </c>
      <c r="D254" s="281" t="s">
        <v>330</v>
      </c>
      <c r="E254" s="282" t="s">
        <v>2252</v>
      </c>
      <c r="F254" s="283" t="s">
        <v>2253</v>
      </c>
      <c r="G254" s="284" t="s">
        <v>310</v>
      </c>
      <c r="H254" s="285">
        <v>25</v>
      </c>
      <c r="I254" s="286"/>
      <c r="J254" s="287">
        <f>ROUND(I254*H254,2)</f>
        <v>0</v>
      </c>
      <c r="K254" s="288"/>
      <c r="L254" s="289"/>
      <c r="M254" s="290" t="s">
        <v>1</v>
      </c>
      <c r="N254" s="291" t="s">
        <v>42</v>
      </c>
      <c r="O254" s="98"/>
      <c r="P254" s="249">
        <f>O254*H254</f>
        <v>0</v>
      </c>
      <c r="Q254" s="249">
        <v>0.00018000000000000001</v>
      </c>
      <c r="R254" s="249">
        <f>Q254*H254</f>
        <v>0.0045000000000000005</v>
      </c>
      <c r="S254" s="249">
        <v>0</v>
      </c>
      <c r="T254" s="250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51" t="s">
        <v>2040</v>
      </c>
      <c r="AT254" s="251" t="s">
        <v>330</v>
      </c>
      <c r="AU254" s="251" t="s">
        <v>92</v>
      </c>
      <c r="AY254" s="18" t="s">
        <v>210</v>
      </c>
      <c r="BE254" s="252">
        <f>IF(N254="základná",J254,0)</f>
        <v>0</v>
      </c>
      <c r="BF254" s="252">
        <f>IF(N254="znížená",J254,0)</f>
        <v>0</v>
      </c>
      <c r="BG254" s="252">
        <f>IF(N254="zákl. prenesená",J254,0)</f>
        <v>0</v>
      </c>
      <c r="BH254" s="252">
        <f>IF(N254="zníž. prenesená",J254,0)</f>
        <v>0</v>
      </c>
      <c r="BI254" s="252">
        <f>IF(N254="nulová",J254,0)</f>
        <v>0</v>
      </c>
      <c r="BJ254" s="18" t="s">
        <v>92</v>
      </c>
      <c r="BK254" s="252">
        <f>ROUND(I254*H254,2)</f>
        <v>0</v>
      </c>
      <c r="BL254" s="18" t="s">
        <v>2040</v>
      </c>
      <c r="BM254" s="251" t="s">
        <v>2254</v>
      </c>
    </row>
    <row r="255" s="2" customFormat="1" ht="23.4566" customHeight="1">
      <c r="A255" s="39"/>
      <c r="B255" s="40"/>
      <c r="C255" s="239" t="s">
        <v>600</v>
      </c>
      <c r="D255" s="239" t="s">
        <v>213</v>
      </c>
      <c r="E255" s="240" t="s">
        <v>2255</v>
      </c>
      <c r="F255" s="241" t="s">
        <v>2256</v>
      </c>
      <c r="G255" s="242" t="s">
        <v>310</v>
      </c>
      <c r="H255" s="243">
        <v>25</v>
      </c>
      <c r="I255" s="244"/>
      <c r="J255" s="245">
        <f>ROUND(I255*H255,2)</f>
        <v>0</v>
      </c>
      <c r="K255" s="246"/>
      <c r="L255" s="45"/>
      <c r="M255" s="247" t="s">
        <v>1</v>
      </c>
      <c r="N255" s="248" t="s">
        <v>42</v>
      </c>
      <c r="O255" s="98"/>
      <c r="P255" s="249">
        <f>O255*H255</f>
        <v>0</v>
      </c>
      <c r="Q255" s="249">
        <v>0</v>
      </c>
      <c r="R255" s="249">
        <f>Q255*H255</f>
        <v>0</v>
      </c>
      <c r="S255" s="249">
        <v>0</v>
      </c>
      <c r="T255" s="250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51" t="s">
        <v>583</v>
      </c>
      <c r="AT255" s="251" t="s">
        <v>213</v>
      </c>
      <c r="AU255" s="251" t="s">
        <v>92</v>
      </c>
      <c r="AY255" s="18" t="s">
        <v>210</v>
      </c>
      <c r="BE255" s="252">
        <f>IF(N255="základná",J255,0)</f>
        <v>0</v>
      </c>
      <c r="BF255" s="252">
        <f>IF(N255="znížená",J255,0)</f>
        <v>0</v>
      </c>
      <c r="BG255" s="252">
        <f>IF(N255="zákl. prenesená",J255,0)</f>
        <v>0</v>
      </c>
      <c r="BH255" s="252">
        <f>IF(N255="zníž. prenesená",J255,0)</f>
        <v>0</v>
      </c>
      <c r="BI255" s="252">
        <f>IF(N255="nulová",J255,0)</f>
        <v>0</v>
      </c>
      <c r="BJ255" s="18" t="s">
        <v>92</v>
      </c>
      <c r="BK255" s="252">
        <f>ROUND(I255*H255,2)</f>
        <v>0</v>
      </c>
      <c r="BL255" s="18" t="s">
        <v>583</v>
      </c>
      <c r="BM255" s="251" t="s">
        <v>2257</v>
      </c>
    </row>
    <row r="256" s="2" customFormat="1" ht="21.0566" customHeight="1">
      <c r="A256" s="39"/>
      <c r="B256" s="40"/>
      <c r="C256" s="281" t="s">
        <v>604</v>
      </c>
      <c r="D256" s="281" t="s">
        <v>330</v>
      </c>
      <c r="E256" s="282" t="s">
        <v>2258</v>
      </c>
      <c r="F256" s="283" t="s">
        <v>2259</v>
      </c>
      <c r="G256" s="284" t="s">
        <v>310</v>
      </c>
      <c r="H256" s="285">
        <v>25</v>
      </c>
      <c r="I256" s="286"/>
      <c r="J256" s="287">
        <f>ROUND(I256*H256,2)</f>
        <v>0</v>
      </c>
      <c r="K256" s="288"/>
      <c r="L256" s="289"/>
      <c r="M256" s="290" t="s">
        <v>1</v>
      </c>
      <c r="N256" s="291" t="s">
        <v>42</v>
      </c>
      <c r="O256" s="98"/>
      <c r="P256" s="249">
        <f>O256*H256</f>
        <v>0</v>
      </c>
      <c r="Q256" s="249">
        <v>0.00018000000000000001</v>
      </c>
      <c r="R256" s="249">
        <f>Q256*H256</f>
        <v>0.0045000000000000005</v>
      </c>
      <c r="S256" s="249">
        <v>0</v>
      </c>
      <c r="T256" s="250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51" t="s">
        <v>2040</v>
      </c>
      <c r="AT256" s="251" t="s">
        <v>330</v>
      </c>
      <c r="AU256" s="251" t="s">
        <v>92</v>
      </c>
      <c r="AY256" s="18" t="s">
        <v>210</v>
      </c>
      <c r="BE256" s="252">
        <f>IF(N256="základná",J256,0)</f>
        <v>0</v>
      </c>
      <c r="BF256" s="252">
        <f>IF(N256="znížená",J256,0)</f>
        <v>0</v>
      </c>
      <c r="BG256" s="252">
        <f>IF(N256="zákl. prenesená",J256,0)</f>
        <v>0</v>
      </c>
      <c r="BH256" s="252">
        <f>IF(N256="zníž. prenesená",J256,0)</f>
        <v>0</v>
      </c>
      <c r="BI256" s="252">
        <f>IF(N256="nulová",J256,0)</f>
        <v>0</v>
      </c>
      <c r="BJ256" s="18" t="s">
        <v>92</v>
      </c>
      <c r="BK256" s="252">
        <f>ROUND(I256*H256,2)</f>
        <v>0</v>
      </c>
      <c r="BL256" s="18" t="s">
        <v>2040</v>
      </c>
      <c r="BM256" s="251" t="s">
        <v>2260</v>
      </c>
    </row>
    <row r="257" s="2" customFormat="1" ht="23.4566" customHeight="1">
      <c r="A257" s="39"/>
      <c r="B257" s="40"/>
      <c r="C257" s="239" t="s">
        <v>609</v>
      </c>
      <c r="D257" s="239" t="s">
        <v>213</v>
      </c>
      <c r="E257" s="240" t="s">
        <v>2255</v>
      </c>
      <c r="F257" s="241" t="s">
        <v>2256</v>
      </c>
      <c r="G257" s="242" t="s">
        <v>310</v>
      </c>
      <c r="H257" s="243">
        <v>28</v>
      </c>
      <c r="I257" s="244"/>
      <c r="J257" s="245">
        <f>ROUND(I257*H257,2)</f>
        <v>0</v>
      </c>
      <c r="K257" s="246"/>
      <c r="L257" s="45"/>
      <c r="M257" s="247" t="s">
        <v>1</v>
      </c>
      <c r="N257" s="248" t="s">
        <v>42</v>
      </c>
      <c r="O257" s="98"/>
      <c r="P257" s="249">
        <f>O257*H257</f>
        <v>0</v>
      </c>
      <c r="Q257" s="249">
        <v>0</v>
      </c>
      <c r="R257" s="249">
        <f>Q257*H257</f>
        <v>0</v>
      </c>
      <c r="S257" s="249">
        <v>0</v>
      </c>
      <c r="T257" s="250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51" t="s">
        <v>583</v>
      </c>
      <c r="AT257" s="251" t="s">
        <v>213</v>
      </c>
      <c r="AU257" s="251" t="s">
        <v>92</v>
      </c>
      <c r="AY257" s="18" t="s">
        <v>210</v>
      </c>
      <c r="BE257" s="252">
        <f>IF(N257="základná",J257,0)</f>
        <v>0</v>
      </c>
      <c r="BF257" s="252">
        <f>IF(N257="znížená",J257,0)</f>
        <v>0</v>
      </c>
      <c r="BG257" s="252">
        <f>IF(N257="zákl. prenesená",J257,0)</f>
        <v>0</v>
      </c>
      <c r="BH257" s="252">
        <f>IF(N257="zníž. prenesená",J257,0)</f>
        <v>0</v>
      </c>
      <c r="BI257" s="252">
        <f>IF(N257="nulová",J257,0)</f>
        <v>0</v>
      </c>
      <c r="BJ257" s="18" t="s">
        <v>92</v>
      </c>
      <c r="BK257" s="252">
        <f>ROUND(I257*H257,2)</f>
        <v>0</v>
      </c>
      <c r="BL257" s="18" t="s">
        <v>583</v>
      </c>
      <c r="BM257" s="251" t="s">
        <v>2261</v>
      </c>
    </row>
    <row r="258" s="2" customFormat="1" ht="21.0566" customHeight="1">
      <c r="A258" s="39"/>
      <c r="B258" s="40"/>
      <c r="C258" s="281" t="s">
        <v>613</v>
      </c>
      <c r="D258" s="281" t="s">
        <v>330</v>
      </c>
      <c r="E258" s="282" t="s">
        <v>2258</v>
      </c>
      <c r="F258" s="283" t="s">
        <v>2259</v>
      </c>
      <c r="G258" s="284" t="s">
        <v>310</v>
      </c>
      <c r="H258" s="285">
        <v>28</v>
      </c>
      <c r="I258" s="286"/>
      <c r="J258" s="287">
        <f>ROUND(I258*H258,2)</f>
        <v>0</v>
      </c>
      <c r="K258" s="288"/>
      <c r="L258" s="289"/>
      <c r="M258" s="290" t="s">
        <v>1</v>
      </c>
      <c r="N258" s="291" t="s">
        <v>42</v>
      </c>
      <c r="O258" s="98"/>
      <c r="P258" s="249">
        <f>O258*H258</f>
        <v>0</v>
      </c>
      <c r="Q258" s="249">
        <v>0.00018000000000000001</v>
      </c>
      <c r="R258" s="249">
        <f>Q258*H258</f>
        <v>0.0050400000000000002</v>
      </c>
      <c r="S258" s="249">
        <v>0</v>
      </c>
      <c r="T258" s="250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51" t="s">
        <v>2040</v>
      </c>
      <c r="AT258" s="251" t="s">
        <v>330</v>
      </c>
      <c r="AU258" s="251" t="s">
        <v>92</v>
      </c>
      <c r="AY258" s="18" t="s">
        <v>210</v>
      </c>
      <c r="BE258" s="252">
        <f>IF(N258="základná",J258,0)</f>
        <v>0</v>
      </c>
      <c r="BF258" s="252">
        <f>IF(N258="znížená",J258,0)</f>
        <v>0</v>
      </c>
      <c r="BG258" s="252">
        <f>IF(N258="zákl. prenesená",J258,0)</f>
        <v>0</v>
      </c>
      <c r="BH258" s="252">
        <f>IF(N258="zníž. prenesená",J258,0)</f>
        <v>0</v>
      </c>
      <c r="BI258" s="252">
        <f>IF(N258="nulová",J258,0)</f>
        <v>0</v>
      </c>
      <c r="BJ258" s="18" t="s">
        <v>92</v>
      </c>
      <c r="BK258" s="252">
        <f>ROUND(I258*H258,2)</f>
        <v>0</v>
      </c>
      <c r="BL258" s="18" t="s">
        <v>2040</v>
      </c>
      <c r="BM258" s="251" t="s">
        <v>2262</v>
      </c>
    </row>
    <row r="259" s="2" customFormat="1" ht="23.4566" customHeight="1">
      <c r="A259" s="39"/>
      <c r="B259" s="40"/>
      <c r="C259" s="239" t="s">
        <v>617</v>
      </c>
      <c r="D259" s="239" t="s">
        <v>213</v>
      </c>
      <c r="E259" s="240" t="s">
        <v>2263</v>
      </c>
      <c r="F259" s="241" t="s">
        <v>2264</v>
      </c>
      <c r="G259" s="242" t="s">
        <v>310</v>
      </c>
      <c r="H259" s="243">
        <v>8</v>
      </c>
      <c r="I259" s="244"/>
      <c r="J259" s="245">
        <f>ROUND(I259*H259,2)</f>
        <v>0</v>
      </c>
      <c r="K259" s="246"/>
      <c r="L259" s="45"/>
      <c r="M259" s="247" t="s">
        <v>1</v>
      </c>
      <c r="N259" s="248" t="s">
        <v>42</v>
      </c>
      <c r="O259" s="98"/>
      <c r="P259" s="249">
        <f>O259*H259</f>
        <v>0</v>
      </c>
      <c r="Q259" s="249">
        <v>0</v>
      </c>
      <c r="R259" s="249">
        <f>Q259*H259</f>
        <v>0</v>
      </c>
      <c r="S259" s="249">
        <v>0</v>
      </c>
      <c r="T259" s="250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51" t="s">
        <v>583</v>
      </c>
      <c r="AT259" s="251" t="s">
        <v>213</v>
      </c>
      <c r="AU259" s="251" t="s">
        <v>92</v>
      </c>
      <c r="AY259" s="18" t="s">
        <v>210</v>
      </c>
      <c r="BE259" s="252">
        <f>IF(N259="základná",J259,0)</f>
        <v>0</v>
      </c>
      <c r="BF259" s="252">
        <f>IF(N259="znížená",J259,0)</f>
        <v>0</v>
      </c>
      <c r="BG259" s="252">
        <f>IF(N259="zákl. prenesená",J259,0)</f>
        <v>0</v>
      </c>
      <c r="BH259" s="252">
        <f>IF(N259="zníž. prenesená",J259,0)</f>
        <v>0</v>
      </c>
      <c r="BI259" s="252">
        <f>IF(N259="nulová",J259,0)</f>
        <v>0</v>
      </c>
      <c r="BJ259" s="18" t="s">
        <v>92</v>
      </c>
      <c r="BK259" s="252">
        <f>ROUND(I259*H259,2)</f>
        <v>0</v>
      </c>
      <c r="BL259" s="18" t="s">
        <v>583</v>
      </c>
      <c r="BM259" s="251" t="s">
        <v>2265</v>
      </c>
    </row>
    <row r="260" s="2" customFormat="1" ht="16.30189" customHeight="1">
      <c r="A260" s="39"/>
      <c r="B260" s="40"/>
      <c r="C260" s="281" t="s">
        <v>621</v>
      </c>
      <c r="D260" s="281" t="s">
        <v>330</v>
      </c>
      <c r="E260" s="282" t="s">
        <v>2266</v>
      </c>
      <c r="F260" s="283" t="s">
        <v>2267</v>
      </c>
      <c r="G260" s="284" t="s">
        <v>310</v>
      </c>
      <c r="H260" s="285">
        <v>8</v>
      </c>
      <c r="I260" s="286"/>
      <c r="J260" s="287">
        <f>ROUND(I260*H260,2)</f>
        <v>0</v>
      </c>
      <c r="K260" s="288"/>
      <c r="L260" s="289"/>
      <c r="M260" s="290" t="s">
        <v>1</v>
      </c>
      <c r="N260" s="291" t="s">
        <v>42</v>
      </c>
      <c r="O260" s="98"/>
      <c r="P260" s="249">
        <f>O260*H260</f>
        <v>0</v>
      </c>
      <c r="Q260" s="249">
        <v>0.00042000000000000002</v>
      </c>
      <c r="R260" s="249">
        <f>Q260*H260</f>
        <v>0.0033600000000000001</v>
      </c>
      <c r="S260" s="249">
        <v>0</v>
      </c>
      <c r="T260" s="250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51" t="s">
        <v>2040</v>
      </c>
      <c r="AT260" s="251" t="s">
        <v>330</v>
      </c>
      <c r="AU260" s="251" t="s">
        <v>92</v>
      </c>
      <c r="AY260" s="18" t="s">
        <v>210</v>
      </c>
      <c r="BE260" s="252">
        <f>IF(N260="základná",J260,0)</f>
        <v>0</v>
      </c>
      <c r="BF260" s="252">
        <f>IF(N260="znížená",J260,0)</f>
        <v>0</v>
      </c>
      <c r="BG260" s="252">
        <f>IF(N260="zákl. prenesená",J260,0)</f>
        <v>0</v>
      </c>
      <c r="BH260" s="252">
        <f>IF(N260="zníž. prenesená",J260,0)</f>
        <v>0</v>
      </c>
      <c r="BI260" s="252">
        <f>IF(N260="nulová",J260,0)</f>
        <v>0</v>
      </c>
      <c r="BJ260" s="18" t="s">
        <v>92</v>
      </c>
      <c r="BK260" s="252">
        <f>ROUND(I260*H260,2)</f>
        <v>0</v>
      </c>
      <c r="BL260" s="18" t="s">
        <v>2040</v>
      </c>
      <c r="BM260" s="251" t="s">
        <v>2268</v>
      </c>
    </row>
    <row r="261" s="2" customFormat="1" ht="21.0566" customHeight="1">
      <c r="A261" s="39"/>
      <c r="B261" s="40"/>
      <c r="C261" s="239" t="s">
        <v>625</v>
      </c>
      <c r="D261" s="239" t="s">
        <v>213</v>
      </c>
      <c r="E261" s="240" t="s">
        <v>2269</v>
      </c>
      <c r="F261" s="241" t="s">
        <v>2270</v>
      </c>
      <c r="G261" s="242" t="s">
        <v>310</v>
      </c>
      <c r="H261" s="243">
        <v>27</v>
      </c>
      <c r="I261" s="244"/>
      <c r="J261" s="245">
        <f>ROUND(I261*H261,2)</f>
        <v>0</v>
      </c>
      <c r="K261" s="246"/>
      <c r="L261" s="45"/>
      <c r="M261" s="247" t="s">
        <v>1</v>
      </c>
      <c r="N261" s="248" t="s">
        <v>42</v>
      </c>
      <c r="O261" s="98"/>
      <c r="P261" s="249">
        <f>O261*H261</f>
        <v>0</v>
      </c>
      <c r="Q261" s="249">
        <v>0</v>
      </c>
      <c r="R261" s="249">
        <f>Q261*H261</f>
        <v>0</v>
      </c>
      <c r="S261" s="249">
        <v>0</v>
      </c>
      <c r="T261" s="250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51" t="s">
        <v>583</v>
      </c>
      <c r="AT261" s="251" t="s">
        <v>213</v>
      </c>
      <c r="AU261" s="251" t="s">
        <v>92</v>
      </c>
      <c r="AY261" s="18" t="s">
        <v>210</v>
      </c>
      <c r="BE261" s="252">
        <f>IF(N261="základná",J261,0)</f>
        <v>0</v>
      </c>
      <c r="BF261" s="252">
        <f>IF(N261="znížená",J261,0)</f>
        <v>0</v>
      </c>
      <c r="BG261" s="252">
        <f>IF(N261="zákl. prenesená",J261,0)</f>
        <v>0</v>
      </c>
      <c r="BH261" s="252">
        <f>IF(N261="zníž. prenesená",J261,0)</f>
        <v>0</v>
      </c>
      <c r="BI261" s="252">
        <f>IF(N261="nulová",J261,0)</f>
        <v>0</v>
      </c>
      <c r="BJ261" s="18" t="s">
        <v>92</v>
      </c>
      <c r="BK261" s="252">
        <f>ROUND(I261*H261,2)</f>
        <v>0</v>
      </c>
      <c r="BL261" s="18" t="s">
        <v>583</v>
      </c>
      <c r="BM261" s="251" t="s">
        <v>2271</v>
      </c>
    </row>
    <row r="262" s="2" customFormat="1" ht="16.30189" customHeight="1">
      <c r="A262" s="39"/>
      <c r="B262" s="40"/>
      <c r="C262" s="239" t="s">
        <v>630</v>
      </c>
      <c r="D262" s="239" t="s">
        <v>213</v>
      </c>
      <c r="E262" s="240" t="s">
        <v>2272</v>
      </c>
      <c r="F262" s="241" t="s">
        <v>2273</v>
      </c>
      <c r="G262" s="242" t="s">
        <v>991</v>
      </c>
      <c r="H262" s="243">
        <v>30</v>
      </c>
      <c r="I262" s="244"/>
      <c r="J262" s="245">
        <f>ROUND(I262*H262,2)</f>
        <v>0</v>
      </c>
      <c r="K262" s="246"/>
      <c r="L262" s="45"/>
      <c r="M262" s="247" t="s">
        <v>1</v>
      </c>
      <c r="N262" s="248" t="s">
        <v>42</v>
      </c>
      <c r="O262" s="98"/>
      <c r="P262" s="249">
        <f>O262*H262</f>
        <v>0</v>
      </c>
      <c r="Q262" s="249">
        <v>0</v>
      </c>
      <c r="R262" s="249">
        <f>Q262*H262</f>
        <v>0</v>
      </c>
      <c r="S262" s="249">
        <v>0</v>
      </c>
      <c r="T262" s="250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51" t="s">
        <v>992</v>
      </c>
      <c r="AT262" s="251" t="s">
        <v>213</v>
      </c>
      <c r="AU262" s="251" t="s">
        <v>92</v>
      </c>
      <c r="AY262" s="18" t="s">
        <v>210</v>
      </c>
      <c r="BE262" s="252">
        <f>IF(N262="základná",J262,0)</f>
        <v>0</v>
      </c>
      <c r="BF262" s="252">
        <f>IF(N262="znížená",J262,0)</f>
        <v>0</v>
      </c>
      <c r="BG262" s="252">
        <f>IF(N262="zákl. prenesená",J262,0)</f>
        <v>0</v>
      </c>
      <c r="BH262" s="252">
        <f>IF(N262="zníž. prenesená",J262,0)</f>
        <v>0</v>
      </c>
      <c r="BI262" s="252">
        <f>IF(N262="nulová",J262,0)</f>
        <v>0</v>
      </c>
      <c r="BJ262" s="18" t="s">
        <v>92</v>
      </c>
      <c r="BK262" s="252">
        <f>ROUND(I262*H262,2)</f>
        <v>0</v>
      </c>
      <c r="BL262" s="18" t="s">
        <v>992</v>
      </c>
      <c r="BM262" s="251" t="s">
        <v>2274</v>
      </c>
    </row>
    <row r="263" s="13" customFormat="1">
      <c r="A263" s="13"/>
      <c r="B263" s="258"/>
      <c r="C263" s="259"/>
      <c r="D263" s="260" t="s">
        <v>256</v>
      </c>
      <c r="E263" s="261" t="s">
        <v>1</v>
      </c>
      <c r="F263" s="262" t="s">
        <v>2275</v>
      </c>
      <c r="G263" s="259"/>
      <c r="H263" s="263">
        <v>30</v>
      </c>
      <c r="I263" s="264"/>
      <c r="J263" s="259"/>
      <c r="K263" s="259"/>
      <c r="L263" s="265"/>
      <c r="M263" s="266"/>
      <c r="N263" s="267"/>
      <c r="O263" s="267"/>
      <c r="P263" s="267"/>
      <c r="Q263" s="267"/>
      <c r="R263" s="267"/>
      <c r="S263" s="267"/>
      <c r="T263" s="268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69" t="s">
        <v>256</v>
      </c>
      <c r="AU263" s="269" t="s">
        <v>92</v>
      </c>
      <c r="AV263" s="13" t="s">
        <v>92</v>
      </c>
      <c r="AW263" s="13" t="s">
        <v>32</v>
      </c>
      <c r="AX263" s="13" t="s">
        <v>84</v>
      </c>
      <c r="AY263" s="269" t="s">
        <v>210</v>
      </c>
    </row>
    <row r="264" s="2" customFormat="1" ht="16.30189" customHeight="1">
      <c r="A264" s="39"/>
      <c r="B264" s="40"/>
      <c r="C264" s="239" t="s">
        <v>634</v>
      </c>
      <c r="D264" s="239" t="s">
        <v>213</v>
      </c>
      <c r="E264" s="240" t="s">
        <v>2276</v>
      </c>
      <c r="F264" s="241" t="s">
        <v>2277</v>
      </c>
      <c r="G264" s="242" t="s">
        <v>991</v>
      </c>
      <c r="H264" s="243">
        <v>5</v>
      </c>
      <c r="I264" s="244"/>
      <c r="J264" s="245">
        <f>ROUND(I264*H264,2)</f>
        <v>0</v>
      </c>
      <c r="K264" s="246"/>
      <c r="L264" s="45"/>
      <c r="M264" s="247" t="s">
        <v>1</v>
      </c>
      <c r="N264" s="248" t="s">
        <v>42</v>
      </c>
      <c r="O264" s="98"/>
      <c r="P264" s="249">
        <f>O264*H264</f>
        <v>0</v>
      </c>
      <c r="Q264" s="249">
        <v>0</v>
      </c>
      <c r="R264" s="249">
        <f>Q264*H264</f>
        <v>0</v>
      </c>
      <c r="S264" s="249">
        <v>0</v>
      </c>
      <c r="T264" s="250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51" t="s">
        <v>992</v>
      </c>
      <c r="AT264" s="251" t="s">
        <v>213</v>
      </c>
      <c r="AU264" s="251" t="s">
        <v>92</v>
      </c>
      <c r="AY264" s="18" t="s">
        <v>210</v>
      </c>
      <c r="BE264" s="252">
        <f>IF(N264="základná",J264,0)</f>
        <v>0</v>
      </c>
      <c r="BF264" s="252">
        <f>IF(N264="znížená",J264,0)</f>
        <v>0</v>
      </c>
      <c r="BG264" s="252">
        <f>IF(N264="zákl. prenesená",J264,0)</f>
        <v>0</v>
      </c>
      <c r="BH264" s="252">
        <f>IF(N264="zníž. prenesená",J264,0)</f>
        <v>0</v>
      </c>
      <c r="BI264" s="252">
        <f>IF(N264="nulová",J264,0)</f>
        <v>0</v>
      </c>
      <c r="BJ264" s="18" t="s">
        <v>92</v>
      </c>
      <c r="BK264" s="252">
        <f>ROUND(I264*H264,2)</f>
        <v>0</v>
      </c>
      <c r="BL264" s="18" t="s">
        <v>992</v>
      </c>
      <c r="BM264" s="251" t="s">
        <v>2278</v>
      </c>
    </row>
    <row r="265" s="2" customFormat="1" ht="16.30189" customHeight="1">
      <c r="A265" s="39"/>
      <c r="B265" s="40"/>
      <c r="C265" s="239" t="s">
        <v>638</v>
      </c>
      <c r="D265" s="239" t="s">
        <v>213</v>
      </c>
      <c r="E265" s="240" t="s">
        <v>2279</v>
      </c>
      <c r="F265" s="241" t="s">
        <v>2280</v>
      </c>
      <c r="G265" s="242" t="s">
        <v>991</v>
      </c>
      <c r="H265" s="243">
        <v>5</v>
      </c>
      <c r="I265" s="244"/>
      <c r="J265" s="245">
        <f>ROUND(I265*H265,2)</f>
        <v>0</v>
      </c>
      <c r="K265" s="246"/>
      <c r="L265" s="45"/>
      <c r="M265" s="247" t="s">
        <v>1</v>
      </c>
      <c r="N265" s="248" t="s">
        <v>42</v>
      </c>
      <c r="O265" s="98"/>
      <c r="P265" s="249">
        <f>O265*H265</f>
        <v>0</v>
      </c>
      <c r="Q265" s="249">
        <v>0</v>
      </c>
      <c r="R265" s="249">
        <f>Q265*H265</f>
        <v>0</v>
      </c>
      <c r="S265" s="249">
        <v>0</v>
      </c>
      <c r="T265" s="250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51" t="s">
        <v>992</v>
      </c>
      <c r="AT265" s="251" t="s">
        <v>213</v>
      </c>
      <c r="AU265" s="251" t="s">
        <v>92</v>
      </c>
      <c r="AY265" s="18" t="s">
        <v>210</v>
      </c>
      <c r="BE265" s="252">
        <f>IF(N265="základná",J265,0)</f>
        <v>0</v>
      </c>
      <c r="BF265" s="252">
        <f>IF(N265="znížená",J265,0)</f>
        <v>0</v>
      </c>
      <c r="BG265" s="252">
        <f>IF(N265="zákl. prenesená",J265,0)</f>
        <v>0</v>
      </c>
      <c r="BH265" s="252">
        <f>IF(N265="zníž. prenesená",J265,0)</f>
        <v>0</v>
      </c>
      <c r="BI265" s="252">
        <f>IF(N265="nulová",J265,0)</f>
        <v>0</v>
      </c>
      <c r="BJ265" s="18" t="s">
        <v>92</v>
      </c>
      <c r="BK265" s="252">
        <f>ROUND(I265*H265,2)</f>
        <v>0</v>
      </c>
      <c r="BL265" s="18" t="s">
        <v>992</v>
      </c>
      <c r="BM265" s="251" t="s">
        <v>2281</v>
      </c>
    </row>
    <row r="266" s="2" customFormat="1" ht="16.30189" customHeight="1">
      <c r="A266" s="39"/>
      <c r="B266" s="40"/>
      <c r="C266" s="239" t="s">
        <v>642</v>
      </c>
      <c r="D266" s="239" t="s">
        <v>213</v>
      </c>
      <c r="E266" s="240" t="s">
        <v>2282</v>
      </c>
      <c r="F266" s="241" t="s">
        <v>2283</v>
      </c>
      <c r="G266" s="242" t="s">
        <v>991</v>
      </c>
      <c r="H266" s="243">
        <v>100</v>
      </c>
      <c r="I266" s="244"/>
      <c r="J266" s="245">
        <f>ROUND(I266*H266,2)</f>
        <v>0</v>
      </c>
      <c r="K266" s="246"/>
      <c r="L266" s="45"/>
      <c r="M266" s="247" t="s">
        <v>1</v>
      </c>
      <c r="N266" s="248" t="s">
        <v>42</v>
      </c>
      <c r="O266" s="98"/>
      <c r="P266" s="249">
        <f>O266*H266</f>
        <v>0</v>
      </c>
      <c r="Q266" s="249">
        <v>0</v>
      </c>
      <c r="R266" s="249">
        <f>Q266*H266</f>
        <v>0</v>
      </c>
      <c r="S266" s="249">
        <v>0</v>
      </c>
      <c r="T266" s="250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51" t="s">
        <v>992</v>
      </c>
      <c r="AT266" s="251" t="s">
        <v>213</v>
      </c>
      <c r="AU266" s="251" t="s">
        <v>92</v>
      </c>
      <c r="AY266" s="18" t="s">
        <v>210</v>
      </c>
      <c r="BE266" s="252">
        <f>IF(N266="základná",J266,0)</f>
        <v>0</v>
      </c>
      <c r="BF266" s="252">
        <f>IF(N266="znížená",J266,0)</f>
        <v>0</v>
      </c>
      <c r="BG266" s="252">
        <f>IF(N266="zákl. prenesená",J266,0)</f>
        <v>0</v>
      </c>
      <c r="BH266" s="252">
        <f>IF(N266="zníž. prenesená",J266,0)</f>
        <v>0</v>
      </c>
      <c r="BI266" s="252">
        <f>IF(N266="nulová",J266,0)</f>
        <v>0</v>
      </c>
      <c r="BJ266" s="18" t="s">
        <v>92</v>
      </c>
      <c r="BK266" s="252">
        <f>ROUND(I266*H266,2)</f>
        <v>0</v>
      </c>
      <c r="BL266" s="18" t="s">
        <v>992</v>
      </c>
      <c r="BM266" s="251" t="s">
        <v>2284</v>
      </c>
    </row>
    <row r="267" s="2" customFormat="1" ht="16.30189" customHeight="1">
      <c r="A267" s="39"/>
      <c r="B267" s="40"/>
      <c r="C267" s="239" t="s">
        <v>647</v>
      </c>
      <c r="D267" s="239" t="s">
        <v>213</v>
      </c>
      <c r="E267" s="240" t="s">
        <v>2285</v>
      </c>
      <c r="F267" s="241" t="s">
        <v>2286</v>
      </c>
      <c r="G267" s="242" t="s">
        <v>838</v>
      </c>
      <c r="H267" s="302"/>
      <c r="I267" s="244"/>
      <c r="J267" s="245">
        <f>ROUND(I267*H267,2)</f>
        <v>0</v>
      </c>
      <c r="K267" s="246"/>
      <c r="L267" s="45"/>
      <c r="M267" s="247" t="s">
        <v>1</v>
      </c>
      <c r="N267" s="248" t="s">
        <v>42</v>
      </c>
      <c r="O267" s="98"/>
      <c r="P267" s="249">
        <f>O267*H267</f>
        <v>0</v>
      </c>
      <c r="Q267" s="249">
        <v>0</v>
      </c>
      <c r="R267" s="249">
        <f>Q267*H267</f>
        <v>0</v>
      </c>
      <c r="S267" s="249">
        <v>0</v>
      </c>
      <c r="T267" s="250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51" t="s">
        <v>583</v>
      </c>
      <c r="AT267" s="251" t="s">
        <v>213</v>
      </c>
      <c r="AU267" s="251" t="s">
        <v>92</v>
      </c>
      <c r="AY267" s="18" t="s">
        <v>210</v>
      </c>
      <c r="BE267" s="252">
        <f>IF(N267="základná",J267,0)</f>
        <v>0</v>
      </c>
      <c r="BF267" s="252">
        <f>IF(N267="znížená",J267,0)</f>
        <v>0</v>
      </c>
      <c r="BG267" s="252">
        <f>IF(N267="zákl. prenesená",J267,0)</f>
        <v>0</v>
      </c>
      <c r="BH267" s="252">
        <f>IF(N267="zníž. prenesená",J267,0)</f>
        <v>0</v>
      </c>
      <c r="BI267" s="252">
        <f>IF(N267="nulová",J267,0)</f>
        <v>0</v>
      </c>
      <c r="BJ267" s="18" t="s">
        <v>92</v>
      </c>
      <c r="BK267" s="252">
        <f>ROUND(I267*H267,2)</f>
        <v>0</v>
      </c>
      <c r="BL267" s="18" t="s">
        <v>583</v>
      </c>
      <c r="BM267" s="251" t="s">
        <v>2287</v>
      </c>
    </row>
    <row r="268" s="2" customFormat="1" ht="16.30189" customHeight="1">
      <c r="A268" s="39"/>
      <c r="B268" s="40"/>
      <c r="C268" s="239" t="s">
        <v>652</v>
      </c>
      <c r="D268" s="239" t="s">
        <v>213</v>
      </c>
      <c r="E268" s="240" t="s">
        <v>2288</v>
      </c>
      <c r="F268" s="241" t="s">
        <v>2289</v>
      </c>
      <c r="G268" s="242" t="s">
        <v>838</v>
      </c>
      <c r="H268" s="302"/>
      <c r="I268" s="244"/>
      <c r="J268" s="245">
        <f>ROUND(I268*H268,2)</f>
        <v>0</v>
      </c>
      <c r="K268" s="246"/>
      <c r="L268" s="45"/>
      <c r="M268" s="247" t="s">
        <v>1</v>
      </c>
      <c r="N268" s="248" t="s">
        <v>42</v>
      </c>
      <c r="O268" s="98"/>
      <c r="P268" s="249">
        <f>O268*H268</f>
        <v>0</v>
      </c>
      <c r="Q268" s="249">
        <v>0</v>
      </c>
      <c r="R268" s="249">
        <f>Q268*H268</f>
        <v>0</v>
      </c>
      <c r="S268" s="249">
        <v>0</v>
      </c>
      <c r="T268" s="250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51" t="s">
        <v>2040</v>
      </c>
      <c r="AT268" s="251" t="s">
        <v>213</v>
      </c>
      <c r="AU268" s="251" t="s">
        <v>92</v>
      </c>
      <c r="AY268" s="18" t="s">
        <v>210</v>
      </c>
      <c r="BE268" s="252">
        <f>IF(N268="základná",J268,0)</f>
        <v>0</v>
      </c>
      <c r="BF268" s="252">
        <f>IF(N268="znížená",J268,0)</f>
        <v>0</v>
      </c>
      <c r="BG268" s="252">
        <f>IF(N268="zákl. prenesená",J268,0)</f>
        <v>0</v>
      </c>
      <c r="BH268" s="252">
        <f>IF(N268="zníž. prenesená",J268,0)</f>
        <v>0</v>
      </c>
      <c r="BI268" s="252">
        <f>IF(N268="nulová",J268,0)</f>
        <v>0</v>
      </c>
      <c r="BJ268" s="18" t="s">
        <v>92</v>
      </c>
      <c r="BK268" s="252">
        <f>ROUND(I268*H268,2)</f>
        <v>0</v>
      </c>
      <c r="BL268" s="18" t="s">
        <v>2040</v>
      </c>
      <c r="BM268" s="251" t="s">
        <v>2290</v>
      </c>
    </row>
    <row r="269" s="2" customFormat="1" ht="16.30189" customHeight="1">
      <c r="A269" s="39"/>
      <c r="B269" s="40"/>
      <c r="C269" s="239" t="s">
        <v>656</v>
      </c>
      <c r="D269" s="239" t="s">
        <v>213</v>
      </c>
      <c r="E269" s="240" t="s">
        <v>2291</v>
      </c>
      <c r="F269" s="241" t="s">
        <v>2292</v>
      </c>
      <c r="G269" s="242" t="s">
        <v>838</v>
      </c>
      <c r="H269" s="302"/>
      <c r="I269" s="244"/>
      <c r="J269" s="245">
        <f>ROUND(I269*H269,2)</f>
        <v>0</v>
      </c>
      <c r="K269" s="246"/>
      <c r="L269" s="45"/>
      <c r="M269" s="247" t="s">
        <v>1</v>
      </c>
      <c r="N269" s="248" t="s">
        <v>42</v>
      </c>
      <c r="O269" s="98"/>
      <c r="P269" s="249">
        <f>O269*H269</f>
        <v>0</v>
      </c>
      <c r="Q269" s="249">
        <v>0</v>
      </c>
      <c r="R269" s="249">
        <f>Q269*H269</f>
        <v>0</v>
      </c>
      <c r="S269" s="249">
        <v>0</v>
      </c>
      <c r="T269" s="250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51" t="s">
        <v>583</v>
      </c>
      <c r="AT269" s="251" t="s">
        <v>213</v>
      </c>
      <c r="AU269" s="251" t="s">
        <v>92</v>
      </c>
      <c r="AY269" s="18" t="s">
        <v>210</v>
      </c>
      <c r="BE269" s="252">
        <f>IF(N269="základná",J269,0)</f>
        <v>0</v>
      </c>
      <c r="BF269" s="252">
        <f>IF(N269="znížená",J269,0)</f>
        <v>0</v>
      </c>
      <c r="BG269" s="252">
        <f>IF(N269="zákl. prenesená",J269,0)</f>
        <v>0</v>
      </c>
      <c r="BH269" s="252">
        <f>IF(N269="zníž. prenesená",J269,0)</f>
        <v>0</v>
      </c>
      <c r="BI269" s="252">
        <f>IF(N269="nulová",J269,0)</f>
        <v>0</v>
      </c>
      <c r="BJ269" s="18" t="s">
        <v>92</v>
      </c>
      <c r="BK269" s="252">
        <f>ROUND(I269*H269,2)</f>
        <v>0</v>
      </c>
      <c r="BL269" s="18" t="s">
        <v>583</v>
      </c>
      <c r="BM269" s="251" t="s">
        <v>2293</v>
      </c>
    </row>
    <row r="270" s="12" customFormat="1" ht="22.8" customHeight="1">
      <c r="A270" s="12"/>
      <c r="B270" s="223"/>
      <c r="C270" s="224"/>
      <c r="D270" s="225" t="s">
        <v>75</v>
      </c>
      <c r="E270" s="237" t="s">
        <v>2294</v>
      </c>
      <c r="F270" s="237" t="s">
        <v>2295</v>
      </c>
      <c r="G270" s="224"/>
      <c r="H270" s="224"/>
      <c r="I270" s="227"/>
      <c r="J270" s="238">
        <f>BK270</f>
        <v>0</v>
      </c>
      <c r="K270" s="224"/>
      <c r="L270" s="229"/>
      <c r="M270" s="230"/>
      <c r="N270" s="231"/>
      <c r="O270" s="231"/>
      <c r="P270" s="232">
        <f>SUM(P271:P316)</f>
        <v>0</v>
      </c>
      <c r="Q270" s="231"/>
      <c r="R270" s="232">
        <f>SUM(R271:R316)</f>
        <v>8.1600749999999991</v>
      </c>
      <c r="S270" s="231"/>
      <c r="T270" s="233">
        <f>SUM(T271:T316)</f>
        <v>0</v>
      </c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R270" s="234" t="s">
        <v>102</v>
      </c>
      <c r="AT270" s="235" t="s">
        <v>75</v>
      </c>
      <c r="AU270" s="235" t="s">
        <v>84</v>
      </c>
      <c r="AY270" s="234" t="s">
        <v>210</v>
      </c>
      <c r="BK270" s="236">
        <f>SUM(BK271:BK316)</f>
        <v>0</v>
      </c>
    </row>
    <row r="271" s="2" customFormat="1" ht="23.4566" customHeight="1">
      <c r="A271" s="39"/>
      <c r="B271" s="40"/>
      <c r="C271" s="239" t="s">
        <v>660</v>
      </c>
      <c r="D271" s="239" t="s">
        <v>213</v>
      </c>
      <c r="E271" s="240" t="s">
        <v>2296</v>
      </c>
      <c r="F271" s="241" t="s">
        <v>2297</v>
      </c>
      <c r="G271" s="242" t="s">
        <v>2298</v>
      </c>
      <c r="H271" s="243">
        <v>0.14999999999999999</v>
      </c>
      <c r="I271" s="244"/>
      <c r="J271" s="245">
        <f>ROUND(I271*H271,2)</f>
        <v>0</v>
      </c>
      <c r="K271" s="246"/>
      <c r="L271" s="45"/>
      <c r="M271" s="247" t="s">
        <v>1</v>
      </c>
      <c r="N271" s="248" t="s">
        <v>42</v>
      </c>
      <c r="O271" s="98"/>
      <c r="P271" s="249">
        <f>O271*H271</f>
        <v>0</v>
      </c>
      <c r="Q271" s="249">
        <v>0</v>
      </c>
      <c r="R271" s="249">
        <f>Q271*H271</f>
        <v>0</v>
      </c>
      <c r="S271" s="249">
        <v>0</v>
      </c>
      <c r="T271" s="250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51" t="s">
        <v>583</v>
      </c>
      <c r="AT271" s="251" t="s">
        <v>213</v>
      </c>
      <c r="AU271" s="251" t="s">
        <v>92</v>
      </c>
      <c r="AY271" s="18" t="s">
        <v>210</v>
      </c>
      <c r="BE271" s="252">
        <f>IF(N271="základná",J271,0)</f>
        <v>0</v>
      </c>
      <c r="BF271" s="252">
        <f>IF(N271="znížená",J271,0)</f>
        <v>0</v>
      </c>
      <c r="BG271" s="252">
        <f>IF(N271="zákl. prenesená",J271,0)</f>
        <v>0</v>
      </c>
      <c r="BH271" s="252">
        <f>IF(N271="zníž. prenesená",J271,0)</f>
        <v>0</v>
      </c>
      <c r="BI271" s="252">
        <f>IF(N271="nulová",J271,0)</f>
        <v>0</v>
      </c>
      <c r="BJ271" s="18" t="s">
        <v>92</v>
      </c>
      <c r="BK271" s="252">
        <f>ROUND(I271*H271,2)</f>
        <v>0</v>
      </c>
      <c r="BL271" s="18" t="s">
        <v>583</v>
      </c>
      <c r="BM271" s="251" t="s">
        <v>2299</v>
      </c>
    </row>
    <row r="272" s="13" customFormat="1">
      <c r="A272" s="13"/>
      <c r="B272" s="258"/>
      <c r="C272" s="259"/>
      <c r="D272" s="260" t="s">
        <v>256</v>
      </c>
      <c r="E272" s="261" t="s">
        <v>1</v>
      </c>
      <c r="F272" s="262" t="s">
        <v>2300</v>
      </c>
      <c r="G272" s="259"/>
      <c r="H272" s="263">
        <v>0.14999999999999999</v>
      </c>
      <c r="I272" s="264"/>
      <c r="J272" s="259"/>
      <c r="K272" s="259"/>
      <c r="L272" s="265"/>
      <c r="M272" s="266"/>
      <c r="N272" s="267"/>
      <c r="O272" s="267"/>
      <c r="P272" s="267"/>
      <c r="Q272" s="267"/>
      <c r="R272" s="267"/>
      <c r="S272" s="267"/>
      <c r="T272" s="268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69" t="s">
        <v>256</v>
      </c>
      <c r="AU272" s="269" t="s">
        <v>92</v>
      </c>
      <c r="AV272" s="13" t="s">
        <v>92</v>
      </c>
      <c r="AW272" s="13" t="s">
        <v>32</v>
      </c>
      <c r="AX272" s="13" t="s">
        <v>84</v>
      </c>
      <c r="AY272" s="269" t="s">
        <v>210</v>
      </c>
    </row>
    <row r="273" s="2" customFormat="1" ht="16.30189" customHeight="1">
      <c r="A273" s="39"/>
      <c r="B273" s="40"/>
      <c r="C273" s="281" t="s">
        <v>664</v>
      </c>
      <c r="D273" s="281" t="s">
        <v>330</v>
      </c>
      <c r="E273" s="282" t="s">
        <v>2301</v>
      </c>
      <c r="F273" s="283" t="s">
        <v>2302</v>
      </c>
      <c r="G273" s="284" t="s">
        <v>1050</v>
      </c>
      <c r="H273" s="285">
        <v>0.074999999999999997</v>
      </c>
      <c r="I273" s="286"/>
      <c r="J273" s="287">
        <f>ROUND(I273*H273,2)</f>
        <v>0</v>
      </c>
      <c r="K273" s="288"/>
      <c r="L273" s="289"/>
      <c r="M273" s="290" t="s">
        <v>1</v>
      </c>
      <c r="N273" s="291" t="s">
        <v>42</v>
      </c>
      <c r="O273" s="98"/>
      <c r="P273" s="249">
        <f>O273*H273</f>
        <v>0</v>
      </c>
      <c r="Q273" s="249">
        <v>0.001</v>
      </c>
      <c r="R273" s="249">
        <f>Q273*H273</f>
        <v>7.4999999999999993E-05</v>
      </c>
      <c r="S273" s="249">
        <v>0</v>
      </c>
      <c r="T273" s="250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51" t="s">
        <v>2040</v>
      </c>
      <c r="AT273" s="251" t="s">
        <v>330</v>
      </c>
      <c r="AU273" s="251" t="s">
        <v>92</v>
      </c>
      <c r="AY273" s="18" t="s">
        <v>210</v>
      </c>
      <c r="BE273" s="252">
        <f>IF(N273="základná",J273,0)</f>
        <v>0</v>
      </c>
      <c r="BF273" s="252">
        <f>IF(N273="znížená",J273,0)</f>
        <v>0</v>
      </c>
      <c r="BG273" s="252">
        <f>IF(N273="zákl. prenesená",J273,0)</f>
        <v>0</v>
      </c>
      <c r="BH273" s="252">
        <f>IF(N273="zníž. prenesená",J273,0)</f>
        <v>0</v>
      </c>
      <c r="BI273" s="252">
        <f>IF(N273="nulová",J273,0)</f>
        <v>0</v>
      </c>
      <c r="BJ273" s="18" t="s">
        <v>92</v>
      </c>
      <c r="BK273" s="252">
        <f>ROUND(I273*H273,2)</f>
        <v>0</v>
      </c>
      <c r="BL273" s="18" t="s">
        <v>2040</v>
      </c>
      <c r="BM273" s="251" t="s">
        <v>2303</v>
      </c>
    </row>
    <row r="274" s="2" customFormat="1" ht="16.30189" customHeight="1">
      <c r="A274" s="39"/>
      <c r="B274" s="40"/>
      <c r="C274" s="281" t="s">
        <v>668</v>
      </c>
      <c r="D274" s="281" t="s">
        <v>330</v>
      </c>
      <c r="E274" s="282" t="s">
        <v>2304</v>
      </c>
      <c r="F274" s="283" t="s">
        <v>2305</v>
      </c>
      <c r="G274" s="284" t="s">
        <v>2306</v>
      </c>
      <c r="H274" s="285">
        <v>3</v>
      </c>
      <c r="I274" s="286"/>
      <c r="J274" s="287">
        <f>ROUND(I274*H274,2)</f>
        <v>0</v>
      </c>
      <c r="K274" s="288"/>
      <c r="L274" s="289"/>
      <c r="M274" s="290" t="s">
        <v>1</v>
      </c>
      <c r="N274" s="291" t="s">
        <v>42</v>
      </c>
      <c r="O274" s="98"/>
      <c r="P274" s="249">
        <f>O274*H274</f>
        <v>0</v>
      </c>
      <c r="Q274" s="249">
        <v>0.025000000000000001</v>
      </c>
      <c r="R274" s="249">
        <f>Q274*H274</f>
        <v>0.075000000000000011</v>
      </c>
      <c r="S274" s="249">
        <v>0</v>
      </c>
      <c r="T274" s="250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51" t="s">
        <v>2040</v>
      </c>
      <c r="AT274" s="251" t="s">
        <v>330</v>
      </c>
      <c r="AU274" s="251" t="s">
        <v>92</v>
      </c>
      <c r="AY274" s="18" t="s">
        <v>210</v>
      </c>
      <c r="BE274" s="252">
        <f>IF(N274="základná",J274,0)</f>
        <v>0</v>
      </c>
      <c r="BF274" s="252">
        <f>IF(N274="znížená",J274,0)</f>
        <v>0</v>
      </c>
      <c r="BG274" s="252">
        <f>IF(N274="zákl. prenesená",J274,0)</f>
        <v>0</v>
      </c>
      <c r="BH274" s="252">
        <f>IF(N274="zníž. prenesená",J274,0)</f>
        <v>0</v>
      </c>
      <c r="BI274" s="252">
        <f>IF(N274="nulová",J274,0)</f>
        <v>0</v>
      </c>
      <c r="BJ274" s="18" t="s">
        <v>92</v>
      </c>
      <c r="BK274" s="252">
        <f>ROUND(I274*H274,2)</f>
        <v>0</v>
      </c>
      <c r="BL274" s="18" t="s">
        <v>2040</v>
      </c>
      <c r="BM274" s="251" t="s">
        <v>2307</v>
      </c>
    </row>
    <row r="275" s="2" customFormat="1" ht="31.92453" customHeight="1">
      <c r="A275" s="39"/>
      <c r="B275" s="40"/>
      <c r="C275" s="239" t="s">
        <v>672</v>
      </c>
      <c r="D275" s="239" t="s">
        <v>213</v>
      </c>
      <c r="E275" s="240" t="s">
        <v>2308</v>
      </c>
      <c r="F275" s="241" t="s">
        <v>2309</v>
      </c>
      <c r="G275" s="242" t="s">
        <v>264</v>
      </c>
      <c r="H275" s="243">
        <v>2.1600000000000001</v>
      </c>
      <c r="I275" s="244"/>
      <c r="J275" s="245">
        <f>ROUND(I275*H275,2)</f>
        <v>0</v>
      </c>
      <c r="K275" s="246"/>
      <c r="L275" s="45"/>
      <c r="M275" s="247" t="s">
        <v>1</v>
      </c>
      <c r="N275" s="248" t="s">
        <v>42</v>
      </c>
      <c r="O275" s="98"/>
      <c r="P275" s="249">
        <f>O275*H275</f>
        <v>0</v>
      </c>
      <c r="Q275" s="249">
        <v>0</v>
      </c>
      <c r="R275" s="249">
        <f>Q275*H275</f>
        <v>0</v>
      </c>
      <c r="S275" s="249">
        <v>0</v>
      </c>
      <c r="T275" s="250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51" t="s">
        <v>583</v>
      </c>
      <c r="AT275" s="251" t="s">
        <v>213</v>
      </c>
      <c r="AU275" s="251" t="s">
        <v>92</v>
      </c>
      <c r="AY275" s="18" t="s">
        <v>210</v>
      </c>
      <c r="BE275" s="252">
        <f>IF(N275="základná",J275,0)</f>
        <v>0</v>
      </c>
      <c r="BF275" s="252">
        <f>IF(N275="znížená",J275,0)</f>
        <v>0</v>
      </c>
      <c r="BG275" s="252">
        <f>IF(N275="zákl. prenesená",J275,0)</f>
        <v>0</v>
      </c>
      <c r="BH275" s="252">
        <f>IF(N275="zníž. prenesená",J275,0)</f>
        <v>0</v>
      </c>
      <c r="BI275" s="252">
        <f>IF(N275="nulová",J275,0)</f>
        <v>0</v>
      </c>
      <c r="BJ275" s="18" t="s">
        <v>92</v>
      </c>
      <c r="BK275" s="252">
        <f>ROUND(I275*H275,2)</f>
        <v>0</v>
      </c>
      <c r="BL275" s="18" t="s">
        <v>583</v>
      </c>
      <c r="BM275" s="251" t="s">
        <v>2310</v>
      </c>
    </row>
    <row r="276" s="13" customFormat="1">
      <c r="A276" s="13"/>
      <c r="B276" s="258"/>
      <c r="C276" s="259"/>
      <c r="D276" s="260" t="s">
        <v>256</v>
      </c>
      <c r="E276" s="261" t="s">
        <v>1</v>
      </c>
      <c r="F276" s="262" t="s">
        <v>2311</v>
      </c>
      <c r="G276" s="259"/>
      <c r="H276" s="263">
        <v>2.1600000000000001</v>
      </c>
      <c r="I276" s="264"/>
      <c r="J276" s="259"/>
      <c r="K276" s="259"/>
      <c r="L276" s="265"/>
      <c r="M276" s="266"/>
      <c r="N276" s="267"/>
      <c r="O276" s="267"/>
      <c r="P276" s="267"/>
      <c r="Q276" s="267"/>
      <c r="R276" s="267"/>
      <c r="S276" s="267"/>
      <c r="T276" s="268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69" t="s">
        <v>256</v>
      </c>
      <c r="AU276" s="269" t="s">
        <v>92</v>
      </c>
      <c r="AV276" s="13" t="s">
        <v>92</v>
      </c>
      <c r="AW276" s="13" t="s">
        <v>32</v>
      </c>
      <c r="AX276" s="13" t="s">
        <v>84</v>
      </c>
      <c r="AY276" s="269" t="s">
        <v>210</v>
      </c>
    </row>
    <row r="277" s="2" customFormat="1" ht="23.4566" customHeight="1">
      <c r="A277" s="39"/>
      <c r="B277" s="40"/>
      <c r="C277" s="239" t="s">
        <v>676</v>
      </c>
      <c r="D277" s="239" t="s">
        <v>213</v>
      </c>
      <c r="E277" s="240" t="s">
        <v>2312</v>
      </c>
      <c r="F277" s="241" t="s">
        <v>2313</v>
      </c>
      <c r="G277" s="242" t="s">
        <v>264</v>
      </c>
      <c r="H277" s="243">
        <v>10.800000000000001</v>
      </c>
      <c r="I277" s="244"/>
      <c r="J277" s="245">
        <f>ROUND(I277*H277,2)</f>
        <v>0</v>
      </c>
      <c r="K277" s="246"/>
      <c r="L277" s="45"/>
      <c r="M277" s="247" t="s">
        <v>1</v>
      </c>
      <c r="N277" s="248" t="s">
        <v>42</v>
      </c>
      <c r="O277" s="98"/>
      <c r="P277" s="249">
        <f>O277*H277</f>
        <v>0</v>
      </c>
      <c r="Q277" s="249">
        <v>0</v>
      </c>
      <c r="R277" s="249">
        <f>Q277*H277</f>
        <v>0</v>
      </c>
      <c r="S277" s="249">
        <v>0</v>
      </c>
      <c r="T277" s="250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51" t="s">
        <v>583</v>
      </c>
      <c r="AT277" s="251" t="s">
        <v>213</v>
      </c>
      <c r="AU277" s="251" t="s">
        <v>92</v>
      </c>
      <c r="AY277" s="18" t="s">
        <v>210</v>
      </c>
      <c r="BE277" s="252">
        <f>IF(N277="základná",J277,0)</f>
        <v>0</v>
      </c>
      <c r="BF277" s="252">
        <f>IF(N277="znížená",J277,0)</f>
        <v>0</v>
      </c>
      <c r="BG277" s="252">
        <f>IF(N277="zákl. prenesená",J277,0)</f>
        <v>0</v>
      </c>
      <c r="BH277" s="252">
        <f>IF(N277="zníž. prenesená",J277,0)</f>
        <v>0</v>
      </c>
      <c r="BI277" s="252">
        <f>IF(N277="nulová",J277,0)</f>
        <v>0</v>
      </c>
      <c r="BJ277" s="18" t="s">
        <v>92</v>
      </c>
      <c r="BK277" s="252">
        <f>ROUND(I277*H277,2)</f>
        <v>0</v>
      </c>
      <c r="BL277" s="18" t="s">
        <v>583</v>
      </c>
      <c r="BM277" s="251" t="s">
        <v>2314</v>
      </c>
    </row>
    <row r="278" s="15" customFormat="1">
      <c r="A278" s="15"/>
      <c r="B278" s="292"/>
      <c r="C278" s="293"/>
      <c r="D278" s="260" t="s">
        <v>256</v>
      </c>
      <c r="E278" s="294" t="s">
        <v>1</v>
      </c>
      <c r="F278" s="295" t="s">
        <v>2315</v>
      </c>
      <c r="G278" s="293"/>
      <c r="H278" s="294" t="s">
        <v>1</v>
      </c>
      <c r="I278" s="296"/>
      <c r="J278" s="293"/>
      <c r="K278" s="293"/>
      <c r="L278" s="297"/>
      <c r="M278" s="298"/>
      <c r="N278" s="299"/>
      <c r="O278" s="299"/>
      <c r="P278" s="299"/>
      <c r="Q278" s="299"/>
      <c r="R278" s="299"/>
      <c r="S278" s="299"/>
      <c r="T278" s="300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T278" s="301" t="s">
        <v>256</v>
      </c>
      <c r="AU278" s="301" t="s">
        <v>92</v>
      </c>
      <c r="AV278" s="15" t="s">
        <v>84</v>
      </c>
      <c r="AW278" s="15" t="s">
        <v>32</v>
      </c>
      <c r="AX278" s="15" t="s">
        <v>76</v>
      </c>
      <c r="AY278" s="301" t="s">
        <v>210</v>
      </c>
    </row>
    <row r="279" s="13" customFormat="1">
      <c r="A279" s="13"/>
      <c r="B279" s="258"/>
      <c r="C279" s="259"/>
      <c r="D279" s="260" t="s">
        <v>256</v>
      </c>
      <c r="E279" s="261" t="s">
        <v>1</v>
      </c>
      <c r="F279" s="262" t="s">
        <v>2311</v>
      </c>
      <c r="G279" s="259"/>
      <c r="H279" s="263">
        <v>2.1600000000000001</v>
      </c>
      <c r="I279" s="264"/>
      <c r="J279" s="259"/>
      <c r="K279" s="259"/>
      <c r="L279" s="265"/>
      <c r="M279" s="266"/>
      <c r="N279" s="267"/>
      <c r="O279" s="267"/>
      <c r="P279" s="267"/>
      <c r="Q279" s="267"/>
      <c r="R279" s="267"/>
      <c r="S279" s="267"/>
      <c r="T279" s="268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69" t="s">
        <v>256</v>
      </c>
      <c r="AU279" s="269" t="s">
        <v>92</v>
      </c>
      <c r="AV279" s="13" t="s">
        <v>92</v>
      </c>
      <c r="AW279" s="13" t="s">
        <v>32</v>
      </c>
      <c r="AX279" s="13" t="s">
        <v>76</v>
      </c>
      <c r="AY279" s="269" t="s">
        <v>210</v>
      </c>
    </row>
    <row r="280" s="13" customFormat="1">
      <c r="A280" s="13"/>
      <c r="B280" s="258"/>
      <c r="C280" s="259"/>
      <c r="D280" s="260" t="s">
        <v>256</v>
      </c>
      <c r="E280" s="261" t="s">
        <v>1</v>
      </c>
      <c r="F280" s="262" t="s">
        <v>2316</v>
      </c>
      <c r="G280" s="259"/>
      <c r="H280" s="263">
        <v>0.83999999999999997</v>
      </c>
      <c r="I280" s="264"/>
      <c r="J280" s="259"/>
      <c r="K280" s="259"/>
      <c r="L280" s="265"/>
      <c r="M280" s="266"/>
      <c r="N280" s="267"/>
      <c r="O280" s="267"/>
      <c r="P280" s="267"/>
      <c r="Q280" s="267"/>
      <c r="R280" s="267"/>
      <c r="S280" s="267"/>
      <c r="T280" s="268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69" t="s">
        <v>256</v>
      </c>
      <c r="AU280" s="269" t="s">
        <v>92</v>
      </c>
      <c r="AV280" s="13" t="s">
        <v>92</v>
      </c>
      <c r="AW280" s="13" t="s">
        <v>32</v>
      </c>
      <c r="AX280" s="13" t="s">
        <v>76</v>
      </c>
      <c r="AY280" s="269" t="s">
        <v>210</v>
      </c>
    </row>
    <row r="281" s="13" customFormat="1">
      <c r="A281" s="13"/>
      <c r="B281" s="258"/>
      <c r="C281" s="259"/>
      <c r="D281" s="260" t="s">
        <v>256</v>
      </c>
      <c r="E281" s="261" t="s">
        <v>1</v>
      </c>
      <c r="F281" s="262" t="s">
        <v>2317</v>
      </c>
      <c r="G281" s="259"/>
      <c r="H281" s="263">
        <v>7.7999999999999998</v>
      </c>
      <c r="I281" s="264"/>
      <c r="J281" s="259"/>
      <c r="K281" s="259"/>
      <c r="L281" s="265"/>
      <c r="M281" s="266"/>
      <c r="N281" s="267"/>
      <c r="O281" s="267"/>
      <c r="P281" s="267"/>
      <c r="Q281" s="267"/>
      <c r="R281" s="267"/>
      <c r="S281" s="267"/>
      <c r="T281" s="268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69" t="s">
        <v>256</v>
      </c>
      <c r="AU281" s="269" t="s">
        <v>92</v>
      </c>
      <c r="AV281" s="13" t="s">
        <v>92</v>
      </c>
      <c r="AW281" s="13" t="s">
        <v>32</v>
      </c>
      <c r="AX281" s="13" t="s">
        <v>76</v>
      </c>
      <c r="AY281" s="269" t="s">
        <v>210</v>
      </c>
    </row>
    <row r="282" s="14" customFormat="1">
      <c r="A282" s="14"/>
      <c r="B282" s="270"/>
      <c r="C282" s="271"/>
      <c r="D282" s="260" t="s">
        <v>256</v>
      </c>
      <c r="E282" s="272" t="s">
        <v>1</v>
      </c>
      <c r="F282" s="273" t="s">
        <v>268</v>
      </c>
      <c r="G282" s="271"/>
      <c r="H282" s="274">
        <v>10.800000000000001</v>
      </c>
      <c r="I282" s="275"/>
      <c r="J282" s="271"/>
      <c r="K282" s="271"/>
      <c r="L282" s="276"/>
      <c r="M282" s="277"/>
      <c r="N282" s="278"/>
      <c r="O282" s="278"/>
      <c r="P282" s="278"/>
      <c r="Q282" s="278"/>
      <c r="R282" s="278"/>
      <c r="S282" s="278"/>
      <c r="T282" s="279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80" t="s">
        <v>256</v>
      </c>
      <c r="AU282" s="280" t="s">
        <v>92</v>
      </c>
      <c r="AV282" s="14" t="s">
        <v>227</v>
      </c>
      <c r="AW282" s="14" t="s">
        <v>32</v>
      </c>
      <c r="AX282" s="14" t="s">
        <v>84</v>
      </c>
      <c r="AY282" s="280" t="s">
        <v>210</v>
      </c>
    </row>
    <row r="283" s="2" customFormat="1" ht="23.4566" customHeight="1">
      <c r="A283" s="39"/>
      <c r="B283" s="40"/>
      <c r="C283" s="239" t="s">
        <v>680</v>
      </c>
      <c r="D283" s="239" t="s">
        <v>213</v>
      </c>
      <c r="E283" s="240" t="s">
        <v>2318</v>
      </c>
      <c r="F283" s="241" t="s">
        <v>2319</v>
      </c>
      <c r="G283" s="242" t="s">
        <v>310</v>
      </c>
      <c r="H283" s="243">
        <v>8</v>
      </c>
      <c r="I283" s="244"/>
      <c r="J283" s="245">
        <f>ROUND(I283*H283,2)</f>
        <v>0</v>
      </c>
      <c r="K283" s="246"/>
      <c r="L283" s="45"/>
      <c r="M283" s="247" t="s">
        <v>1</v>
      </c>
      <c r="N283" s="248" t="s">
        <v>42</v>
      </c>
      <c r="O283" s="98"/>
      <c r="P283" s="249">
        <f>O283*H283</f>
        <v>0</v>
      </c>
      <c r="Q283" s="249">
        <v>0</v>
      </c>
      <c r="R283" s="249">
        <f>Q283*H283</f>
        <v>0</v>
      </c>
      <c r="S283" s="249">
        <v>0</v>
      </c>
      <c r="T283" s="250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51" t="s">
        <v>583</v>
      </c>
      <c r="AT283" s="251" t="s">
        <v>213</v>
      </c>
      <c r="AU283" s="251" t="s">
        <v>92</v>
      </c>
      <c r="AY283" s="18" t="s">
        <v>210</v>
      </c>
      <c r="BE283" s="252">
        <f>IF(N283="základná",J283,0)</f>
        <v>0</v>
      </c>
      <c r="BF283" s="252">
        <f>IF(N283="znížená",J283,0)</f>
        <v>0</v>
      </c>
      <c r="BG283" s="252">
        <f>IF(N283="zákl. prenesená",J283,0)</f>
        <v>0</v>
      </c>
      <c r="BH283" s="252">
        <f>IF(N283="zníž. prenesená",J283,0)</f>
        <v>0</v>
      </c>
      <c r="BI283" s="252">
        <f>IF(N283="nulová",J283,0)</f>
        <v>0</v>
      </c>
      <c r="BJ283" s="18" t="s">
        <v>92</v>
      </c>
      <c r="BK283" s="252">
        <f>ROUND(I283*H283,2)</f>
        <v>0</v>
      </c>
      <c r="BL283" s="18" t="s">
        <v>583</v>
      </c>
      <c r="BM283" s="251" t="s">
        <v>2320</v>
      </c>
    </row>
    <row r="284" s="13" customFormat="1">
      <c r="A284" s="13"/>
      <c r="B284" s="258"/>
      <c r="C284" s="259"/>
      <c r="D284" s="260" t="s">
        <v>256</v>
      </c>
      <c r="E284" s="261" t="s">
        <v>1</v>
      </c>
      <c r="F284" s="262" t="s">
        <v>2090</v>
      </c>
      <c r="G284" s="259"/>
      <c r="H284" s="263">
        <v>8</v>
      </c>
      <c r="I284" s="264"/>
      <c r="J284" s="259"/>
      <c r="K284" s="259"/>
      <c r="L284" s="265"/>
      <c r="M284" s="266"/>
      <c r="N284" s="267"/>
      <c r="O284" s="267"/>
      <c r="P284" s="267"/>
      <c r="Q284" s="267"/>
      <c r="R284" s="267"/>
      <c r="S284" s="267"/>
      <c r="T284" s="268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69" t="s">
        <v>256</v>
      </c>
      <c r="AU284" s="269" t="s">
        <v>92</v>
      </c>
      <c r="AV284" s="13" t="s">
        <v>92</v>
      </c>
      <c r="AW284" s="13" t="s">
        <v>32</v>
      </c>
      <c r="AX284" s="13" t="s">
        <v>84</v>
      </c>
      <c r="AY284" s="269" t="s">
        <v>210</v>
      </c>
    </row>
    <row r="285" s="2" customFormat="1" ht="23.4566" customHeight="1">
      <c r="A285" s="39"/>
      <c r="B285" s="40"/>
      <c r="C285" s="239" t="s">
        <v>684</v>
      </c>
      <c r="D285" s="239" t="s">
        <v>213</v>
      </c>
      <c r="E285" s="240" t="s">
        <v>2321</v>
      </c>
      <c r="F285" s="241" t="s">
        <v>2322</v>
      </c>
      <c r="G285" s="242" t="s">
        <v>310</v>
      </c>
      <c r="H285" s="243">
        <v>12</v>
      </c>
      <c r="I285" s="244"/>
      <c r="J285" s="245">
        <f>ROUND(I285*H285,2)</f>
        <v>0</v>
      </c>
      <c r="K285" s="246"/>
      <c r="L285" s="45"/>
      <c r="M285" s="247" t="s">
        <v>1</v>
      </c>
      <c r="N285" s="248" t="s">
        <v>42</v>
      </c>
      <c r="O285" s="98"/>
      <c r="P285" s="249">
        <f>O285*H285</f>
        <v>0</v>
      </c>
      <c r="Q285" s="249">
        <v>0</v>
      </c>
      <c r="R285" s="249">
        <f>Q285*H285</f>
        <v>0</v>
      </c>
      <c r="S285" s="249">
        <v>0</v>
      </c>
      <c r="T285" s="250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51" t="s">
        <v>583</v>
      </c>
      <c r="AT285" s="251" t="s">
        <v>213</v>
      </c>
      <c r="AU285" s="251" t="s">
        <v>92</v>
      </c>
      <c r="AY285" s="18" t="s">
        <v>210</v>
      </c>
      <c r="BE285" s="252">
        <f>IF(N285="základná",J285,0)</f>
        <v>0</v>
      </c>
      <c r="BF285" s="252">
        <f>IF(N285="znížená",J285,0)</f>
        <v>0</v>
      </c>
      <c r="BG285" s="252">
        <f>IF(N285="zákl. prenesená",J285,0)</f>
        <v>0</v>
      </c>
      <c r="BH285" s="252">
        <f>IF(N285="zníž. prenesená",J285,0)</f>
        <v>0</v>
      </c>
      <c r="BI285" s="252">
        <f>IF(N285="nulová",J285,0)</f>
        <v>0</v>
      </c>
      <c r="BJ285" s="18" t="s">
        <v>92</v>
      </c>
      <c r="BK285" s="252">
        <f>ROUND(I285*H285,2)</f>
        <v>0</v>
      </c>
      <c r="BL285" s="18" t="s">
        <v>583</v>
      </c>
      <c r="BM285" s="251" t="s">
        <v>2323</v>
      </c>
    </row>
    <row r="286" s="13" customFormat="1">
      <c r="A286" s="13"/>
      <c r="B286" s="258"/>
      <c r="C286" s="259"/>
      <c r="D286" s="260" t="s">
        <v>256</v>
      </c>
      <c r="E286" s="261" t="s">
        <v>1</v>
      </c>
      <c r="F286" s="262" t="s">
        <v>2091</v>
      </c>
      <c r="G286" s="259"/>
      <c r="H286" s="263">
        <v>12</v>
      </c>
      <c r="I286" s="264"/>
      <c r="J286" s="259"/>
      <c r="K286" s="259"/>
      <c r="L286" s="265"/>
      <c r="M286" s="266"/>
      <c r="N286" s="267"/>
      <c r="O286" s="267"/>
      <c r="P286" s="267"/>
      <c r="Q286" s="267"/>
      <c r="R286" s="267"/>
      <c r="S286" s="267"/>
      <c r="T286" s="268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69" t="s">
        <v>256</v>
      </c>
      <c r="AU286" s="269" t="s">
        <v>92</v>
      </c>
      <c r="AV286" s="13" t="s">
        <v>92</v>
      </c>
      <c r="AW286" s="13" t="s">
        <v>32</v>
      </c>
      <c r="AX286" s="13" t="s">
        <v>84</v>
      </c>
      <c r="AY286" s="269" t="s">
        <v>210</v>
      </c>
    </row>
    <row r="287" s="2" customFormat="1" ht="23.4566" customHeight="1">
      <c r="A287" s="39"/>
      <c r="B287" s="40"/>
      <c r="C287" s="239" t="s">
        <v>689</v>
      </c>
      <c r="D287" s="239" t="s">
        <v>213</v>
      </c>
      <c r="E287" s="240" t="s">
        <v>2324</v>
      </c>
      <c r="F287" s="241" t="s">
        <v>2325</v>
      </c>
      <c r="G287" s="242" t="s">
        <v>264</v>
      </c>
      <c r="H287" s="243">
        <v>4.4000000000000004</v>
      </c>
      <c r="I287" s="244"/>
      <c r="J287" s="245">
        <f>ROUND(I287*H287,2)</f>
        <v>0</v>
      </c>
      <c r="K287" s="246"/>
      <c r="L287" s="45"/>
      <c r="M287" s="247" t="s">
        <v>1</v>
      </c>
      <c r="N287" s="248" t="s">
        <v>42</v>
      </c>
      <c r="O287" s="98"/>
      <c r="P287" s="249">
        <f>O287*H287</f>
        <v>0</v>
      </c>
      <c r="Q287" s="249">
        <v>0</v>
      </c>
      <c r="R287" s="249">
        <f>Q287*H287</f>
        <v>0</v>
      </c>
      <c r="S287" s="249">
        <v>0</v>
      </c>
      <c r="T287" s="250">
        <f>S287*H287</f>
        <v>0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251" t="s">
        <v>583</v>
      </c>
      <c r="AT287" s="251" t="s">
        <v>213</v>
      </c>
      <c r="AU287" s="251" t="s">
        <v>92</v>
      </c>
      <c r="AY287" s="18" t="s">
        <v>210</v>
      </c>
      <c r="BE287" s="252">
        <f>IF(N287="základná",J287,0)</f>
        <v>0</v>
      </c>
      <c r="BF287" s="252">
        <f>IF(N287="znížená",J287,0)</f>
        <v>0</v>
      </c>
      <c r="BG287" s="252">
        <f>IF(N287="zákl. prenesená",J287,0)</f>
        <v>0</v>
      </c>
      <c r="BH287" s="252">
        <f>IF(N287="zníž. prenesená",J287,0)</f>
        <v>0</v>
      </c>
      <c r="BI287" s="252">
        <f>IF(N287="nulová",J287,0)</f>
        <v>0</v>
      </c>
      <c r="BJ287" s="18" t="s">
        <v>92</v>
      </c>
      <c r="BK287" s="252">
        <f>ROUND(I287*H287,2)</f>
        <v>0</v>
      </c>
      <c r="BL287" s="18" t="s">
        <v>583</v>
      </c>
      <c r="BM287" s="251" t="s">
        <v>2326</v>
      </c>
    </row>
    <row r="288" s="13" customFormat="1">
      <c r="A288" s="13"/>
      <c r="B288" s="258"/>
      <c r="C288" s="259"/>
      <c r="D288" s="260" t="s">
        <v>256</v>
      </c>
      <c r="E288" s="261" t="s">
        <v>1</v>
      </c>
      <c r="F288" s="262" t="s">
        <v>2327</v>
      </c>
      <c r="G288" s="259"/>
      <c r="H288" s="263">
        <v>1.3999999999999999</v>
      </c>
      <c r="I288" s="264"/>
      <c r="J288" s="259"/>
      <c r="K288" s="259"/>
      <c r="L288" s="265"/>
      <c r="M288" s="266"/>
      <c r="N288" s="267"/>
      <c r="O288" s="267"/>
      <c r="P288" s="267"/>
      <c r="Q288" s="267"/>
      <c r="R288" s="267"/>
      <c r="S288" s="267"/>
      <c r="T288" s="268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69" t="s">
        <v>256</v>
      </c>
      <c r="AU288" s="269" t="s">
        <v>92</v>
      </c>
      <c r="AV288" s="13" t="s">
        <v>92</v>
      </c>
      <c r="AW288" s="13" t="s">
        <v>32</v>
      </c>
      <c r="AX288" s="13" t="s">
        <v>76</v>
      </c>
      <c r="AY288" s="269" t="s">
        <v>210</v>
      </c>
    </row>
    <row r="289" s="13" customFormat="1">
      <c r="A289" s="13"/>
      <c r="B289" s="258"/>
      <c r="C289" s="259"/>
      <c r="D289" s="260" t="s">
        <v>256</v>
      </c>
      <c r="E289" s="261" t="s">
        <v>1</v>
      </c>
      <c r="F289" s="262" t="s">
        <v>2328</v>
      </c>
      <c r="G289" s="259"/>
      <c r="H289" s="263">
        <v>3</v>
      </c>
      <c r="I289" s="264"/>
      <c r="J289" s="259"/>
      <c r="K289" s="259"/>
      <c r="L289" s="265"/>
      <c r="M289" s="266"/>
      <c r="N289" s="267"/>
      <c r="O289" s="267"/>
      <c r="P289" s="267"/>
      <c r="Q289" s="267"/>
      <c r="R289" s="267"/>
      <c r="S289" s="267"/>
      <c r="T289" s="268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69" t="s">
        <v>256</v>
      </c>
      <c r="AU289" s="269" t="s">
        <v>92</v>
      </c>
      <c r="AV289" s="13" t="s">
        <v>92</v>
      </c>
      <c r="AW289" s="13" t="s">
        <v>32</v>
      </c>
      <c r="AX289" s="13" t="s">
        <v>76</v>
      </c>
      <c r="AY289" s="269" t="s">
        <v>210</v>
      </c>
    </row>
    <row r="290" s="14" customFormat="1">
      <c r="A290" s="14"/>
      <c r="B290" s="270"/>
      <c r="C290" s="271"/>
      <c r="D290" s="260" t="s">
        <v>256</v>
      </c>
      <c r="E290" s="272" t="s">
        <v>1</v>
      </c>
      <c r="F290" s="273" t="s">
        <v>268</v>
      </c>
      <c r="G290" s="271"/>
      <c r="H290" s="274">
        <v>4.4000000000000004</v>
      </c>
      <c r="I290" s="275"/>
      <c r="J290" s="271"/>
      <c r="K290" s="271"/>
      <c r="L290" s="276"/>
      <c r="M290" s="277"/>
      <c r="N290" s="278"/>
      <c r="O290" s="278"/>
      <c r="P290" s="278"/>
      <c r="Q290" s="278"/>
      <c r="R290" s="278"/>
      <c r="S290" s="278"/>
      <c r="T290" s="279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80" t="s">
        <v>256</v>
      </c>
      <c r="AU290" s="280" t="s">
        <v>92</v>
      </c>
      <c r="AV290" s="14" t="s">
        <v>227</v>
      </c>
      <c r="AW290" s="14" t="s">
        <v>32</v>
      </c>
      <c r="AX290" s="14" t="s">
        <v>84</v>
      </c>
      <c r="AY290" s="280" t="s">
        <v>210</v>
      </c>
    </row>
    <row r="291" s="2" customFormat="1" ht="21.0566" customHeight="1">
      <c r="A291" s="39"/>
      <c r="B291" s="40"/>
      <c r="C291" s="239" t="s">
        <v>694</v>
      </c>
      <c r="D291" s="239" t="s">
        <v>213</v>
      </c>
      <c r="E291" s="240" t="s">
        <v>2329</v>
      </c>
      <c r="F291" s="241" t="s">
        <v>2330</v>
      </c>
      <c r="G291" s="242" t="s">
        <v>310</v>
      </c>
      <c r="H291" s="243">
        <v>12</v>
      </c>
      <c r="I291" s="244"/>
      <c r="J291" s="245">
        <f>ROUND(I291*H291,2)</f>
        <v>0</v>
      </c>
      <c r="K291" s="246"/>
      <c r="L291" s="45"/>
      <c r="M291" s="247" t="s">
        <v>1</v>
      </c>
      <c r="N291" s="248" t="s">
        <v>42</v>
      </c>
      <c r="O291" s="98"/>
      <c r="P291" s="249">
        <f>O291*H291</f>
        <v>0</v>
      </c>
      <c r="Q291" s="249">
        <v>0</v>
      </c>
      <c r="R291" s="249">
        <f>Q291*H291</f>
        <v>0</v>
      </c>
      <c r="S291" s="249">
        <v>0</v>
      </c>
      <c r="T291" s="250">
        <f>S291*H291</f>
        <v>0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51" t="s">
        <v>583</v>
      </c>
      <c r="AT291" s="251" t="s">
        <v>213</v>
      </c>
      <c r="AU291" s="251" t="s">
        <v>92</v>
      </c>
      <c r="AY291" s="18" t="s">
        <v>210</v>
      </c>
      <c r="BE291" s="252">
        <f>IF(N291="základná",J291,0)</f>
        <v>0</v>
      </c>
      <c r="BF291" s="252">
        <f>IF(N291="znížená",J291,0)</f>
        <v>0</v>
      </c>
      <c r="BG291" s="252">
        <f>IF(N291="zákl. prenesená",J291,0)</f>
        <v>0</v>
      </c>
      <c r="BH291" s="252">
        <f>IF(N291="zníž. prenesená",J291,0)</f>
        <v>0</v>
      </c>
      <c r="BI291" s="252">
        <f>IF(N291="nulová",J291,0)</f>
        <v>0</v>
      </c>
      <c r="BJ291" s="18" t="s">
        <v>92</v>
      </c>
      <c r="BK291" s="252">
        <f>ROUND(I291*H291,2)</f>
        <v>0</v>
      </c>
      <c r="BL291" s="18" t="s">
        <v>583</v>
      </c>
      <c r="BM291" s="251" t="s">
        <v>2331</v>
      </c>
    </row>
    <row r="292" s="13" customFormat="1">
      <c r="A292" s="13"/>
      <c r="B292" s="258"/>
      <c r="C292" s="259"/>
      <c r="D292" s="260" t="s">
        <v>256</v>
      </c>
      <c r="E292" s="261" t="s">
        <v>1</v>
      </c>
      <c r="F292" s="262" t="s">
        <v>2091</v>
      </c>
      <c r="G292" s="259"/>
      <c r="H292" s="263">
        <v>12</v>
      </c>
      <c r="I292" s="264"/>
      <c r="J292" s="259"/>
      <c r="K292" s="259"/>
      <c r="L292" s="265"/>
      <c r="M292" s="266"/>
      <c r="N292" s="267"/>
      <c r="O292" s="267"/>
      <c r="P292" s="267"/>
      <c r="Q292" s="267"/>
      <c r="R292" s="267"/>
      <c r="S292" s="267"/>
      <c r="T292" s="268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69" t="s">
        <v>256</v>
      </c>
      <c r="AU292" s="269" t="s">
        <v>92</v>
      </c>
      <c r="AV292" s="13" t="s">
        <v>92</v>
      </c>
      <c r="AW292" s="13" t="s">
        <v>32</v>
      </c>
      <c r="AX292" s="13" t="s">
        <v>84</v>
      </c>
      <c r="AY292" s="269" t="s">
        <v>210</v>
      </c>
    </row>
    <row r="293" s="2" customFormat="1" ht="31.92453" customHeight="1">
      <c r="A293" s="39"/>
      <c r="B293" s="40"/>
      <c r="C293" s="281" t="s">
        <v>699</v>
      </c>
      <c r="D293" s="281" t="s">
        <v>330</v>
      </c>
      <c r="E293" s="282" t="s">
        <v>2332</v>
      </c>
      <c r="F293" s="283" t="s">
        <v>2333</v>
      </c>
      <c r="G293" s="284" t="s">
        <v>264</v>
      </c>
      <c r="H293" s="285">
        <v>1.0560000000000001</v>
      </c>
      <c r="I293" s="286"/>
      <c r="J293" s="287">
        <f>ROUND(I293*H293,2)</f>
        <v>0</v>
      </c>
      <c r="K293" s="288"/>
      <c r="L293" s="289"/>
      <c r="M293" s="290" t="s">
        <v>1</v>
      </c>
      <c r="N293" s="291" t="s">
        <v>42</v>
      </c>
      <c r="O293" s="98"/>
      <c r="P293" s="249">
        <f>O293*H293</f>
        <v>0</v>
      </c>
      <c r="Q293" s="249">
        <v>0.55000000000000004</v>
      </c>
      <c r="R293" s="249">
        <f>Q293*H293</f>
        <v>0.58080000000000009</v>
      </c>
      <c r="S293" s="249">
        <v>0</v>
      </c>
      <c r="T293" s="250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51" t="s">
        <v>2040</v>
      </c>
      <c r="AT293" s="251" t="s">
        <v>330</v>
      </c>
      <c r="AU293" s="251" t="s">
        <v>92</v>
      </c>
      <c r="AY293" s="18" t="s">
        <v>210</v>
      </c>
      <c r="BE293" s="252">
        <f>IF(N293="základná",J293,0)</f>
        <v>0</v>
      </c>
      <c r="BF293" s="252">
        <f>IF(N293="znížená",J293,0)</f>
        <v>0</v>
      </c>
      <c r="BG293" s="252">
        <f>IF(N293="zákl. prenesená",J293,0)</f>
        <v>0</v>
      </c>
      <c r="BH293" s="252">
        <f>IF(N293="zníž. prenesená",J293,0)</f>
        <v>0</v>
      </c>
      <c r="BI293" s="252">
        <f>IF(N293="nulová",J293,0)</f>
        <v>0</v>
      </c>
      <c r="BJ293" s="18" t="s">
        <v>92</v>
      </c>
      <c r="BK293" s="252">
        <f>ROUND(I293*H293,2)</f>
        <v>0</v>
      </c>
      <c r="BL293" s="18" t="s">
        <v>2040</v>
      </c>
      <c r="BM293" s="251" t="s">
        <v>2334</v>
      </c>
    </row>
    <row r="294" s="2" customFormat="1" ht="23.4566" customHeight="1">
      <c r="A294" s="39"/>
      <c r="B294" s="40"/>
      <c r="C294" s="281" t="s">
        <v>704</v>
      </c>
      <c r="D294" s="281" t="s">
        <v>330</v>
      </c>
      <c r="E294" s="282" t="s">
        <v>2335</v>
      </c>
      <c r="F294" s="283" t="s">
        <v>2336</v>
      </c>
      <c r="G294" s="284" t="s">
        <v>264</v>
      </c>
      <c r="H294" s="285">
        <v>1.2</v>
      </c>
      <c r="I294" s="286"/>
      <c r="J294" s="287">
        <f>ROUND(I294*H294,2)</f>
        <v>0</v>
      </c>
      <c r="K294" s="288"/>
      <c r="L294" s="289"/>
      <c r="M294" s="290" t="s">
        <v>1</v>
      </c>
      <c r="N294" s="291" t="s">
        <v>42</v>
      </c>
      <c r="O294" s="98"/>
      <c r="P294" s="249">
        <f>O294*H294</f>
        <v>0</v>
      </c>
      <c r="Q294" s="249">
        <v>0.55000000000000004</v>
      </c>
      <c r="R294" s="249">
        <f>Q294*H294</f>
        <v>0.66000000000000003</v>
      </c>
      <c r="S294" s="249">
        <v>0</v>
      </c>
      <c r="T294" s="250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51" t="s">
        <v>2040</v>
      </c>
      <c r="AT294" s="251" t="s">
        <v>330</v>
      </c>
      <c r="AU294" s="251" t="s">
        <v>92</v>
      </c>
      <c r="AY294" s="18" t="s">
        <v>210</v>
      </c>
      <c r="BE294" s="252">
        <f>IF(N294="základná",J294,0)</f>
        <v>0</v>
      </c>
      <c r="BF294" s="252">
        <f>IF(N294="znížená",J294,0)</f>
        <v>0</v>
      </c>
      <c r="BG294" s="252">
        <f>IF(N294="zákl. prenesená",J294,0)</f>
        <v>0</v>
      </c>
      <c r="BH294" s="252">
        <f>IF(N294="zníž. prenesená",J294,0)</f>
        <v>0</v>
      </c>
      <c r="BI294" s="252">
        <f>IF(N294="nulová",J294,0)</f>
        <v>0</v>
      </c>
      <c r="BJ294" s="18" t="s">
        <v>92</v>
      </c>
      <c r="BK294" s="252">
        <f>ROUND(I294*H294,2)</f>
        <v>0</v>
      </c>
      <c r="BL294" s="18" t="s">
        <v>2040</v>
      </c>
      <c r="BM294" s="251" t="s">
        <v>2337</v>
      </c>
    </row>
    <row r="295" s="2" customFormat="1" ht="16.30189" customHeight="1">
      <c r="A295" s="39"/>
      <c r="B295" s="40"/>
      <c r="C295" s="281" t="s">
        <v>709</v>
      </c>
      <c r="D295" s="281" t="s">
        <v>330</v>
      </c>
      <c r="E295" s="282" t="s">
        <v>2338</v>
      </c>
      <c r="F295" s="283" t="s">
        <v>2339</v>
      </c>
      <c r="G295" s="284" t="s">
        <v>216</v>
      </c>
      <c r="H295" s="285">
        <v>84</v>
      </c>
      <c r="I295" s="286"/>
      <c r="J295" s="287">
        <f>ROUND(I295*H295,2)</f>
        <v>0</v>
      </c>
      <c r="K295" s="288"/>
      <c r="L295" s="289"/>
      <c r="M295" s="290" t="s">
        <v>1</v>
      </c>
      <c r="N295" s="291" t="s">
        <v>42</v>
      </c>
      <c r="O295" s="98"/>
      <c r="P295" s="249">
        <f>O295*H295</f>
        <v>0</v>
      </c>
      <c r="Q295" s="249">
        <v>0</v>
      </c>
      <c r="R295" s="249">
        <f>Q295*H295</f>
        <v>0</v>
      </c>
      <c r="S295" s="249">
        <v>0</v>
      </c>
      <c r="T295" s="250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51" t="s">
        <v>2040</v>
      </c>
      <c r="AT295" s="251" t="s">
        <v>330</v>
      </c>
      <c r="AU295" s="251" t="s">
        <v>92</v>
      </c>
      <c r="AY295" s="18" t="s">
        <v>210</v>
      </c>
      <c r="BE295" s="252">
        <f>IF(N295="základná",J295,0)</f>
        <v>0</v>
      </c>
      <c r="BF295" s="252">
        <f>IF(N295="znížená",J295,0)</f>
        <v>0</v>
      </c>
      <c r="BG295" s="252">
        <f>IF(N295="zákl. prenesená",J295,0)</f>
        <v>0</v>
      </c>
      <c r="BH295" s="252">
        <f>IF(N295="zníž. prenesená",J295,0)</f>
        <v>0</v>
      </c>
      <c r="BI295" s="252">
        <f>IF(N295="nulová",J295,0)</f>
        <v>0</v>
      </c>
      <c r="BJ295" s="18" t="s">
        <v>92</v>
      </c>
      <c r="BK295" s="252">
        <f>ROUND(I295*H295,2)</f>
        <v>0</v>
      </c>
      <c r="BL295" s="18" t="s">
        <v>2040</v>
      </c>
      <c r="BM295" s="251" t="s">
        <v>2340</v>
      </c>
    </row>
    <row r="296" s="2" customFormat="1" ht="23.4566" customHeight="1">
      <c r="A296" s="39"/>
      <c r="B296" s="40"/>
      <c r="C296" s="239" t="s">
        <v>713</v>
      </c>
      <c r="D296" s="239" t="s">
        <v>213</v>
      </c>
      <c r="E296" s="240" t="s">
        <v>2341</v>
      </c>
      <c r="F296" s="241" t="s">
        <v>2342</v>
      </c>
      <c r="G296" s="242" t="s">
        <v>310</v>
      </c>
      <c r="H296" s="243">
        <v>12</v>
      </c>
      <c r="I296" s="244"/>
      <c r="J296" s="245">
        <f>ROUND(I296*H296,2)</f>
        <v>0</v>
      </c>
      <c r="K296" s="246"/>
      <c r="L296" s="45"/>
      <c r="M296" s="247" t="s">
        <v>1</v>
      </c>
      <c r="N296" s="248" t="s">
        <v>42</v>
      </c>
      <c r="O296" s="98"/>
      <c r="P296" s="249">
        <f>O296*H296</f>
        <v>0</v>
      </c>
      <c r="Q296" s="249">
        <v>0</v>
      </c>
      <c r="R296" s="249">
        <f>Q296*H296</f>
        <v>0</v>
      </c>
      <c r="S296" s="249">
        <v>0</v>
      </c>
      <c r="T296" s="250">
        <f>S296*H296</f>
        <v>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51" t="s">
        <v>583</v>
      </c>
      <c r="AT296" s="251" t="s">
        <v>213</v>
      </c>
      <c r="AU296" s="251" t="s">
        <v>92</v>
      </c>
      <c r="AY296" s="18" t="s">
        <v>210</v>
      </c>
      <c r="BE296" s="252">
        <f>IF(N296="základná",J296,0)</f>
        <v>0</v>
      </c>
      <c r="BF296" s="252">
        <f>IF(N296="znížená",J296,0)</f>
        <v>0</v>
      </c>
      <c r="BG296" s="252">
        <f>IF(N296="zákl. prenesená",J296,0)</f>
        <v>0</v>
      </c>
      <c r="BH296" s="252">
        <f>IF(N296="zníž. prenesená",J296,0)</f>
        <v>0</v>
      </c>
      <c r="BI296" s="252">
        <f>IF(N296="nulová",J296,0)</f>
        <v>0</v>
      </c>
      <c r="BJ296" s="18" t="s">
        <v>92</v>
      </c>
      <c r="BK296" s="252">
        <f>ROUND(I296*H296,2)</f>
        <v>0</v>
      </c>
      <c r="BL296" s="18" t="s">
        <v>583</v>
      </c>
      <c r="BM296" s="251" t="s">
        <v>2343</v>
      </c>
    </row>
    <row r="297" s="2" customFormat="1" ht="31.92453" customHeight="1">
      <c r="A297" s="39"/>
      <c r="B297" s="40"/>
      <c r="C297" s="239" t="s">
        <v>718</v>
      </c>
      <c r="D297" s="239" t="s">
        <v>213</v>
      </c>
      <c r="E297" s="240" t="s">
        <v>2344</v>
      </c>
      <c r="F297" s="241" t="s">
        <v>2345</v>
      </c>
      <c r="G297" s="242" t="s">
        <v>310</v>
      </c>
      <c r="H297" s="243">
        <v>20</v>
      </c>
      <c r="I297" s="244"/>
      <c r="J297" s="245">
        <f>ROUND(I297*H297,2)</f>
        <v>0</v>
      </c>
      <c r="K297" s="246"/>
      <c r="L297" s="45"/>
      <c r="M297" s="247" t="s">
        <v>1</v>
      </c>
      <c r="N297" s="248" t="s">
        <v>42</v>
      </c>
      <c r="O297" s="98"/>
      <c r="P297" s="249">
        <f>O297*H297</f>
        <v>0</v>
      </c>
      <c r="Q297" s="249">
        <v>0</v>
      </c>
      <c r="R297" s="249">
        <f>Q297*H297</f>
        <v>0</v>
      </c>
      <c r="S297" s="249">
        <v>0</v>
      </c>
      <c r="T297" s="250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51" t="s">
        <v>583</v>
      </c>
      <c r="AT297" s="251" t="s">
        <v>213</v>
      </c>
      <c r="AU297" s="251" t="s">
        <v>92</v>
      </c>
      <c r="AY297" s="18" t="s">
        <v>210</v>
      </c>
      <c r="BE297" s="252">
        <f>IF(N297="základná",J297,0)</f>
        <v>0</v>
      </c>
      <c r="BF297" s="252">
        <f>IF(N297="znížená",J297,0)</f>
        <v>0</v>
      </c>
      <c r="BG297" s="252">
        <f>IF(N297="zákl. prenesená",J297,0)</f>
        <v>0</v>
      </c>
      <c r="BH297" s="252">
        <f>IF(N297="zníž. prenesená",J297,0)</f>
        <v>0</v>
      </c>
      <c r="BI297" s="252">
        <f>IF(N297="nulová",J297,0)</f>
        <v>0</v>
      </c>
      <c r="BJ297" s="18" t="s">
        <v>92</v>
      </c>
      <c r="BK297" s="252">
        <f>ROUND(I297*H297,2)</f>
        <v>0</v>
      </c>
      <c r="BL297" s="18" t="s">
        <v>583</v>
      </c>
      <c r="BM297" s="251" t="s">
        <v>2346</v>
      </c>
    </row>
    <row r="298" s="13" customFormat="1">
      <c r="A298" s="13"/>
      <c r="B298" s="258"/>
      <c r="C298" s="259"/>
      <c r="D298" s="260" t="s">
        <v>256</v>
      </c>
      <c r="E298" s="261" t="s">
        <v>1</v>
      </c>
      <c r="F298" s="262" t="s">
        <v>2347</v>
      </c>
      <c r="G298" s="259"/>
      <c r="H298" s="263">
        <v>20</v>
      </c>
      <c r="I298" s="264"/>
      <c r="J298" s="259"/>
      <c r="K298" s="259"/>
      <c r="L298" s="265"/>
      <c r="M298" s="266"/>
      <c r="N298" s="267"/>
      <c r="O298" s="267"/>
      <c r="P298" s="267"/>
      <c r="Q298" s="267"/>
      <c r="R298" s="267"/>
      <c r="S298" s="267"/>
      <c r="T298" s="268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69" t="s">
        <v>256</v>
      </c>
      <c r="AU298" s="269" t="s">
        <v>92</v>
      </c>
      <c r="AV298" s="13" t="s">
        <v>92</v>
      </c>
      <c r="AW298" s="13" t="s">
        <v>32</v>
      </c>
      <c r="AX298" s="13" t="s">
        <v>84</v>
      </c>
      <c r="AY298" s="269" t="s">
        <v>210</v>
      </c>
    </row>
    <row r="299" s="2" customFormat="1" ht="16.30189" customHeight="1">
      <c r="A299" s="39"/>
      <c r="B299" s="40"/>
      <c r="C299" s="281" t="s">
        <v>722</v>
      </c>
      <c r="D299" s="281" t="s">
        <v>330</v>
      </c>
      <c r="E299" s="282" t="s">
        <v>2348</v>
      </c>
      <c r="F299" s="283" t="s">
        <v>2349</v>
      </c>
      <c r="G299" s="284" t="s">
        <v>333</v>
      </c>
      <c r="H299" s="285">
        <v>2.0800000000000001</v>
      </c>
      <c r="I299" s="286"/>
      <c r="J299" s="287">
        <f>ROUND(I299*H299,2)</f>
        <v>0</v>
      </c>
      <c r="K299" s="288"/>
      <c r="L299" s="289"/>
      <c r="M299" s="290" t="s">
        <v>1</v>
      </c>
      <c r="N299" s="291" t="s">
        <v>42</v>
      </c>
      <c r="O299" s="98"/>
      <c r="P299" s="249">
        <f>O299*H299</f>
        <v>0</v>
      </c>
      <c r="Q299" s="249">
        <v>1</v>
      </c>
      <c r="R299" s="249">
        <f>Q299*H299</f>
        <v>2.0800000000000001</v>
      </c>
      <c r="S299" s="249">
        <v>0</v>
      </c>
      <c r="T299" s="250">
        <f>S299*H299</f>
        <v>0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51" t="s">
        <v>2040</v>
      </c>
      <c r="AT299" s="251" t="s">
        <v>330</v>
      </c>
      <c r="AU299" s="251" t="s">
        <v>92</v>
      </c>
      <c r="AY299" s="18" t="s">
        <v>210</v>
      </c>
      <c r="BE299" s="252">
        <f>IF(N299="základná",J299,0)</f>
        <v>0</v>
      </c>
      <c r="BF299" s="252">
        <f>IF(N299="znížená",J299,0)</f>
        <v>0</v>
      </c>
      <c r="BG299" s="252">
        <f>IF(N299="zákl. prenesená",J299,0)</f>
        <v>0</v>
      </c>
      <c r="BH299" s="252">
        <f>IF(N299="zníž. prenesená",J299,0)</f>
        <v>0</v>
      </c>
      <c r="BI299" s="252">
        <f>IF(N299="nulová",J299,0)</f>
        <v>0</v>
      </c>
      <c r="BJ299" s="18" t="s">
        <v>92</v>
      </c>
      <c r="BK299" s="252">
        <f>ROUND(I299*H299,2)</f>
        <v>0</v>
      </c>
      <c r="BL299" s="18" t="s">
        <v>2040</v>
      </c>
      <c r="BM299" s="251" t="s">
        <v>2350</v>
      </c>
    </row>
    <row r="300" s="13" customFormat="1">
      <c r="A300" s="13"/>
      <c r="B300" s="258"/>
      <c r="C300" s="259"/>
      <c r="D300" s="260" t="s">
        <v>256</v>
      </c>
      <c r="E300" s="259"/>
      <c r="F300" s="262" t="s">
        <v>2351</v>
      </c>
      <c r="G300" s="259"/>
      <c r="H300" s="263">
        <v>2.0800000000000001</v>
      </c>
      <c r="I300" s="264"/>
      <c r="J300" s="259"/>
      <c r="K300" s="259"/>
      <c r="L300" s="265"/>
      <c r="M300" s="266"/>
      <c r="N300" s="267"/>
      <c r="O300" s="267"/>
      <c r="P300" s="267"/>
      <c r="Q300" s="267"/>
      <c r="R300" s="267"/>
      <c r="S300" s="267"/>
      <c r="T300" s="268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69" t="s">
        <v>256</v>
      </c>
      <c r="AU300" s="269" t="s">
        <v>92</v>
      </c>
      <c r="AV300" s="13" t="s">
        <v>92</v>
      </c>
      <c r="AW300" s="13" t="s">
        <v>4</v>
      </c>
      <c r="AX300" s="13" t="s">
        <v>84</v>
      </c>
      <c r="AY300" s="269" t="s">
        <v>210</v>
      </c>
    </row>
    <row r="301" s="2" customFormat="1" ht="23.4566" customHeight="1">
      <c r="A301" s="39"/>
      <c r="B301" s="40"/>
      <c r="C301" s="239" t="s">
        <v>727</v>
      </c>
      <c r="D301" s="239" t="s">
        <v>213</v>
      </c>
      <c r="E301" s="240" t="s">
        <v>2352</v>
      </c>
      <c r="F301" s="241" t="s">
        <v>2353</v>
      </c>
      <c r="G301" s="242" t="s">
        <v>310</v>
      </c>
      <c r="H301" s="243">
        <v>20</v>
      </c>
      <c r="I301" s="244"/>
      <c r="J301" s="245">
        <f>ROUND(I301*H301,2)</f>
        <v>0</v>
      </c>
      <c r="K301" s="246"/>
      <c r="L301" s="45"/>
      <c r="M301" s="247" t="s">
        <v>1</v>
      </c>
      <c r="N301" s="248" t="s">
        <v>42</v>
      </c>
      <c r="O301" s="98"/>
      <c r="P301" s="249">
        <f>O301*H301</f>
        <v>0</v>
      </c>
      <c r="Q301" s="249">
        <v>0</v>
      </c>
      <c r="R301" s="249">
        <f>Q301*H301</f>
        <v>0</v>
      </c>
      <c r="S301" s="249">
        <v>0</v>
      </c>
      <c r="T301" s="250">
        <f>S301*H301</f>
        <v>0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251" t="s">
        <v>583</v>
      </c>
      <c r="AT301" s="251" t="s">
        <v>213</v>
      </c>
      <c r="AU301" s="251" t="s">
        <v>92</v>
      </c>
      <c r="AY301" s="18" t="s">
        <v>210</v>
      </c>
      <c r="BE301" s="252">
        <f>IF(N301="základná",J301,0)</f>
        <v>0</v>
      </c>
      <c r="BF301" s="252">
        <f>IF(N301="znížená",J301,0)</f>
        <v>0</v>
      </c>
      <c r="BG301" s="252">
        <f>IF(N301="zákl. prenesená",J301,0)</f>
        <v>0</v>
      </c>
      <c r="BH301" s="252">
        <f>IF(N301="zníž. prenesená",J301,0)</f>
        <v>0</v>
      </c>
      <c r="BI301" s="252">
        <f>IF(N301="nulová",J301,0)</f>
        <v>0</v>
      </c>
      <c r="BJ301" s="18" t="s">
        <v>92</v>
      </c>
      <c r="BK301" s="252">
        <f>ROUND(I301*H301,2)</f>
        <v>0</v>
      </c>
      <c r="BL301" s="18" t="s">
        <v>583</v>
      </c>
      <c r="BM301" s="251" t="s">
        <v>2354</v>
      </c>
    </row>
    <row r="302" s="2" customFormat="1" ht="23.4566" customHeight="1">
      <c r="A302" s="39"/>
      <c r="B302" s="40"/>
      <c r="C302" s="281" t="s">
        <v>731</v>
      </c>
      <c r="D302" s="281" t="s">
        <v>330</v>
      </c>
      <c r="E302" s="282" t="s">
        <v>2355</v>
      </c>
      <c r="F302" s="283" t="s">
        <v>2356</v>
      </c>
      <c r="G302" s="284" t="s">
        <v>310</v>
      </c>
      <c r="H302" s="285">
        <v>20</v>
      </c>
      <c r="I302" s="286"/>
      <c r="J302" s="287">
        <f>ROUND(I302*H302,2)</f>
        <v>0</v>
      </c>
      <c r="K302" s="288"/>
      <c r="L302" s="289"/>
      <c r="M302" s="290" t="s">
        <v>1</v>
      </c>
      <c r="N302" s="291" t="s">
        <v>42</v>
      </c>
      <c r="O302" s="98"/>
      <c r="P302" s="249">
        <f>O302*H302</f>
        <v>0</v>
      </c>
      <c r="Q302" s="249">
        <v>0.00021000000000000001</v>
      </c>
      <c r="R302" s="249">
        <f>Q302*H302</f>
        <v>0.0042000000000000006</v>
      </c>
      <c r="S302" s="249">
        <v>0</v>
      </c>
      <c r="T302" s="250">
        <f>S302*H302</f>
        <v>0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51" t="s">
        <v>2040</v>
      </c>
      <c r="AT302" s="251" t="s">
        <v>330</v>
      </c>
      <c r="AU302" s="251" t="s">
        <v>92</v>
      </c>
      <c r="AY302" s="18" t="s">
        <v>210</v>
      </c>
      <c r="BE302" s="252">
        <f>IF(N302="základná",J302,0)</f>
        <v>0</v>
      </c>
      <c r="BF302" s="252">
        <f>IF(N302="znížená",J302,0)</f>
        <v>0</v>
      </c>
      <c r="BG302" s="252">
        <f>IF(N302="zákl. prenesená",J302,0)</f>
        <v>0</v>
      </c>
      <c r="BH302" s="252">
        <f>IF(N302="zníž. prenesená",J302,0)</f>
        <v>0</v>
      </c>
      <c r="BI302" s="252">
        <f>IF(N302="nulová",J302,0)</f>
        <v>0</v>
      </c>
      <c r="BJ302" s="18" t="s">
        <v>92</v>
      </c>
      <c r="BK302" s="252">
        <f>ROUND(I302*H302,2)</f>
        <v>0</v>
      </c>
      <c r="BL302" s="18" t="s">
        <v>2040</v>
      </c>
      <c r="BM302" s="251" t="s">
        <v>2357</v>
      </c>
    </row>
    <row r="303" s="2" customFormat="1" ht="31.92453" customHeight="1">
      <c r="A303" s="39"/>
      <c r="B303" s="40"/>
      <c r="C303" s="239" t="s">
        <v>736</v>
      </c>
      <c r="D303" s="239" t="s">
        <v>213</v>
      </c>
      <c r="E303" s="240" t="s">
        <v>2358</v>
      </c>
      <c r="F303" s="241" t="s">
        <v>2359</v>
      </c>
      <c r="G303" s="242" t="s">
        <v>310</v>
      </c>
      <c r="H303" s="243">
        <v>8</v>
      </c>
      <c r="I303" s="244"/>
      <c r="J303" s="245">
        <f>ROUND(I303*H303,2)</f>
        <v>0</v>
      </c>
      <c r="K303" s="246"/>
      <c r="L303" s="45"/>
      <c r="M303" s="247" t="s">
        <v>1</v>
      </c>
      <c r="N303" s="248" t="s">
        <v>42</v>
      </c>
      <c r="O303" s="98"/>
      <c r="P303" s="249">
        <f>O303*H303</f>
        <v>0</v>
      </c>
      <c r="Q303" s="249">
        <v>0</v>
      </c>
      <c r="R303" s="249">
        <f>Q303*H303</f>
        <v>0</v>
      </c>
      <c r="S303" s="249">
        <v>0</v>
      </c>
      <c r="T303" s="250">
        <f>S303*H303</f>
        <v>0</v>
      </c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R303" s="251" t="s">
        <v>583</v>
      </c>
      <c r="AT303" s="251" t="s">
        <v>213</v>
      </c>
      <c r="AU303" s="251" t="s">
        <v>92</v>
      </c>
      <c r="AY303" s="18" t="s">
        <v>210</v>
      </c>
      <c r="BE303" s="252">
        <f>IF(N303="základná",J303,0)</f>
        <v>0</v>
      </c>
      <c r="BF303" s="252">
        <f>IF(N303="znížená",J303,0)</f>
        <v>0</v>
      </c>
      <c r="BG303" s="252">
        <f>IF(N303="zákl. prenesená",J303,0)</f>
        <v>0</v>
      </c>
      <c r="BH303" s="252">
        <f>IF(N303="zníž. prenesená",J303,0)</f>
        <v>0</v>
      </c>
      <c r="BI303" s="252">
        <f>IF(N303="nulová",J303,0)</f>
        <v>0</v>
      </c>
      <c r="BJ303" s="18" t="s">
        <v>92</v>
      </c>
      <c r="BK303" s="252">
        <f>ROUND(I303*H303,2)</f>
        <v>0</v>
      </c>
      <c r="BL303" s="18" t="s">
        <v>583</v>
      </c>
      <c r="BM303" s="251" t="s">
        <v>2360</v>
      </c>
    </row>
    <row r="304" s="13" customFormat="1">
      <c r="A304" s="13"/>
      <c r="B304" s="258"/>
      <c r="C304" s="259"/>
      <c r="D304" s="260" t="s">
        <v>256</v>
      </c>
      <c r="E304" s="261" t="s">
        <v>1</v>
      </c>
      <c r="F304" s="262" t="s">
        <v>2090</v>
      </c>
      <c r="G304" s="259"/>
      <c r="H304" s="263">
        <v>8</v>
      </c>
      <c r="I304" s="264"/>
      <c r="J304" s="259"/>
      <c r="K304" s="259"/>
      <c r="L304" s="265"/>
      <c r="M304" s="266"/>
      <c r="N304" s="267"/>
      <c r="O304" s="267"/>
      <c r="P304" s="267"/>
      <c r="Q304" s="267"/>
      <c r="R304" s="267"/>
      <c r="S304" s="267"/>
      <c r="T304" s="268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69" t="s">
        <v>256</v>
      </c>
      <c r="AU304" s="269" t="s">
        <v>92</v>
      </c>
      <c r="AV304" s="13" t="s">
        <v>92</v>
      </c>
      <c r="AW304" s="13" t="s">
        <v>32</v>
      </c>
      <c r="AX304" s="13" t="s">
        <v>84</v>
      </c>
      <c r="AY304" s="269" t="s">
        <v>210</v>
      </c>
    </row>
    <row r="305" s="2" customFormat="1" ht="31.92453" customHeight="1">
      <c r="A305" s="39"/>
      <c r="B305" s="40"/>
      <c r="C305" s="239" t="s">
        <v>741</v>
      </c>
      <c r="D305" s="239" t="s">
        <v>213</v>
      </c>
      <c r="E305" s="240" t="s">
        <v>2361</v>
      </c>
      <c r="F305" s="241" t="s">
        <v>2362</v>
      </c>
      <c r="G305" s="242" t="s">
        <v>310</v>
      </c>
      <c r="H305" s="243">
        <v>12</v>
      </c>
      <c r="I305" s="244"/>
      <c r="J305" s="245">
        <f>ROUND(I305*H305,2)</f>
        <v>0</v>
      </c>
      <c r="K305" s="246"/>
      <c r="L305" s="45"/>
      <c r="M305" s="247" t="s">
        <v>1</v>
      </c>
      <c r="N305" s="248" t="s">
        <v>42</v>
      </c>
      <c r="O305" s="98"/>
      <c r="P305" s="249">
        <f>O305*H305</f>
        <v>0</v>
      </c>
      <c r="Q305" s="249">
        <v>0</v>
      </c>
      <c r="R305" s="249">
        <f>Q305*H305</f>
        <v>0</v>
      </c>
      <c r="S305" s="249">
        <v>0</v>
      </c>
      <c r="T305" s="250">
        <f>S305*H305</f>
        <v>0</v>
      </c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R305" s="251" t="s">
        <v>583</v>
      </c>
      <c r="AT305" s="251" t="s">
        <v>213</v>
      </c>
      <c r="AU305" s="251" t="s">
        <v>92</v>
      </c>
      <c r="AY305" s="18" t="s">
        <v>210</v>
      </c>
      <c r="BE305" s="252">
        <f>IF(N305="základná",J305,0)</f>
        <v>0</v>
      </c>
      <c r="BF305" s="252">
        <f>IF(N305="znížená",J305,0)</f>
        <v>0</v>
      </c>
      <c r="BG305" s="252">
        <f>IF(N305="zákl. prenesená",J305,0)</f>
        <v>0</v>
      </c>
      <c r="BH305" s="252">
        <f>IF(N305="zníž. prenesená",J305,0)</f>
        <v>0</v>
      </c>
      <c r="BI305" s="252">
        <f>IF(N305="nulová",J305,0)</f>
        <v>0</v>
      </c>
      <c r="BJ305" s="18" t="s">
        <v>92</v>
      </c>
      <c r="BK305" s="252">
        <f>ROUND(I305*H305,2)</f>
        <v>0</v>
      </c>
      <c r="BL305" s="18" t="s">
        <v>583</v>
      </c>
      <c r="BM305" s="251" t="s">
        <v>2363</v>
      </c>
    </row>
    <row r="306" s="13" customFormat="1">
      <c r="A306" s="13"/>
      <c r="B306" s="258"/>
      <c r="C306" s="259"/>
      <c r="D306" s="260" t="s">
        <v>256</v>
      </c>
      <c r="E306" s="261" t="s">
        <v>1</v>
      </c>
      <c r="F306" s="262" t="s">
        <v>2091</v>
      </c>
      <c r="G306" s="259"/>
      <c r="H306" s="263">
        <v>12</v>
      </c>
      <c r="I306" s="264"/>
      <c r="J306" s="259"/>
      <c r="K306" s="259"/>
      <c r="L306" s="265"/>
      <c r="M306" s="266"/>
      <c r="N306" s="267"/>
      <c r="O306" s="267"/>
      <c r="P306" s="267"/>
      <c r="Q306" s="267"/>
      <c r="R306" s="267"/>
      <c r="S306" s="267"/>
      <c r="T306" s="268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69" t="s">
        <v>256</v>
      </c>
      <c r="AU306" s="269" t="s">
        <v>92</v>
      </c>
      <c r="AV306" s="13" t="s">
        <v>92</v>
      </c>
      <c r="AW306" s="13" t="s">
        <v>32</v>
      </c>
      <c r="AX306" s="13" t="s">
        <v>84</v>
      </c>
      <c r="AY306" s="269" t="s">
        <v>210</v>
      </c>
    </row>
    <row r="307" s="2" customFormat="1" ht="16.30189" customHeight="1">
      <c r="A307" s="39"/>
      <c r="B307" s="40"/>
      <c r="C307" s="281" t="s">
        <v>746</v>
      </c>
      <c r="D307" s="281" t="s">
        <v>330</v>
      </c>
      <c r="E307" s="282" t="s">
        <v>2364</v>
      </c>
      <c r="F307" s="283" t="s">
        <v>2365</v>
      </c>
      <c r="G307" s="284" t="s">
        <v>333</v>
      </c>
      <c r="H307" s="285">
        <v>3</v>
      </c>
      <c r="I307" s="286"/>
      <c r="J307" s="287">
        <f>ROUND(I307*H307,2)</f>
        <v>0</v>
      </c>
      <c r="K307" s="288"/>
      <c r="L307" s="289"/>
      <c r="M307" s="290" t="s">
        <v>1</v>
      </c>
      <c r="N307" s="291" t="s">
        <v>42</v>
      </c>
      <c r="O307" s="98"/>
      <c r="P307" s="249">
        <f>O307*H307</f>
        <v>0</v>
      </c>
      <c r="Q307" s="249">
        <v>1</v>
      </c>
      <c r="R307" s="249">
        <f>Q307*H307</f>
        <v>3</v>
      </c>
      <c r="S307" s="249">
        <v>0</v>
      </c>
      <c r="T307" s="250">
        <f>S307*H307</f>
        <v>0</v>
      </c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R307" s="251" t="s">
        <v>2366</v>
      </c>
      <c r="AT307" s="251" t="s">
        <v>330</v>
      </c>
      <c r="AU307" s="251" t="s">
        <v>92</v>
      </c>
      <c r="AY307" s="18" t="s">
        <v>210</v>
      </c>
      <c r="BE307" s="252">
        <f>IF(N307="základná",J307,0)</f>
        <v>0</v>
      </c>
      <c r="BF307" s="252">
        <f>IF(N307="znížená",J307,0)</f>
        <v>0</v>
      </c>
      <c r="BG307" s="252">
        <f>IF(N307="zákl. prenesená",J307,0)</f>
        <v>0</v>
      </c>
      <c r="BH307" s="252">
        <f>IF(N307="zníž. prenesená",J307,0)</f>
        <v>0</v>
      </c>
      <c r="BI307" s="252">
        <f>IF(N307="nulová",J307,0)</f>
        <v>0</v>
      </c>
      <c r="BJ307" s="18" t="s">
        <v>92</v>
      </c>
      <c r="BK307" s="252">
        <f>ROUND(I307*H307,2)</f>
        <v>0</v>
      </c>
      <c r="BL307" s="18" t="s">
        <v>583</v>
      </c>
      <c r="BM307" s="251" t="s">
        <v>2367</v>
      </c>
    </row>
    <row r="308" s="13" customFormat="1">
      <c r="A308" s="13"/>
      <c r="B308" s="258"/>
      <c r="C308" s="259"/>
      <c r="D308" s="260" t="s">
        <v>256</v>
      </c>
      <c r="E308" s="261" t="s">
        <v>1</v>
      </c>
      <c r="F308" s="262" t="s">
        <v>2328</v>
      </c>
      <c r="G308" s="259"/>
      <c r="H308" s="263">
        <v>3</v>
      </c>
      <c r="I308" s="264"/>
      <c r="J308" s="259"/>
      <c r="K308" s="259"/>
      <c r="L308" s="265"/>
      <c r="M308" s="266"/>
      <c r="N308" s="267"/>
      <c r="O308" s="267"/>
      <c r="P308" s="267"/>
      <c r="Q308" s="267"/>
      <c r="R308" s="267"/>
      <c r="S308" s="267"/>
      <c r="T308" s="268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69" t="s">
        <v>256</v>
      </c>
      <c r="AU308" s="269" t="s">
        <v>92</v>
      </c>
      <c r="AV308" s="13" t="s">
        <v>92</v>
      </c>
      <c r="AW308" s="13" t="s">
        <v>32</v>
      </c>
      <c r="AX308" s="13" t="s">
        <v>84</v>
      </c>
      <c r="AY308" s="269" t="s">
        <v>210</v>
      </c>
    </row>
    <row r="309" s="2" customFormat="1" ht="16.30189" customHeight="1">
      <c r="A309" s="39"/>
      <c r="B309" s="40"/>
      <c r="C309" s="281" t="s">
        <v>751</v>
      </c>
      <c r="D309" s="281" t="s">
        <v>330</v>
      </c>
      <c r="E309" s="282" t="s">
        <v>2368</v>
      </c>
      <c r="F309" s="283" t="s">
        <v>2369</v>
      </c>
      <c r="G309" s="284" t="s">
        <v>333</v>
      </c>
      <c r="H309" s="285">
        <v>1.76</v>
      </c>
      <c r="I309" s="286"/>
      <c r="J309" s="287">
        <f>ROUND(I309*H309,2)</f>
        <v>0</v>
      </c>
      <c r="K309" s="288"/>
      <c r="L309" s="289"/>
      <c r="M309" s="290" t="s">
        <v>1</v>
      </c>
      <c r="N309" s="291" t="s">
        <v>42</v>
      </c>
      <c r="O309" s="98"/>
      <c r="P309" s="249">
        <f>O309*H309</f>
        <v>0</v>
      </c>
      <c r="Q309" s="249">
        <v>1</v>
      </c>
      <c r="R309" s="249">
        <f>Q309*H309</f>
        <v>1.76</v>
      </c>
      <c r="S309" s="249">
        <v>0</v>
      </c>
      <c r="T309" s="250">
        <f>S309*H309</f>
        <v>0</v>
      </c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R309" s="251" t="s">
        <v>2366</v>
      </c>
      <c r="AT309" s="251" t="s">
        <v>330</v>
      </c>
      <c r="AU309" s="251" t="s">
        <v>92</v>
      </c>
      <c r="AY309" s="18" t="s">
        <v>210</v>
      </c>
      <c r="BE309" s="252">
        <f>IF(N309="základná",J309,0)</f>
        <v>0</v>
      </c>
      <c r="BF309" s="252">
        <f>IF(N309="znížená",J309,0)</f>
        <v>0</v>
      </c>
      <c r="BG309" s="252">
        <f>IF(N309="zákl. prenesená",J309,0)</f>
        <v>0</v>
      </c>
      <c r="BH309" s="252">
        <f>IF(N309="zníž. prenesená",J309,0)</f>
        <v>0</v>
      </c>
      <c r="BI309" s="252">
        <f>IF(N309="nulová",J309,0)</f>
        <v>0</v>
      </c>
      <c r="BJ309" s="18" t="s">
        <v>92</v>
      </c>
      <c r="BK309" s="252">
        <f>ROUND(I309*H309,2)</f>
        <v>0</v>
      </c>
      <c r="BL309" s="18" t="s">
        <v>583</v>
      </c>
      <c r="BM309" s="251" t="s">
        <v>2370</v>
      </c>
    </row>
    <row r="310" s="15" customFormat="1">
      <c r="A310" s="15"/>
      <c r="B310" s="292"/>
      <c r="C310" s="293"/>
      <c r="D310" s="260" t="s">
        <v>256</v>
      </c>
      <c r="E310" s="294" t="s">
        <v>1</v>
      </c>
      <c r="F310" s="295" t="s">
        <v>2371</v>
      </c>
      <c r="G310" s="293"/>
      <c r="H310" s="294" t="s">
        <v>1</v>
      </c>
      <c r="I310" s="296"/>
      <c r="J310" s="293"/>
      <c r="K310" s="293"/>
      <c r="L310" s="297"/>
      <c r="M310" s="298"/>
      <c r="N310" s="299"/>
      <c r="O310" s="299"/>
      <c r="P310" s="299"/>
      <c r="Q310" s="299"/>
      <c r="R310" s="299"/>
      <c r="S310" s="299"/>
      <c r="T310" s="300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T310" s="301" t="s">
        <v>256</v>
      </c>
      <c r="AU310" s="301" t="s">
        <v>92</v>
      </c>
      <c r="AV310" s="15" t="s">
        <v>84</v>
      </c>
      <c r="AW310" s="15" t="s">
        <v>32</v>
      </c>
      <c r="AX310" s="15" t="s">
        <v>76</v>
      </c>
      <c r="AY310" s="301" t="s">
        <v>210</v>
      </c>
    </row>
    <row r="311" s="13" customFormat="1">
      <c r="A311" s="13"/>
      <c r="B311" s="258"/>
      <c r="C311" s="259"/>
      <c r="D311" s="260" t="s">
        <v>256</v>
      </c>
      <c r="E311" s="261" t="s">
        <v>1</v>
      </c>
      <c r="F311" s="262" t="s">
        <v>2372</v>
      </c>
      <c r="G311" s="259"/>
      <c r="H311" s="263">
        <v>0.56000000000000005</v>
      </c>
      <c r="I311" s="264"/>
      <c r="J311" s="259"/>
      <c r="K311" s="259"/>
      <c r="L311" s="265"/>
      <c r="M311" s="266"/>
      <c r="N311" s="267"/>
      <c r="O311" s="267"/>
      <c r="P311" s="267"/>
      <c r="Q311" s="267"/>
      <c r="R311" s="267"/>
      <c r="S311" s="267"/>
      <c r="T311" s="268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69" t="s">
        <v>256</v>
      </c>
      <c r="AU311" s="269" t="s">
        <v>92</v>
      </c>
      <c r="AV311" s="13" t="s">
        <v>92</v>
      </c>
      <c r="AW311" s="13" t="s">
        <v>32</v>
      </c>
      <c r="AX311" s="13" t="s">
        <v>76</v>
      </c>
      <c r="AY311" s="269" t="s">
        <v>210</v>
      </c>
    </row>
    <row r="312" s="13" customFormat="1">
      <c r="A312" s="13"/>
      <c r="B312" s="258"/>
      <c r="C312" s="259"/>
      <c r="D312" s="260" t="s">
        <v>256</v>
      </c>
      <c r="E312" s="261" t="s">
        <v>1</v>
      </c>
      <c r="F312" s="262" t="s">
        <v>2373</v>
      </c>
      <c r="G312" s="259"/>
      <c r="H312" s="263">
        <v>1.2</v>
      </c>
      <c r="I312" s="264"/>
      <c r="J312" s="259"/>
      <c r="K312" s="259"/>
      <c r="L312" s="265"/>
      <c r="M312" s="266"/>
      <c r="N312" s="267"/>
      <c r="O312" s="267"/>
      <c r="P312" s="267"/>
      <c r="Q312" s="267"/>
      <c r="R312" s="267"/>
      <c r="S312" s="267"/>
      <c r="T312" s="268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69" t="s">
        <v>256</v>
      </c>
      <c r="AU312" s="269" t="s">
        <v>92</v>
      </c>
      <c r="AV312" s="13" t="s">
        <v>92</v>
      </c>
      <c r="AW312" s="13" t="s">
        <v>32</v>
      </c>
      <c r="AX312" s="13" t="s">
        <v>76</v>
      </c>
      <c r="AY312" s="269" t="s">
        <v>210</v>
      </c>
    </row>
    <row r="313" s="14" customFormat="1">
      <c r="A313" s="14"/>
      <c r="B313" s="270"/>
      <c r="C313" s="271"/>
      <c r="D313" s="260" t="s">
        <v>256</v>
      </c>
      <c r="E313" s="272" t="s">
        <v>1</v>
      </c>
      <c r="F313" s="273" t="s">
        <v>268</v>
      </c>
      <c r="G313" s="271"/>
      <c r="H313" s="274">
        <v>1.76</v>
      </c>
      <c r="I313" s="275"/>
      <c r="J313" s="271"/>
      <c r="K313" s="271"/>
      <c r="L313" s="276"/>
      <c r="M313" s="277"/>
      <c r="N313" s="278"/>
      <c r="O313" s="278"/>
      <c r="P313" s="278"/>
      <c r="Q313" s="278"/>
      <c r="R313" s="278"/>
      <c r="S313" s="278"/>
      <c r="T313" s="279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80" t="s">
        <v>256</v>
      </c>
      <c r="AU313" s="280" t="s">
        <v>92</v>
      </c>
      <c r="AV313" s="14" t="s">
        <v>227</v>
      </c>
      <c r="AW313" s="14" t="s">
        <v>32</v>
      </c>
      <c r="AX313" s="14" t="s">
        <v>84</v>
      </c>
      <c r="AY313" s="280" t="s">
        <v>210</v>
      </c>
    </row>
    <row r="314" s="2" customFormat="1" ht="31.92453" customHeight="1">
      <c r="A314" s="39"/>
      <c r="B314" s="40"/>
      <c r="C314" s="239" t="s">
        <v>756</v>
      </c>
      <c r="D314" s="239" t="s">
        <v>213</v>
      </c>
      <c r="E314" s="240" t="s">
        <v>2374</v>
      </c>
      <c r="F314" s="241" t="s">
        <v>2375</v>
      </c>
      <c r="G314" s="242" t="s">
        <v>254</v>
      </c>
      <c r="H314" s="243">
        <v>8.8000000000000007</v>
      </c>
      <c r="I314" s="244"/>
      <c r="J314" s="245">
        <f>ROUND(I314*H314,2)</f>
        <v>0</v>
      </c>
      <c r="K314" s="246"/>
      <c r="L314" s="45"/>
      <c r="M314" s="247" t="s">
        <v>1</v>
      </c>
      <c r="N314" s="248" t="s">
        <v>42</v>
      </c>
      <c r="O314" s="98"/>
      <c r="P314" s="249">
        <f>O314*H314</f>
        <v>0</v>
      </c>
      <c r="Q314" s="249">
        <v>0</v>
      </c>
      <c r="R314" s="249">
        <f>Q314*H314</f>
        <v>0</v>
      </c>
      <c r="S314" s="249">
        <v>0</v>
      </c>
      <c r="T314" s="250">
        <f>S314*H314</f>
        <v>0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251" t="s">
        <v>583</v>
      </c>
      <c r="AT314" s="251" t="s">
        <v>213</v>
      </c>
      <c r="AU314" s="251" t="s">
        <v>92</v>
      </c>
      <c r="AY314" s="18" t="s">
        <v>210</v>
      </c>
      <c r="BE314" s="252">
        <f>IF(N314="základná",J314,0)</f>
        <v>0</v>
      </c>
      <c r="BF314" s="252">
        <f>IF(N314="znížená",J314,0)</f>
        <v>0</v>
      </c>
      <c r="BG314" s="252">
        <f>IF(N314="zákl. prenesená",J314,0)</f>
        <v>0</v>
      </c>
      <c r="BH314" s="252">
        <f>IF(N314="zníž. prenesená",J314,0)</f>
        <v>0</v>
      </c>
      <c r="BI314" s="252">
        <f>IF(N314="nulová",J314,0)</f>
        <v>0</v>
      </c>
      <c r="BJ314" s="18" t="s">
        <v>92</v>
      </c>
      <c r="BK314" s="252">
        <f>ROUND(I314*H314,2)</f>
        <v>0</v>
      </c>
      <c r="BL314" s="18" t="s">
        <v>583</v>
      </c>
      <c r="BM314" s="251" t="s">
        <v>2376</v>
      </c>
    </row>
    <row r="315" s="13" customFormat="1">
      <c r="A315" s="13"/>
      <c r="B315" s="258"/>
      <c r="C315" s="259"/>
      <c r="D315" s="260" t="s">
        <v>256</v>
      </c>
      <c r="E315" s="261" t="s">
        <v>1</v>
      </c>
      <c r="F315" s="262" t="s">
        <v>2377</v>
      </c>
      <c r="G315" s="259"/>
      <c r="H315" s="263">
        <v>8.8000000000000007</v>
      </c>
      <c r="I315" s="264"/>
      <c r="J315" s="259"/>
      <c r="K315" s="259"/>
      <c r="L315" s="265"/>
      <c r="M315" s="266"/>
      <c r="N315" s="267"/>
      <c r="O315" s="267"/>
      <c r="P315" s="267"/>
      <c r="Q315" s="267"/>
      <c r="R315" s="267"/>
      <c r="S315" s="267"/>
      <c r="T315" s="268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69" t="s">
        <v>256</v>
      </c>
      <c r="AU315" s="269" t="s">
        <v>92</v>
      </c>
      <c r="AV315" s="13" t="s">
        <v>92</v>
      </c>
      <c r="AW315" s="13" t="s">
        <v>32</v>
      </c>
      <c r="AX315" s="13" t="s">
        <v>84</v>
      </c>
      <c r="AY315" s="269" t="s">
        <v>210</v>
      </c>
    </row>
    <row r="316" s="2" customFormat="1" ht="16.30189" customHeight="1">
      <c r="A316" s="39"/>
      <c r="B316" s="40"/>
      <c r="C316" s="239" t="s">
        <v>761</v>
      </c>
      <c r="D316" s="239" t="s">
        <v>213</v>
      </c>
      <c r="E316" s="240" t="s">
        <v>2291</v>
      </c>
      <c r="F316" s="241" t="s">
        <v>2292</v>
      </c>
      <c r="G316" s="242" t="s">
        <v>838</v>
      </c>
      <c r="H316" s="302"/>
      <c r="I316" s="244"/>
      <c r="J316" s="245">
        <f>ROUND(I316*H316,2)</f>
        <v>0</v>
      </c>
      <c r="K316" s="246"/>
      <c r="L316" s="45"/>
      <c r="M316" s="253" t="s">
        <v>1</v>
      </c>
      <c r="N316" s="254" t="s">
        <v>42</v>
      </c>
      <c r="O316" s="255"/>
      <c r="P316" s="256">
        <f>O316*H316</f>
        <v>0</v>
      </c>
      <c r="Q316" s="256">
        <v>0</v>
      </c>
      <c r="R316" s="256">
        <f>Q316*H316</f>
        <v>0</v>
      </c>
      <c r="S316" s="256">
        <v>0</v>
      </c>
      <c r="T316" s="257">
        <f>S316*H316</f>
        <v>0</v>
      </c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R316" s="251" t="s">
        <v>583</v>
      </c>
      <c r="AT316" s="251" t="s">
        <v>213</v>
      </c>
      <c r="AU316" s="251" t="s">
        <v>92</v>
      </c>
      <c r="AY316" s="18" t="s">
        <v>210</v>
      </c>
      <c r="BE316" s="252">
        <f>IF(N316="základná",J316,0)</f>
        <v>0</v>
      </c>
      <c r="BF316" s="252">
        <f>IF(N316="znížená",J316,0)</f>
        <v>0</v>
      </c>
      <c r="BG316" s="252">
        <f>IF(N316="zákl. prenesená",J316,0)</f>
        <v>0</v>
      </c>
      <c r="BH316" s="252">
        <f>IF(N316="zníž. prenesená",J316,0)</f>
        <v>0</v>
      </c>
      <c r="BI316" s="252">
        <f>IF(N316="nulová",J316,0)</f>
        <v>0</v>
      </c>
      <c r="BJ316" s="18" t="s">
        <v>92</v>
      </c>
      <c r="BK316" s="252">
        <f>ROUND(I316*H316,2)</f>
        <v>0</v>
      </c>
      <c r="BL316" s="18" t="s">
        <v>583</v>
      </c>
      <c r="BM316" s="251" t="s">
        <v>2378</v>
      </c>
    </row>
    <row r="317" s="2" customFormat="1" ht="6.96" customHeight="1">
      <c r="A317" s="39"/>
      <c r="B317" s="73"/>
      <c r="C317" s="74"/>
      <c r="D317" s="74"/>
      <c r="E317" s="74"/>
      <c r="F317" s="74"/>
      <c r="G317" s="74"/>
      <c r="H317" s="74"/>
      <c r="I317" s="74"/>
      <c r="J317" s="74"/>
      <c r="K317" s="74"/>
      <c r="L317" s="45"/>
      <c r="M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</row>
  </sheetData>
  <sheetProtection sheet="1" autoFilter="0" formatColumns="0" formatRows="0" objects="1" scenarios="1" spinCount="100000" saltValue="8ntG75OyvFOI6yygRhix2t68w5Y0/bd/c7BBInSynae3B2jecHIH312pdgQwhsKaWmcxdrkxanmlPZMTxhkUXw==" hashValue="oaJ/6J6jXYtCPLVV20qg9b2M2TPLRfpKW/ckC5mNksJ1SNS/3Vd19aZkRAfHw77m2vrdTztJFuQ9Wgb5VnzQqg==" algorithmName="SHA-512" password="CC35"/>
  <autoFilter ref="C124:K316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7.863281" style="1" customWidth="1"/>
    <col min="2" max="2" width="1.007813" style="1" customWidth="1"/>
    <col min="3" max="3" width="4.011719" style="1" customWidth="1"/>
    <col min="4" max="4" width="4.152344" style="1" customWidth="1"/>
    <col min="5" max="5" width="16.15234" style="1" customWidth="1"/>
    <col min="6" max="6" width="48.15234" style="1" customWidth="1"/>
    <col min="7" max="7" width="7.011719" style="1" customWidth="1"/>
    <col min="8" max="8" width="13.29297" style="1" customWidth="1"/>
    <col min="9" max="9" width="15.01172" style="1" customWidth="1"/>
    <col min="10" max="10" width="21.15234" style="1" customWidth="1"/>
    <col min="11" max="11" width="21.15234" style="1" hidden="1" customWidth="1"/>
    <col min="12" max="12" width="8.863281" style="1" customWidth="1"/>
    <col min="13" max="13" width="10.29297" style="1" hidden="1" customWidth="1"/>
    <col min="14" max="14" width="9.140625" style="1" hidden="1"/>
    <col min="15" max="15" width="13.43359" style="1" hidden="1" customWidth="1"/>
    <col min="16" max="16" width="13.43359" style="1" hidden="1" customWidth="1"/>
    <col min="17" max="17" width="13.43359" style="1" hidden="1" customWidth="1"/>
    <col min="18" max="18" width="13.43359" style="1" hidden="1" customWidth="1"/>
    <col min="19" max="19" width="13.43359" style="1" hidden="1" customWidth="1"/>
    <col min="20" max="20" width="13.43359" style="1" hidden="1" customWidth="1"/>
    <col min="21" max="21" width="15.43359" style="1" hidden="1" customWidth="1"/>
    <col min="22" max="22" width="11.72266" style="1" customWidth="1"/>
    <col min="23" max="23" width="15.43359" style="1" customWidth="1"/>
    <col min="24" max="24" width="11.72266" style="1" customWidth="1"/>
    <col min="25" max="25" width="14.15234" style="1" customWidth="1"/>
    <col min="26" max="26" width="10.43359" style="1" customWidth="1"/>
    <col min="27" max="27" width="14.15234" style="1" customWidth="1"/>
    <col min="28" max="28" width="15.43359" style="1" customWidth="1"/>
    <col min="29" max="29" width="10.43359" style="1" customWidth="1"/>
    <col min="30" max="30" width="14.15234" style="1" customWidth="1"/>
    <col min="31" max="31" width="15.43359" style="1" customWidth="1"/>
    <col min="44" max="44" width="9.140625" style="1" hidden="1"/>
    <col min="45" max="45" width="9.140625" style="1" hidden="1"/>
    <col min="46" max="46" width="9.140625" style="1" hidden="1"/>
    <col min="47" max="47" width="9.140625" style="1" hidden="1"/>
    <col min="48" max="48" width="9.140625" style="1" hidden="1"/>
    <col min="49" max="49" width="9.140625" style="1" hidden="1"/>
    <col min="50" max="50" width="9.140625" style="1" hidden="1"/>
    <col min="51" max="51" width="9.140625" style="1" hidden="1"/>
    <col min="52" max="52" width="9.140625" style="1" hidden="1"/>
    <col min="53" max="53" width="9.140625" style="1" hidden="1"/>
    <col min="54" max="54" width="9.140625" style="1" hidden="1"/>
    <col min="55" max="55" width="9.140625" style="1" hidden="1"/>
    <col min="56" max="56" width="9.140625" style="1" hidden="1"/>
    <col min="57" max="57" width="9.140625" style="1" hidden="1"/>
    <col min="58" max="58" width="9.140625" style="1" hidden="1"/>
    <col min="59" max="59" width="9.140625" style="1" hidden="1"/>
    <col min="60" max="60" width="9.140625" style="1" hidden="1"/>
    <col min="61" max="61" width="9.140625" style="1" hidden="1"/>
    <col min="62" max="62" width="9.140625" style="1" hidden="1"/>
    <col min="63" max="63" width="9.140625" style="1" hidden="1"/>
    <col min="64" max="64" width="9.140625" style="1" hidden="1"/>
    <col min="65" max="65" width="9.140625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174</v>
      </c>
    </row>
    <row r="3" s="1" customFormat="1" ht="6.96" customHeight="1">
      <c r="B3" s="154"/>
      <c r="C3" s="155"/>
      <c r="D3" s="155"/>
      <c r="E3" s="155"/>
      <c r="F3" s="155"/>
      <c r="G3" s="155"/>
      <c r="H3" s="155"/>
      <c r="I3" s="155"/>
      <c r="J3" s="155"/>
      <c r="K3" s="155"/>
      <c r="L3" s="21"/>
      <c r="AT3" s="18" t="s">
        <v>76</v>
      </c>
    </row>
    <row r="4" s="1" customFormat="1" ht="24.96" customHeight="1">
      <c r="B4" s="21"/>
      <c r="D4" s="156" t="s">
        <v>184</v>
      </c>
      <c r="L4" s="21"/>
      <c r="M4" s="157" t="s">
        <v>9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58" t="s">
        <v>15</v>
      </c>
      <c r="L6" s="21"/>
    </row>
    <row r="7" s="1" customFormat="1" ht="27.84906" customHeight="1">
      <c r="B7" s="21"/>
      <c r="E7" s="159" t="str">
        <f>'Rekapitulácia stavby'!K6</f>
        <v>Rekonštrukcia cesty a mostov II/512 hr. Trenčianskeho kraja - Veľké Pole - križ. II/428 Žarnovica , I. etapa</v>
      </c>
      <c r="F7" s="158"/>
      <c r="G7" s="158"/>
      <c r="H7" s="158"/>
      <c r="L7" s="21"/>
    </row>
    <row r="8" s="2" customFormat="1" ht="12" customHeight="1">
      <c r="A8" s="39"/>
      <c r="B8" s="45"/>
      <c r="C8" s="39"/>
      <c r="D8" s="158" t="s">
        <v>185</v>
      </c>
      <c r="E8" s="39"/>
      <c r="F8" s="39"/>
      <c r="G8" s="39"/>
      <c r="H8" s="39"/>
      <c r="I8" s="39"/>
      <c r="J8" s="39"/>
      <c r="K8" s="39"/>
      <c r="L8" s="70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30189" customHeight="1">
      <c r="A9" s="39"/>
      <c r="B9" s="45"/>
      <c r="C9" s="39"/>
      <c r="D9" s="39"/>
      <c r="E9" s="160" t="s">
        <v>2379</v>
      </c>
      <c r="F9" s="39"/>
      <c r="G9" s="39"/>
      <c r="H9" s="39"/>
      <c r="I9" s="39"/>
      <c r="J9" s="39"/>
      <c r="K9" s="39"/>
      <c r="L9" s="70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70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58" t="s">
        <v>17</v>
      </c>
      <c r="E11" s="39"/>
      <c r="F11" s="148" t="s">
        <v>1</v>
      </c>
      <c r="G11" s="39"/>
      <c r="H11" s="39"/>
      <c r="I11" s="158" t="s">
        <v>18</v>
      </c>
      <c r="J11" s="148" t="s">
        <v>1</v>
      </c>
      <c r="K11" s="39"/>
      <c r="L11" s="70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58" t="s">
        <v>19</v>
      </c>
      <c r="E12" s="39"/>
      <c r="F12" s="148" t="s">
        <v>20</v>
      </c>
      <c r="G12" s="39"/>
      <c r="H12" s="39"/>
      <c r="I12" s="158" t="s">
        <v>21</v>
      </c>
      <c r="J12" s="161" t="str">
        <f>'Rekapitulácia stavby'!AN8</f>
        <v>14. 12. 2020</v>
      </c>
      <c r="K12" s="39"/>
      <c r="L12" s="70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70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58" t="s">
        <v>23</v>
      </c>
      <c r="E14" s="39"/>
      <c r="F14" s="39"/>
      <c r="G14" s="39"/>
      <c r="H14" s="39"/>
      <c r="I14" s="158" t="s">
        <v>24</v>
      </c>
      <c r="J14" s="148" t="s">
        <v>1</v>
      </c>
      <c r="K14" s="39"/>
      <c r="L14" s="70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48" t="s">
        <v>25</v>
      </c>
      <c r="F15" s="39"/>
      <c r="G15" s="39"/>
      <c r="H15" s="39"/>
      <c r="I15" s="158" t="s">
        <v>26</v>
      </c>
      <c r="J15" s="148" t="s">
        <v>1</v>
      </c>
      <c r="K15" s="39"/>
      <c r="L15" s="70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70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58" t="s">
        <v>27</v>
      </c>
      <c r="E17" s="39"/>
      <c r="F17" s="39"/>
      <c r="G17" s="39"/>
      <c r="H17" s="39"/>
      <c r="I17" s="158" t="s">
        <v>24</v>
      </c>
      <c r="J17" s="34" t="str">
        <f>'Rekapitulácia stavby'!AN13</f>
        <v>Vyplň údaj</v>
      </c>
      <c r="K17" s="39"/>
      <c r="L17" s="70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'Rekapitulácia stavby'!E14</f>
        <v>Vyplň údaj</v>
      </c>
      <c r="F18" s="148"/>
      <c r="G18" s="148"/>
      <c r="H18" s="148"/>
      <c r="I18" s="158" t="s">
        <v>26</v>
      </c>
      <c r="J18" s="34" t="str">
        <f>'Rekapitulácia stavby'!AN14</f>
        <v>Vyplň údaj</v>
      </c>
      <c r="K18" s="39"/>
      <c r="L18" s="70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70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58" t="s">
        <v>29</v>
      </c>
      <c r="E20" s="39"/>
      <c r="F20" s="39"/>
      <c r="G20" s="39"/>
      <c r="H20" s="39"/>
      <c r="I20" s="158" t="s">
        <v>24</v>
      </c>
      <c r="J20" s="148" t="s">
        <v>30</v>
      </c>
      <c r="K20" s="39"/>
      <c r="L20" s="70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48" t="s">
        <v>31</v>
      </c>
      <c r="F21" s="39"/>
      <c r="G21" s="39"/>
      <c r="H21" s="39"/>
      <c r="I21" s="158" t="s">
        <v>26</v>
      </c>
      <c r="J21" s="148" t="s">
        <v>1</v>
      </c>
      <c r="K21" s="39"/>
      <c r="L21" s="70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70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58" t="s">
        <v>33</v>
      </c>
      <c r="E23" s="39"/>
      <c r="F23" s="39"/>
      <c r="G23" s="39"/>
      <c r="H23" s="39"/>
      <c r="I23" s="158" t="s">
        <v>24</v>
      </c>
      <c r="J23" s="148" t="s">
        <v>1</v>
      </c>
      <c r="K23" s="39"/>
      <c r="L23" s="70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48" t="s">
        <v>34</v>
      </c>
      <c r="F24" s="39"/>
      <c r="G24" s="39"/>
      <c r="H24" s="39"/>
      <c r="I24" s="158" t="s">
        <v>26</v>
      </c>
      <c r="J24" s="148" t="s">
        <v>1</v>
      </c>
      <c r="K24" s="39"/>
      <c r="L24" s="70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70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58" t="s">
        <v>35</v>
      </c>
      <c r="E26" s="39"/>
      <c r="F26" s="39"/>
      <c r="G26" s="39"/>
      <c r="H26" s="39"/>
      <c r="I26" s="39"/>
      <c r="J26" s="39"/>
      <c r="K26" s="39"/>
      <c r="L26" s="70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30189" customHeight="1">
      <c r="A27" s="162"/>
      <c r="B27" s="163"/>
      <c r="C27" s="162"/>
      <c r="D27" s="162"/>
      <c r="E27" s="164" t="s">
        <v>1</v>
      </c>
      <c r="F27" s="164"/>
      <c r="G27" s="164"/>
      <c r="H27" s="164"/>
      <c r="I27" s="162"/>
      <c r="J27" s="162"/>
      <c r="K27" s="162"/>
      <c r="L27" s="165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70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66"/>
      <c r="E29" s="166"/>
      <c r="F29" s="166"/>
      <c r="G29" s="166"/>
      <c r="H29" s="166"/>
      <c r="I29" s="166"/>
      <c r="J29" s="166"/>
      <c r="K29" s="166"/>
      <c r="L29" s="70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67" t="s">
        <v>36</v>
      </c>
      <c r="E30" s="39"/>
      <c r="F30" s="39"/>
      <c r="G30" s="39"/>
      <c r="H30" s="39"/>
      <c r="I30" s="39"/>
      <c r="J30" s="168">
        <f>ROUND(J129, 2)</f>
        <v>0</v>
      </c>
      <c r="K30" s="39"/>
      <c r="L30" s="70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66"/>
      <c r="E31" s="166"/>
      <c r="F31" s="166"/>
      <c r="G31" s="166"/>
      <c r="H31" s="166"/>
      <c r="I31" s="166"/>
      <c r="J31" s="166"/>
      <c r="K31" s="166"/>
      <c r="L31" s="70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69" t="s">
        <v>38</v>
      </c>
      <c r="G32" s="39"/>
      <c r="H32" s="39"/>
      <c r="I32" s="169" t="s">
        <v>37</v>
      </c>
      <c r="J32" s="169" t="s">
        <v>39</v>
      </c>
      <c r="K32" s="39"/>
      <c r="L32" s="70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70" t="s">
        <v>40</v>
      </c>
      <c r="E33" s="171" t="s">
        <v>41</v>
      </c>
      <c r="F33" s="172">
        <f>ROUND((SUM(BE129:BE561)),  2)</f>
        <v>0</v>
      </c>
      <c r="G33" s="173"/>
      <c r="H33" s="173"/>
      <c r="I33" s="174">
        <v>0.20000000000000001</v>
      </c>
      <c r="J33" s="172">
        <f>ROUND(((SUM(BE129:BE561))*I33),  2)</f>
        <v>0</v>
      </c>
      <c r="K33" s="39"/>
      <c r="L33" s="70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71" t="s">
        <v>42</v>
      </c>
      <c r="F34" s="172">
        <f>ROUND((SUM(BF129:BF561)),  2)</f>
        <v>0</v>
      </c>
      <c r="G34" s="173"/>
      <c r="H34" s="173"/>
      <c r="I34" s="174">
        <v>0.20000000000000001</v>
      </c>
      <c r="J34" s="172">
        <f>ROUND(((SUM(BF129:BF561))*I34),  2)</f>
        <v>0</v>
      </c>
      <c r="K34" s="39"/>
      <c r="L34" s="70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58" t="s">
        <v>43</v>
      </c>
      <c r="F35" s="175">
        <f>ROUND((SUM(BG129:BG561)),  2)</f>
        <v>0</v>
      </c>
      <c r="G35" s="39"/>
      <c r="H35" s="39"/>
      <c r="I35" s="176">
        <v>0.20000000000000001</v>
      </c>
      <c r="J35" s="175">
        <f>0</f>
        <v>0</v>
      </c>
      <c r="K35" s="39"/>
      <c r="L35" s="70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58" t="s">
        <v>44</v>
      </c>
      <c r="F36" s="175">
        <f>ROUND((SUM(BH129:BH561)),  2)</f>
        <v>0</v>
      </c>
      <c r="G36" s="39"/>
      <c r="H36" s="39"/>
      <c r="I36" s="176">
        <v>0.20000000000000001</v>
      </c>
      <c r="J36" s="175">
        <f>0</f>
        <v>0</v>
      </c>
      <c r="K36" s="39"/>
      <c r="L36" s="70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71" t="s">
        <v>45</v>
      </c>
      <c r="F37" s="172">
        <f>ROUND((SUM(BI129:BI561)),  2)</f>
        <v>0</v>
      </c>
      <c r="G37" s="173"/>
      <c r="H37" s="173"/>
      <c r="I37" s="174">
        <v>0</v>
      </c>
      <c r="J37" s="172">
        <f>0</f>
        <v>0</v>
      </c>
      <c r="K37" s="39"/>
      <c r="L37" s="70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70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77"/>
      <c r="D39" s="178" t="s">
        <v>46</v>
      </c>
      <c r="E39" s="179"/>
      <c r="F39" s="179"/>
      <c r="G39" s="180" t="s">
        <v>47</v>
      </c>
      <c r="H39" s="181" t="s">
        <v>48</v>
      </c>
      <c r="I39" s="179"/>
      <c r="J39" s="182">
        <f>SUM(J30:J37)</f>
        <v>0</v>
      </c>
      <c r="K39" s="183"/>
      <c r="L39" s="70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70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70"/>
      <c r="D50" s="184" t="s">
        <v>49</v>
      </c>
      <c r="E50" s="185"/>
      <c r="F50" s="185"/>
      <c r="G50" s="184" t="s">
        <v>50</v>
      </c>
      <c r="H50" s="185"/>
      <c r="I50" s="185"/>
      <c r="J50" s="185"/>
      <c r="K50" s="185"/>
      <c r="L50" s="70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86" t="s">
        <v>51</v>
      </c>
      <c r="E61" s="187"/>
      <c r="F61" s="188" t="s">
        <v>52</v>
      </c>
      <c r="G61" s="186" t="s">
        <v>51</v>
      </c>
      <c r="H61" s="187"/>
      <c r="I61" s="187"/>
      <c r="J61" s="189" t="s">
        <v>52</v>
      </c>
      <c r="K61" s="187"/>
      <c r="L61" s="70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84" t="s">
        <v>53</v>
      </c>
      <c r="E65" s="190"/>
      <c r="F65" s="190"/>
      <c r="G65" s="184" t="s">
        <v>54</v>
      </c>
      <c r="H65" s="190"/>
      <c r="I65" s="190"/>
      <c r="J65" s="190"/>
      <c r="K65" s="190"/>
      <c r="L65" s="70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86" t="s">
        <v>51</v>
      </c>
      <c r="E76" s="187"/>
      <c r="F76" s="188" t="s">
        <v>52</v>
      </c>
      <c r="G76" s="186" t="s">
        <v>51</v>
      </c>
      <c r="H76" s="187"/>
      <c r="I76" s="187"/>
      <c r="J76" s="189" t="s">
        <v>52</v>
      </c>
      <c r="K76" s="187"/>
      <c r="L76" s="70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91"/>
      <c r="C77" s="192"/>
      <c r="D77" s="192"/>
      <c r="E77" s="192"/>
      <c r="F77" s="192"/>
      <c r="G77" s="192"/>
      <c r="H77" s="192"/>
      <c r="I77" s="192"/>
      <c r="J77" s="192"/>
      <c r="K77" s="192"/>
      <c r="L77" s="70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hidden="1" s="2" customFormat="1" ht="6.96" customHeight="1">
      <c r="A81" s="39"/>
      <c r="B81" s="193"/>
      <c r="C81" s="194"/>
      <c r="D81" s="194"/>
      <c r="E81" s="194"/>
      <c r="F81" s="194"/>
      <c r="G81" s="194"/>
      <c r="H81" s="194"/>
      <c r="I81" s="194"/>
      <c r="J81" s="194"/>
      <c r="K81" s="194"/>
      <c r="L81" s="70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hidden="1" s="2" customFormat="1" ht="24.96" customHeight="1">
      <c r="A82" s="39"/>
      <c r="B82" s="40"/>
      <c r="C82" s="24" t="s">
        <v>187</v>
      </c>
      <c r="D82" s="41"/>
      <c r="E82" s="41"/>
      <c r="F82" s="41"/>
      <c r="G82" s="41"/>
      <c r="H82" s="41"/>
      <c r="I82" s="41"/>
      <c r="J82" s="41"/>
      <c r="K82" s="41"/>
      <c r="L82" s="70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hidden="1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70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hidden="1" s="2" customFormat="1" ht="12" customHeight="1">
      <c r="A84" s="39"/>
      <c r="B84" s="40"/>
      <c r="C84" s="33" t="s">
        <v>15</v>
      </c>
      <c r="D84" s="41"/>
      <c r="E84" s="41"/>
      <c r="F84" s="41"/>
      <c r="G84" s="41"/>
      <c r="H84" s="41"/>
      <c r="I84" s="41"/>
      <c r="J84" s="41"/>
      <c r="K84" s="41"/>
      <c r="L84" s="70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hidden="1" s="2" customFormat="1" ht="27.84906" customHeight="1">
      <c r="A85" s="39"/>
      <c r="B85" s="40"/>
      <c r="C85" s="41"/>
      <c r="D85" s="41"/>
      <c r="E85" s="195" t="str">
        <f>E7</f>
        <v>Rekonštrukcia cesty a mostov II/512 hr. Trenčianskeho kraja - Veľké Pole - križ. II/428 Žarnovica , I. etapa</v>
      </c>
      <c r="F85" s="33"/>
      <c r="G85" s="33"/>
      <c r="H85" s="33"/>
      <c r="I85" s="41"/>
      <c r="J85" s="41"/>
      <c r="K85" s="41"/>
      <c r="L85" s="70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hidden="1" s="2" customFormat="1" ht="12" customHeight="1">
      <c r="A86" s="39"/>
      <c r="B86" s="40"/>
      <c r="C86" s="33" t="s">
        <v>185</v>
      </c>
      <c r="D86" s="41"/>
      <c r="E86" s="41"/>
      <c r="F86" s="41"/>
      <c r="G86" s="41"/>
      <c r="H86" s="41"/>
      <c r="I86" s="41"/>
      <c r="J86" s="41"/>
      <c r="K86" s="41"/>
      <c r="L86" s="70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hidden="1" s="2" customFormat="1" ht="16.30189" customHeight="1">
      <c r="A87" s="39"/>
      <c r="B87" s="40"/>
      <c r="C87" s="41"/>
      <c r="D87" s="41"/>
      <c r="E87" s="83" t="str">
        <f>E9</f>
        <v>201-00 - 201-00 Most ev.č.428-02</v>
      </c>
      <c r="F87" s="41"/>
      <c r="G87" s="41"/>
      <c r="H87" s="41"/>
      <c r="I87" s="41"/>
      <c r="J87" s="41"/>
      <c r="K87" s="41"/>
      <c r="L87" s="70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hidden="1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70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hidden="1" s="2" customFormat="1" ht="12" customHeight="1">
      <c r="A89" s="39"/>
      <c r="B89" s="40"/>
      <c r="C89" s="33" t="s">
        <v>19</v>
      </c>
      <c r="D89" s="41"/>
      <c r="E89" s="41"/>
      <c r="F89" s="28" t="str">
        <f>F12</f>
        <v>Okres Žarnovica , k. ú. Veľké Pole</v>
      </c>
      <c r="G89" s="41"/>
      <c r="H89" s="41"/>
      <c r="I89" s="33" t="s">
        <v>21</v>
      </c>
      <c r="J89" s="86" t="str">
        <f>IF(J12="","",J12)</f>
        <v>14. 12. 2020</v>
      </c>
      <c r="K89" s="41"/>
      <c r="L89" s="70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hidden="1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70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hidden="1" s="2" customFormat="1" ht="24.81509" customHeight="1">
      <c r="A91" s="39"/>
      <c r="B91" s="40"/>
      <c r="C91" s="33" t="s">
        <v>23</v>
      </c>
      <c r="D91" s="41"/>
      <c r="E91" s="41"/>
      <c r="F91" s="28" t="str">
        <f>E15</f>
        <v xml:space="preserve">BANSKOBYSTRICKÝ SAMOSPRÁVNY KRAJ </v>
      </c>
      <c r="G91" s="41"/>
      <c r="H91" s="41"/>
      <c r="I91" s="33" t="s">
        <v>29</v>
      </c>
      <c r="J91" s="37" t="str">
        <f>E21</f>
        <v>ISPO spol.s r.o. , Prešov</v>
      </c>
      <c r="K91" s="41"/>
      <c r="L91" s="70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hidden="1" s="2" customFormat="1" ht="15.30566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Ing. Čurlík Ján</v>
      </c>
      <c r="K92" s="41"/>
      <c r="L92" s="70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hidden="1" s="2" customFormat="1" ht="10.32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70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hidden="1" s="2" customFormat="1" ht="29.28" customHeight="1">
      <c r="A94" s="39"/>
      <c r="B94" s="40"/>
      <c r="C94" s="196" t="s">
        <v>188</v>
      </c>
      <c r="D94" s="197"/>
      <c r="E94" s="197"/>
      <c r="F94" s="197"/>
      <c r="G94" s="197"/>
      <c r="H94" s="197"/>
      <c r="I94" s="197"/>
      <c r="J94" s="198" t="s">
        <v>189</v>
      </c>
      <c r="K94" s="197"/>
      <c r="L94" s="70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hidden="1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70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hidden="1" s="2" customFormat="1" ht="22.8" customHeight="1">
      <c r="A96" s="39"/>
      <c r="B96" s="40"/>
      <c r="C96" s="199" t="s">
        <v>190</v>
      </c>
      <c r="D96" s="41"/>
      <c r="E96" s="41"/>
      <c r="F96" s="41"/>
      <c r="G96" s="41"/>
      <c r="H96" s="41"/>
      <c r="I96" s="41"/>
      <c r="J96" s="117">
        <f>J129</f>
        <v>0</v>
      </c>
      <c r="K96" s="41"/>
      <c r="L96" s="70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191</v>
      </c>
    </row>
    <row r="97" hidden="1" s="9" customFormat="1" ht="24.96" customHeight="1">
      <c r="A97" s="9"/>
      <c r="B97" s="200"/>
      <c r="C97" s="201"/>
      <c r="D97" s="202" t="s">
        <v>238</v>
      </c>
      <c r="E97" s="203"/>
      <c r="F97" s="203"/>
      <c r="G97" s="203"/>
      <c r="H97" s="203"/>
      <c r="I97" s="203"/>
      <c r="J97" s="204">
        <f>J130</f>
        <v>0</v>
      </c>
      <c r="K97" s="201"/>
      <c r="L97" s="20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hidden="1" s="10" customFormat="1" ht="19.92" customHeight="1">
      <c r="A98" s="10"/>
      <c r="B98" s="206"/>
      <c r="C98" s="140"/>
      <c r="D98" s="207" t="s">
        <v>239</v>
      </c>
      <c r="E98" s="208"/>
      <c r="F98" s="208"/>
      <c r="G98" s="208"/>
      <c r="H98" s="208"/>
      <c r="I98" s="208"/>
      <c r="J98" s="209">
        <f>J131</f>
        <v>0</v>
      </c>
      <c r="K98" s="140"/>
      <c r="L98" s="2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hidden="1" s="10" customFormat="1" ht="19.92" customHeight="1">
      <c r="A99" s="10"/>
      <c r="B99" s="206"/>
      <c r="C99" s="140"/>
      <c r="D99" s="207" t="s">
        <v>240</v>
      </c>
      <c r="E99" s="208"/>
      <c r="F99" s="208"/>
      <c r="G99" s="208"/>
      <c r="H99" s="208"/>
      <c r="I99" s="208"/>
      <c r="J99" s="209">
        <f>J176</f>
        <v>0</v>
      </c>
      <c r="K99" s="140"/>
      <c r="L99" s="2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hidden="1" s="10" customFormat="1" ht="19.92" customHeight="1">
      <c r="A100" s="10"/>
      <c r="B100" s="206"/>
      <c r="C100" s="140"/>
      <c r="D100" s="207" t="s">
        <v>241</v>
      </c>
      <c r="E100" s="208"/>
      <c r="F100" s="208"/>
      <c r="G100" s="208"/>
      <c r="H100" s="208"/>
      <c r="I100" s="208"/>
      <c r="J100" s="209">
        <f>J196</f>
        <v>0</v>
      </c>
      <c r="K100" s="140"/>
      <c r="L100" s="2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hidden="1" s="10" customFormat="1" ht="19.92" customHeight="1">
      <c r="A101" s="10"/>
      <c r="B101" s="206"/>
      <c r="C101" s="140"/>
      <c r="D101" s="207" t="s">
        <v>242</v>
      </c>
      <c r="E101" s="208"/>
      <c r="F101" s="208"/>
      <c r="G101" s="208"/>
      <c r="H101" s="208"/>
      <c r="I101" s="208"/>
      <c r="J101" s="209">
        <f>J237</f>
        <v>0</v>
      </c>
      <c r="K101" s="140"/>
      <c r="L101" s="2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hidden="1" s="10" customFormat="1" ht="19.92" customHeight="1">
      <c r="A102" s="10"/>
      <c r="B102" s="206"/>
      <c r="C102" s="140"/>
      <c r="D102" s="207" t="s">
        <v>243</v>
      </c>
      <c r="E102" s="208"/>
      <c r="F102" s="208"/>
      <c r="G102" s="208"/>
      <c r="H102" s="208"/>
      <c r="I102" s="208"/>
      <c r="J102" s="209">
        <f>J286</f>
        <v>0</v>
      </c>
      <c r="K102" s="140"/>
      <c r="L102" s="2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hidden="1" s="10" customFormat="1" ht="19.92" customHeight="1">
      <c r="A103" s="10"/>
      <c r="B103" s="206"/>
      <c r="C103" s="140"/>
      <c r="D103" s="207" t="s">
        <v>841</v>
      </c>
      <c r="E103" s="208"/>
      <c r="F103" s="208"/>
      <c r="G103" s="208"/>
      <c r="H103" s="208"/>
      <c r="I103" s="208"/>
      <c r="J103" s="209">
        <f>J321</f>
        <v>0</v>
      </c>
      <c r="K103" s="140"/>
      <c r="L103" s="2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hidden="1" s="10" customFormat="1" ht="19.92" customHeight="1">
      <c r="A104" s="10"/>
      <c r="B104" s="206"/>
      <c r="C104" s="140"/>
      <c r="D104" s="207" t="s">
        <v>244</v>
      </c>
      <c r="E104" s="208"/>
      <c r="F104" s="208"/>
      <c r="G104" s="208"/>
      <c r="H104" s="208"/>
      <c r="I104" s="208"/>
      <c r="J104" s="209">
        <f>J380</f>
        <v>0</v>
      </c>
      <c r="K104" s="140"/>
      <c r="L104" s="2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hidden="1" s="10" customFormat="1" ht="19.92" customHeight="1">
      <c r="A105" s="10"/>
      <c r="B105" s="206"/>
      <c r="C105" s="140"/>
      <c r="D105" s="207" t="s">
        <v>245</v>
      </c>
      <c r="E105" s="208"/>
      <c r="F105" s="208"/>
      <c r="G105" s="208"/>
      <c r="H105" s="208"/>
      <c r="I105" s="208"/>
      <c r="J105" s="209">
        <f>J389</f>
        <v>0</v>
      </c>
      <c r="K105" s="140"/>
      <c r="L105" s="2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hidden="1" s="10" customFormat="1" ht="19.92" customHeight="1">
      <c r="A106" s="10"/>
      <c r="B106" s="206"/>
      <c r="C106" s="140"/>
      <c r="D106" s="207" t="s">
        <v>246</v>
      </c>
      <c r="E106" s="208"/>
      <c r="F106" s="208"/>
      <c r="G106" s="208"/>
      <c r="H106" s="208"/>
      <c r="I106" s="208"/>
      <c r="J106" s="209">
        <f>J517</f>
        <v>0</v>
      </c>
      <c r="K106" s="140"/>
      <c r="L106" s="2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hidden="1" s="9" customFormat="1" ht="24.96" customHeight="1">
      <c r="A107" s="9"/>
      <c r="B107" s="200"/>
      <c r="C107" s="201"/>
      <c r="D107" s="202" t="s">
        <v>247</v>
      </c>
      <c r="E107" s="203"/>
      <c r="F107" s="203"/>
      <c r="G107" s="203"/>
      <c r="H107" s="203"/>
      <c r="I107" s="203"/>
      <c r="J107" s="204">
        <f>J519</f>
        <v>0</v>
      </c>
      <c r="K107" s="201"/>
      <c r="L107" s="205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hidden="1" s="10" customFormat="1" ht="19.92" customHeight="1">
      <c r="A108" s="10"/>
      <c r="B108" s="206"/>
      <c r="C108" s="140"/>
      <c r="D108" s="207" t="s">
        <v>248</v>
      </c>
      <c r="E108" s="208"/>
      <c r="F108" s="208"/>
      <c r="G108" s="208"/>
      <c r="H108" s="208"/>
      <c r="I108" s="208"/>
      <c r="J108" s="209">
        <f>J520</f>
        <v>0</v>
      </c>
      <c r="K108" s="140"/>
      <c r="L108" s="2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hidden="1" s="9" customFormat="1" ht="24.96" customHeight="1">
      <c r="A109" s="9"/>
      <c r="B109" s="200"/>
      <c r="C109" s="201"/>
      <c r="D109" s="202" t="s">
        <v>192</v>
      </c>
      <c r="E109" s="203"/>
      <c r="F109" s="203"/>
      <c r="G109" s="203"/>
      <c r="H109" s="203"/>
      <c r="I109" s="203"/>
      <c r="J109" s="204">
        <f>J551</f>
        <v>0</v>
      </c>
      <c r="K109" s="201"/>
      <c r="L109" s="205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hidden="1" s="2" customFormat="1" ht="21.84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70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hidden="1" s="2" customFormat="1" ht="6.96" customHeight="1">
      <c r="A111" s="39"/>
      <c r="B111" s="73"/>
      <c r="C111" s="74"/>
      <c r="D111" s="74"/>
      <c r="E111" s="74"/>
      <c r="F111" s="74"/>
      <c r="G111" s="74"/>
      <c r="H111" s="74"/>
      <c r="I111" s="74"/>
      <c r="J111" s="74"/>
      <c r="K111" s="74"/>
      <c r="L111" s="70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hidden="1"/>
    <row r="113" hidden="1"/>
    <row r="114" hidden="1"/>
    <row r="115" s="2" customFormat="1" ht="6.96" customHeight="1">
      <c r="A115" s="39"/>
      <c r="B115" s="75"/>
      <c r="C115" s="76"/>
      <c r="D115" s="76"/>
      <c r="E115" s="76"/>
      <c r="F115" s="76"/>
      <c r="G115" s="76"/>
      <c r="H115" s="76"/>
      <c r="I115" s="76"/>
      <c r="J115" s="76"/>
      <c r="K115" s="76"/>
      <c r="L115" s="70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="2" customFormat="1" ht="24.96" customHeight="1">
      <c r="A116" s="39"/>
      <c r="B116" s="40"/>
      <c r="C116" s="24" t="s">
        <v>195</v>
      </c>
      <c r="D116" s="41"/>
      <c r="E116" s="41"/>
      <c r="F116" s="41"/>
      <c r="G116" s="41"/>
      <c r="H116" s="41"/>
      <c r="I116" s="41"/>
      <c r="J116" s="41"/>
      <c r="K116" s="41"/>
      <c r="L116" s="70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2" customFormat="1" ht="6.96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70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2" customFormat="1" ht="12" customHeight="1">
      <c r="A118" s="39"/>
      <c r="B118" s="40"/>
      <c r="C118" s="33" t="s">
        <v>15</v>
      </c>
      <c r="D118" s="41"/>
      <c r="E118" s="41"/>
      <c r="F118" s="41"/>
      <c r="G118" s="41"/>
      <c r="H118" s="41"/>
      <c r="I118" s="41"/>
      <c r="J118" s="41"/>
      <c r="K118" s="41"/>
      <c r="L118" s="70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="2" customFormat="1" ht="27.84906" customHeight="1">
      <c r="A119" s="39"/>
      <c r="B119" s="40"/>
      <c r="C119" s="41"/>
      <c r="D119" s="41"/>
      <c r="E119" s="195" t="str">
        <f>E7</f>
        <v>Rekonštrukcia cesty a mostov II/512 hr. Trenčianskeho kraja - Veľké Pole - križ. II/428 Žarnovica , I. etapa</v>
      </c>
      <c r="F119" s="33"/>
      <c r="G119" s="33"/>
      <c r="H119" s="33"/>
      <c r="I119" s="41"/>
      <c r="J119" s="41"/>
      <c r="K119" s="41"/>
      <c r="L119" s="70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="2" customFormat="1" ht="12" customHeight="1">
      <c r="A120" s="39"/>
      <c r="B120" s="40"/>
      <c r="C120" s="33" t="s">
        <v>185</v>
      </c>
      <c r="D120" s="41"/>
      <c r="E120" s="41"/>
      <c r="F120" s="41"/>
      <c r="G120" s="41"/>
      <c r="H120" s="41"/>
      <c r="I120" s="41"/>
      <c r="J120" s="41"/>
      <c r="K120" s="41"/>
      <c r="L120" s="70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="2" customFormat="1" ht="16.30189" customHeight="1">
      <c r="A121" s="39"/>
      <c r="B121" s="40"/>
      <c r="C121" s="41"/>
      <c r="D121" s="41"/>
      <c r="E121" s="83" t="str">
        <f>E9</f>
        <v>201-00 - 201-00 Most ev.č.428-02</v>
      </c>
      <c r="F121" s="41"/>
      <c r="G121" s="41"/>
      <c r="H121" s="41"/>
      <c r="I121" s="41"/>
      <c r="J121" s="41"/>
      <c r="K121" s="41"/>
      <c r="L121" s="70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="2" customFormat="1" ht="6.96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70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="2" customFormat="1" ht="12" customHeight="1">
      <c r="A123" s="39"/>
      <c r="B123" s="40"/>
      <c r="C123" s="33" t="s">
        <v>19</v>
      </c>
      <c r="D123" s="41"/>
      <c r="E123" s="41"/>
      <c r="F123" s="28" t="str">
        <f>F12</f>
        <v>Okres Žarnovica , k. ú. Veľké Pole</v>
      </c>
      <c r="G123" s="41"/>
      <c r="H123" s="41"/>
      <c r="I123" s="33" t="s">
        <v>21</v>
      </c>
      <c r="J123" s="86" t="str">
        <f>IF(J12="","",J12)</f>
        <v>14. 12. 2020</v>
      </c>
      <c r="K123" s="41"/>
      <c r="L123" s="70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="2" customFormat="1" ht="6.96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70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="2" customFormat="1" ht="24.81509" customHeight="1">
      <c r="A125" s="39"/>
      <c r="B125" s="40"/>
      <c r="C125" s="33" t="s">
        <v>23</v>
      </c>
      <c r="D125" s="41"/>
      <c r="E125" s="41"/>
      <c r="F125" s="28" t="str">
        <f>E15</f>
        <v xml:space="preserve">BANSKOBYSTRICKÝ SAMOSPRÁVNY KRAJ </v>
      </c>
      <c r="G125" s="41"/>
      <c r="H125" s="41"/>
      <c r="I125" s="33" t="s">
        <v>29</v>
      </c>
      <c r="J125" s="37" t="str">
        <f>E21</f>
        <v>ISPO spol.s r.o. , Prešov</v>
      </c>
      <c r="K125" s="41"/>
      <c r="L125" s="70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="2" customFormat="1" ht="15.30566" customHeight="1">
      <c r="A126" s="39"/>
      <c r="B126" s="40"/>
      <c r="C126" s="33" t="s">
        <v>27</v>
      </c>
      <c r="D126" s="41"/>
      <c r="E126" s="41"/>
      <c r="F126" s="28" t="str">
        <f>IF(E18="","",E18)</f>
        <v>Vyplň údaj</v>
      </c>
      <c r="G126" s="41"/>
      <c r="H126" s="41"/>
      <c r="I126" s="33" t="s">
        <v>33</v>
      </c>
      <c r="J126" s="37" t="str">
        <f>E24</f>
        <v>Ing. Čurlík Ján</v>
      </c>
      <c r="K126" s="41"/>
      <c r="L126" s="70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="2" customFormat="1" ht="10.32" customHeight="1">
      <c r="A127" s="39"/>
      <c r="B127" s="40"/>
      <c r="C127" s="41"/>
      <c r="D127" s="41"/>
      <c r="E127" s="41"/>
      <c r="F127" s="41"/>
      <c r="G127" s="41"/>
      <c r="H127" s="41"/>
      <c r="I127" s="41"/>
      <c r="J127" s="41"/>
      <c r="K127" s="41"/>
      <c r="L127" s="70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="11" customFormat="1" ht="29.28" customHeight="1">
      <c r="A128" s="211"/>
      <c r="B128" s="212"/>
      <c r="C128" s="213" t="s">
        <v>196</v>
      </c>
      <c r="D128" s="214" t="s">
        <v>61</v>
      </c>
      <c r="E128" s="214" t="s">
        <v>57</v>
      </c>
      <c r="F128" s="214" t="s">
        <v>58</v>
      </c>
      <c r="G128" s="214" t="s">
        <v>197</v>
      </c>
      <c r="H128" s="214" t="s">
        <v>198</v>
      </c>
      <c r="I128" s="214" t="s">
        <v>199</v>
      </c>
      <c r="J128" s="215" t="s">
        <v>189</v>
      </c>
      <c r="K128" s="216" t="s">
        <v>200</v>
      </c>
      <c r="L128" s="217"/>
      <c r="M128" s="107" t="s">
        <v>1</v>
      </c>
      <c r="N128" s="108" t="s">
        <v>40</v>
      </c>
      <c r="O128" s="108" t="s">
        <v>201</v>
      </c>
      <c r="P128" s="108" t="s">
        <v>202</v>
      </c>
      <c r="Q128" s="108" t="s">
        <v>203</v>
      </c>
      <c r="R128" s="108" t="s">
        <v>204</v>
      </c>
      <c r="S128" s="108" t="s">
        <v>205</v>
      </c>
      <c r="T128" s="109" t="s">
        <v>206</v>
      </c>
      <c r="U128" s="211"/>
      <c r="V128" s="211"/>
      <c r="W128" s="211"/>
      <c r="X128" s="211"/>
      <c r="Y128" s="211"/>
      <c r="Z128" s="211"/>
      <c r="AA128" s="211"/>
      <c r="AB128" s="211"/>
      <c r="AC128" s="211"/>
      <c r="AD128" s="211"/>
      <c r="AE128" s="211"/>
    </row>
    <row r="129" s="2" customFormat="1" ht="22.8" customHeight="1">
      <c r="A129" s="39"/>
      <c r="B129" s="40"/>
      <c r="C129" s="114" t="s">
        <v>190</v>
      </c>
      <c r="D129" s="41"/>
      <c r="E129" s="41"/>
      <c r="F129" s="41"/>
      <c r="G129" s="41"/>
      <c r="H129" s="41"/>
      <c r="I129" s="41"/>
      <c r="J129" s="218">
        <f>BK129</f>
        <v>0</v>
      </c>
      <c r="K129" s="41"/>
      <c r="L129" s="45"/>
      <c r="M129" s="110"/>
      <c r="N129" s="219"/>
      <c r="O129" s="111"/>
      <c r="P129" s="220">
        <f>P130+P519+P551</f>
        <v>0</v>
      </c>
      <c r="Q129" s="111"/>
      <c r="R129" s="220">
        <f>R130+R519+R551</f>
        <v>769.74710151768556</v>
      </c>
      <c r="S129" s="111"/>
      <c r="T129" s="221">
        <f>T130+T519+T551</f>
        <v>630.86373000000003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75</v>
      </c>
      <c r="AU129" s="18" t="s">
        <v>191</v>
      </c>
      <c r="BK129" s="222">
        <f>BK130+BK519+BK551</f>
        <v>0</v>
      </c>
    </row>
    <row r="130" s="12" customFormat="1" ht="25.92" customHeight="1">
      <c r="A130" s="12"/>
      <c r="B130" s="223"/>
      <c r="C130" s="224"/>
      <c r="D130" s="225" t="s">
        <v>75</v>
      </c>
      <c r="E130" s="226" t="s">
        <v>249</v>
      </c>
      <c r="F130" s="226" t="s">
        <v>250</v>
      </c>
      <c r="G130" s="224"/>
      <c r="H130" s="224"/>
      <c r="I130" s="227"/>
      <c r="J130" s="228">
        <f>BK130</f>
        <v>0</v>
      </c>
      <c r="K130" s="224"/>
      <c r="L130" s="229"/>
      <c r="M130" s="230"/>
      <c r="N130" s="231"/>
      <c r="O130" s="231"/>
      <c r="P130" s="232">
        <f>P131+P176+P196+P237+P286+P321+P380+P389+P517</f>
        <v>0</v>
      </c>
      <c r="Q130" s="231"/>
      <c r="R130" s="232">
        <f>R131+R176+R196+R237+R286+R321+R380+R389+R517</f>
        <v>765.68041926640558</v>
      </c>
      <c r="S130" s="231"/>
      <c r="T130" s="233">
        <f>T131+T176+T196+T237+T286+T321+T380+T389+T517</f>
        <v>630.86373000000003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34" t="s">
        <v>84</v>
      </c>
      <c r="AT130" s="235" t="s">
        <v>75</v>
      </c>
      <c r="AU130" s="235" t="s">
        <v>76</v>
      </c>
      <c r="AY130" s="234" t="s">
        <v>210</v>
      </c>
      <c r="BK130" s="236">
        <f>BK131+BK176+BK196+BK237+BK286+BK321+BK380+BK389+BK517</f>
        <v>0</v>
      </c>
    </row>
    <row r="131" s="12" customFormat="1" ht="22.8" customHeight="1">
      <c r="A131" s="12"/>
      <c r="B131" s="223"/>
      <c r="C131" s="224"/>
      <c r="D131" s="225" t="s">
        <v>75</v>
      </c>
      <c r="E131" s="237" t="s">
        <v>84</v>
      </c>
      <c r="F131" s="237" t="s">
        <v>251</v>
      </c>
      <c r="G131" s="224"/>
      <c r="H131" s="224"/>
      <c r="I131" s="227"/>
      <c r="J131" s="238">
        <f>BK131</f>
        <v>0</v>
      </c>
      <c r="K131" s="224"/>
      <c r="L131" s="229"/>
      <c r="M131" s="230"/>
      <c r="N131" s="231"/>
      <c r="O131" s="231"/>
      <c r="P131" s="232">
        <f>SUM(P132:P175)</f>
        <v>0</v>
      </c>
      <c r="Q131" s="231"/>
      <c r="R131" s="232">
        <f>SUM(R132:R175)</f>
        <v>0.11394763200000001</v>
      </c>
      <c r="S131" s="231"/>
      <c r="T131" s="233">
        <f>SUM(T132:T175)</f>
        <v>167.22200000000001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34" t="s">
        <v>84</v>
      </c>
      <c r="AT131" s="235" t="s">
        <v>75</v>
      </c>
      <c r="AU131" s="235" t="s">
        <v>84</v>
      </c>
      <c r="AY131" s="234" t="s">
        <v>210</v>
      </c>
      <c r="BK131" s="236">
        <f>SUM(BK132:BK175)</f>
        <v>0</v>
      </c>
    </row>
    <row r="132" s="2" customFormat="1" ht="31.92453" customHeight="1">
      <c r="A132" s="39"/>
      <c r="B132" s="40"/>
      <c r="C132" s="239" t="s">
        <v>84</v>
      </c>
      <c r="D132" s="239" t="s">
        <v>213</v>
      </c>
      <c r="E132" s="240" t="s">
        <v>2380</v>
      </c>
      <c r="F132" s="241" t="s">
        <v>2381</v>
      </c>
      <c r="G132" s="242" t="s">
        <v>254</v>
      </c>
      <c r="H132" s="243">
        <v>246.5</v>
      </c>
      <c r="I132" s="244"/>
      <c r="J132" s="245">
        <f>ROUND(I132*H132,2)</f>
        <v>0</v>
      </c>
      <c r="K132" s="246"/>
      <c r="L132" s="45"/>
      <c r="M132" s="247" t="s">
        <v>1</v>
      </c>
      <c r="N132" s="248" t="s">
        <v>42</v>
      </c>
      <c r="O132" s="98"/>
      <c r="P132" s="249">
        <f>O132*H132</f>
        <v>0</v>
      </c>
      <c r="Q132" s="249">
        <v>0.000457248</v>
      </c>
      <c r="R132" s="249">
        <f>Q132*H132</f>
        <v>0.11271163200000001</v>
      </c>
      <c r="S132" s="249">
        <v>0.50800000000000001</v>
      </c>
      <c r="T132" s="250">
        <f>S132*H132</f>
        <v>125.22200000000001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51" t="s">
        <v>227</v>
      </c>
      <c r="AT132" s="251" t="s">
        <v>213</v>
      </c>
      <c r="AU132" s="251" t="s">
        <v>92</v>
      </c>
      <c r="AY132" s="18" t="s">
        <v>210</v>
      </c>
      <c r="BE132" s="252">
        <f>IF(N132="základná",J132,0)</f>
        <v>0</v>
      </c>
      <c r="BF132" s="252">
        <f>IF(N132="znížená",J132,0)</f>
        <v>0</v>
      </c>
      <c r="BG132" s="252">
        <f>IF(N132="zákl. prenesená",J132,0)</f>
        <v>0</v>
      </c>
      <c r="BH132" s="252">
        <f>IF(N132="zníž. prenesená",J132,0)</f>
        <v>0</v>
      </c>
      <c r="BI132" s="252">
        <f>IF(N132="nulová",J132,0)</f>
        <v>0</v>
      </c>
      <c r="BJ132" s="18" t="s">
        <v>92</v>
      </c>
      <c r="BK132" s="252">
        <f>ROUND(I132*H132,2)</f>
        <v>0</v>
      </c>
      <c r="BL132" s="18" t="s">
        <v>227</v>
      </c>
      <c r="BM132" s="251" t="s">
        <v>2382</v>
      </c>
    </row>
    <row r="133" s="13" customFormat="1">
      <c r="A133" s="13"/>
      <c r="B133" s="258"/>
      <c r="C133" s="259"/>
      <c r="D133" s="260" t="s">
        <v>256</v>
      </c>
      <c r="E133" s="261" t="s">
        <v>1</v>
      </c>
      <c r="F133" s="262" t="s">
        <v>2383</v>
      </c>
      <c r="G133" s="259"/>
      <c r="H133" s="263">
        <v>171.5</v>
      </c>
      <c r="I133" s="264"/>
      <c r="J133" s="259"/>
      <c r="K133" s="259"/>
      <c r="L133" s="265"/>
      <c r="M133" s="266"/>
      <c r="N133" s="267"/>
      <c r="O133" s="267"/>
      <c r="P133" s="267"/>
      <c r="Q133" s="267"/>
      <c r="R133" s="267"/>
      <c r="S133" s="267"/>
      <c r="T133" s="268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69" t="s">
        <v>256</v>
      </c>
      <c r="AU133" s="269" t="s">
        <v>92</v>
      </c>
      <c r="AV133" s="13" t="s">
        <v>92</v>
      </c>
      <c r="AW133" s="13" t="s">
        <v>32</v>
      </c>
      <c r="AX133" s="13" t="s">
        <v>76</v>
      </c>
      <c r="AY133" s="269" t="s">
        <v>210</v>
      </c>
    </row>
    <row r="134" s="13" customFormat="1">
      <c r="A134" s="13"/>
      <c r="B134" s="258"/>
      <c r="C134" s="259"/>
      <c r="D134" s="260" t="s">
        <v>256</v>
      </c>
      <c r="E134" s="261" t="s">
        <v>1</v>
      </c>
      <c r="F134" s="262" t="s">
        <v>2384</v>
      </c>
      <c r="G134" s="259"/>
      <c r="H134" s="263">
        <v>75</v>
      </c>
      <c r="I134" s="264"/>
      <c r="J134" s="259"/>
      <c r="K134" s="259"/>
      <c r="L134" s="265"/>
      <c r="M134" s="266"/>
      <c r="N134" s="267"/>
      <c r="O134" s="267"/>
      <c r="P134" s="267"/>
      <c r="Q134" s="267"/>
      <c r="R134" s="267"/>
      <c r="S134" s="267"/>
      <c r="T134" s="268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69" t="s">
        <v>256</v>
      </c>
      <c r="AU134" s="269" t="s">
        <v>92</v>
      </c>
      <c r="AV134" s="13" t="s">
        <v>92</v>
      </c>
      <c r="AW134" s="13" t="s">
        <v>32</v>
      </c>
      <c r="AX134" s="13" t="s">
        <v>76</v>
      </c>
      <c r="AY134" s="269" t="s">
        <v>210</v>
      </c>
    </row>
    <row r="135" s="14" customFormat="1">
      <c r="A135" s="14"/>
      <c r="B135" s="270"/>
      <c r="C135" s="271"/>
      <c r="D135" s="260" t="s">
        <v>256</v>
      </c>
      <c r="E135" s="272" t="s">
        <v>1</v>
      </c>
      <c r="F135" s="273" t="s">
        <v>268</v>
      </c>
      <c r="G135" s="271"/>
      <c r="H135" s="274">
        <v>246.5</v>
      </c>
      <c r="I135" s="275"/>
      <c r="J135" s="271"/>
      <c r="K135" s="271"/>
      <c r="L135" s="276"/>
      <c r="M135" s="277"/>
      <c r="N135" s="278"/>
      <c r="O135" s="278"/>
      <c r="P135" s="278"/>
      <c r="Q135" s="278"/>
      <c r="R135" s="278"/>
      <c r="S135" s="278"/>
      <c r="T135" s="279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80" t="s">
        <v>256</v>
      </c>
      <c r="AU135" s="280" t="s">
        <v>92</v>
      </c>
      <c r="AV135" s="14" t="s">
        <v>227</v>
      </c>
      <c r="AW135" s="14" t="s">
        <v>32</v>
      </c>
      <c r="AX135" s="14" t="s">
        <v>84</v>
      </c>
      <c r="AY135" s="280" t="s">
        <v>210</v>
      </c>
    </row>
    <row r="136" s="2" customFormat="1" ht="31.92453" customHeight="1">
      <c r="A136" s="39"/>
      <c r="B136" s="40"/>
      <c r="C136" s="239" t="s">
        <v>92</v>
      </c>
      <c r="D136" s="239" t="s">
        <v>213</v>
      </c>
      <c r="E136" s="240" t="s">
        <v>1002</v>
      </c>
      <c r="F136" s="241" t="s">
        <v>1003</v>
      </c>
      <c r="G136" s="242" t="s">
        <v>254</v>
      </c>
      <c r="H136" s="243">
        <v>75</v>
      </c>
      <c r="I136" s="244"/>
      <c r="J136" s="245">
        <f>ROUND(I136*H136,2)</f>
        <v>0</v>
      </c>
      <c r="K136" s="246"/>
      <c r="L136" s="45"/>
      <c r="M136" s="247" t="s">
        <v>1</v>
      </c>
      <c r="N136" s="248" t="s">
        <v>42</v>
      </c>
      <c r="O136" s="98"/>
      <c r="P136" s="249">
        <f>O136*H136</f>
        <v>0</v>
      </c>
      <c r="Q136" s="249">
        <v>0</v>
      </c>
      <c r="R136" s="249">
        <f>Q136*H136</f>
        <v>0</v>
      </c>
      <c r="S136" s="249">
        <v>0.56000000000000005</v>
      </c>
      <c r="T136" s="250">
        <f>S136*H136</f>
        <v>42.000000000000007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51" t="s">
        <v>227</v>
      </c>
      <c r="AT136" s="251" t="s">
        <v>213</v>
      </c>
      <c r="AU136" s="251" t="s">
        <v>92</v>
      </c>
      <c r="AY136" s="18" t="s">
        <v>210</v>
      </c>
      <c r="BE136" s="252">
        <f>IF(N136="základná",J136,0)</f>
        <v>0</v>
      </c>
      <c r="BF136" s="252">
        <f>IF(N136="znížená",J136,0)</f>
        <v>0</v>
      </c>
      <c r="BG136" s="252">
        <f>IF(N136="zákl. prenesená",J136,0)</f>
        <v>0</v>
      </c>
      <c r="BH136" s="252">
        <f>IF(N136="zníž. prenesená",J136,0)</f>
        <v>0</v>
      </c>
      <c r="BI136" s="252">
        <f>IF(N136="nulová",J136,0)</f>
        <v>0</v>
      </c>
      <c r="BJ136" s="18" t="s">
        <v>92</v>
      </c>
      <c r="BK136" s="252">
        <f>ROUND(I136*H136,2)</f>
        <v>0</v>
      </c>
      <c r="BL136" s="18" t="s">
        <v>227</v>
      </c>
      <c r="BM136" s="251" t="s">
        <v>2385</v>
      </c>
    </row>
    <row r="137" s="13" customFormat="1">
      <c r="A137" s="13"/>
      <c r="B137" s="258"/>
      <c r="C137" s="259"/>
      <c r="D137" s="260" t="s">
        <v>256</v>
      </c>
      <c r="E137" s="261" t="s">
        <v>1</v>
      </c>
      <c r="F137" s="262" t="s">
        <v>2384</v>
      </c>
      <c r="G137" s="259"/>
      <c r="H137" s="263">
        <v>75</v>
      </c>
      <c r="I137" s="264"/>
      <c r="J137" s="259"/>
      <c r="K137" s="259"/>
      <c r="L137" s="265"/>
      <c r="M137" s="266"/>
      <c r="N137" s="267"/>
      <c r="O137" s="267"/>
      <c r="P137" s="267"/>
      <c r="Q137" s="267"/>
      <c r="R137" s="267"/>
      <c r="S137" s="267"/>
      <c r="T137" s="268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69" t="s">
        <v>256</v>
      </c>
      <c r="AU137" s="269" t="s">
        <v>92</v>
      </c>
      <c r="AV137" s="13" t="s">
        <v>92</v>
      </c>
      <c r="AW137" s="13" t="s">
        <v>32</v>
      </c>
      <c r="AX137" s="13" t="s">
        <v>76</v>
      </c>
      <c r="AY137" s="269" t="s">
        <v>210</v>
      </c>
    </row>
    <row r="138" s="14" customFormat="1">
      <c r="A138" s="14"/>
      <c r="B138" s="270"/>
      <c r="C138" s="271"/>
      <c r="D138" s="260" t="s">
        <v>256</v>
      </c>
      <c r="E138" s="272" t="s">
        <v>1</v>
      </c>
      <c r="F138" s="273" t="s">
        <v>268</v>
      </c>
      <c r="G138" s="271"/>
      <c r="H138" s="274">
        <v>75</v>
      </c>
      <c r="I138" s="275"/>
      <c r="J138" s="271"/>
      <c r="K138" s="271"/>
      <c r="L138" s="276"/>
      <c r="M138" s="277"/>
      <c r="N138" s="278"/>
      <c r="O138" s="278"/>
      <c r="P138" s="278"/>
      <c r="Q138" s="278"/>
      <c r="R138" s="278"/>
      <c r="S138" s="278"/>
      <c r="T138" s="279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80" t="s">
        <v>256</v>
      </c>
      <c r="AU138" s="280" t="s">
        <v>92</v>
      </c>
      <c r="AV138" s="14" t="s">
        <v>227</v>
      </c>
      <c r="AW138" s="14" t="s">
        <v>32</v>
      </c>
      <c r="AX138" s="14" t="s">
        <v>84</v>
      </c>
      <c r="AY138" s="280" t="s">
        <v>210</v>
      </c>
    </row>
    <row r="139" s="2" customFormat="1" ht="31.92453" customHeight="1">
      <c r="A139" s="39"/>
      <c r="B139" s="40"/>
      <c r="C139" s="239" t="s">
        <v>102</v>
      </c>
      <c r="D139" s="239" t="s">
        <v>213</v>
      </c>
      <c r="E139" s="240" t="s">
        <v>1965</v>
      </c>
      <c r="F139" s="241" t="s">
        <v>1966</v>
      </c>
      <c r="G139" s="242" t="s">
        <v>264</v>
      </c>
      <c r="H139" s="243">
        <v>9</v>
      </c>
      <c r="I139" s="244"/>
      <c r="J139" s="245">
        <f>ROUND(I139*H139,2)</f>
        <v>0</v>
      </c>
      <c r="K139" s="246"/>
      <c r="L139" s="45"/>
      <c r="M139" s="247" t="s">
        <v>1</v>
      </c>
      <c r="N139" s="248" t="s">
        <v>42</v>
      </c>
      <c r="O139" s="98"/>
      <c r="P139" s="249">
        <f>O139*H139</f>
        <v>0</v>
      </c>
      <c r="Q139" s="249">
        <v>0</v>
      </c>
      <c r="R139" s="249">
        <f>Q139*H139</f>
        <v>0</v>
      </c>
      <c r="S139" s="249">
        <v>0</v>
      </c>
      <c r="T139" s="250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51" t="s">
        <v>227</v>
      </c>
      <c r="AT139" s="251" t="s">
        <v>213</v>
      </c>
      <c r="AU139" s="251" t="s">
        <v>92</v>
      </c>
      <c r="AY139" s="18" t="s">
        <v>210</v>
      </c>
      <c r="BE139" s="252">
        <f>IF(N139="základná",J139,0)</f>
        <v>0</v>
      </c>
      <c r="BF139" s="252">
        <f>IF(N139="znížená",J139,0)</f>
        <v>0</v>
      </c>
      <c r="BG139" s="252">
        <f>IF(N139="zákl. prenesená",J139,0)</f>
        <v>0</v>
      </c>
      <c r="BH139" s="252">
        <f>IF(N139="zníž. prenesená",J139,0)</f>
        <v>0</v>
      </c>
      <c r="BI139" s="252">
        <f>IF(N139="nulová",J139,0)</f>
        <v>0</v>
      </c>
      <c r="BJ139" s="18" t="s">
        <v>92</v>
      </c>
      <c r="BK139" s="252">
        <f>ROUND(I139*H139,2)</f>
        <v>0</v>
      </c>
      <c r="BL139" s="18" t="s">
        <v>227</v>
      </c>
      <c r="BM139" s="251" t="s">
        <v>2386</v>
      </c>
    </row>
    <row r="140" s="13" customFormat="1">
      <c r="A140" s="13"/>
      <c r="B140" s="258"/>
      <c r="C140" s="259"/>
      <c r="D140" s="260" t="s">
        <v>256</v>
      </c>
      <c r="E140" s="261" t="s">
        <v>1</v>
      </c>
      <c r="F140" s="262" t="s">
        <v>2387</v>
      </c>
      <c r="G140" s="259"/>
      <c r="H140" s="263">
        <v>9</v>
      </c>
      <c r="I140" s="264"/>
      <c r="J140" s="259"/>
      <c r="K140" s="259"/>
      <c r="L140" s="265"/>
      <c r="M140" s="266"/>
      <c r="N140" s="267"/>
      <c r="O140" s="267"/>
      <c r="P140" s="267"/>
      <c r="Q140" s="267"/>
      <c r="R140" s="267"/>
      <c r="S140" s="267"/>
      <c r="T140" s="268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9" t="s">
        <v>256</v>
      </c>
      <c r="AU140" s="269" t="s">
        <v>92</v>
      </c>
      <c r="AV140" s="13" t="s">
        <v>92</v>
      </c>
      <c r="AW140" s="13" t="s">
        <v>32</v>
      </c>
      <c r="AX140" s="13" t="s">
        <v>84</v>
      </c>
      <c r="AY140" s="269" t="s">
        <v>210</v>
      </c>
    </row>
    <row r="141" s="2" customFormat="1" ht="16.30189" customHeight="1">
      <c r="A141" s="39"/>
      <c r="B141" s="40"/>
      <c r="C141" s="239" t="s">
        <v>227</v>
      </c>
      <c r="D141" s="239" t="s">
        <v>213</v>
      </c>
      <c r="E141" s="240" t="s">
        <v>2388</v>
      </c>
      <c r="F141" s="241" t="s">
        <v>2389</v>
      </c>
      <c r="G141" s="242" t="s">
        <v>264</v>
      </c>
      <c r="H141" s="243">
        <v>225</v>
      </c>
      <c r="I141" s="244"/>
      <c r="J141" s="245">
        <f>ROUND(I141*H141,2)</f>
        <v>0</v>
      </c>
      <c r="K141" s="246"/>
      <c r="L141" s="45"/>
      <c r="M141" s="247" t="s">
        <v>1</v>
      </c>
      <c r="N141" s="248" t="s">
        <v>42</v>
      </c>
      <c r="O141" s="98"/>
      <c r="P141" s="249">
        <f>O141*H141</f>
        <v>0</v>
      </c>
      <c r="Q141" s="249">
        <v>0</v>
      </c>
      <c r="R141" s="249">
        <f>Q141*H141</f>
        <v>0</v>
      </c>
      <c r="S141" s="249">
        <v>0</v>
      </c>
      <c r="T141" s="250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51" t="s">
        <v>227</v>
      </c>
      <c r="AT141" s="251" t="s">
        <v>213</v>
      </c>
      <c r="AU141" s="251" t="s">
        <v>92</v>
      </c>
      <c r="AY141" s="18" t="s">
        <v>210</v>
      </c>
      <c r="BE141" s="252">
        <f>IF(N141="základná",J141,0)</f>
        <v>0</v>
      </c>
      <c r="BF141" s="252">
        <f>IF(N141="znížená",J141,0)</f>
        <v>0</v>
      </c>
      <c r="BG141" s="252">
        <f>IF(N141="zákl. prenesená",J141,0)</f>
        <v>0</v>
      </c>
      <c r="BH141" s="252">
        <f>IF(N141="zníž. prenesená",J141,0)</f>
        <v>0</v>
      </c>
      <c r="BI141" s="252">
        <f>IF(N141="nulová",J141,0)</f>
        <v>0</v>
      </c>
      <c r="BJ141" s="18" t="s">
        <v>92</v>
      </c>
      <c r="BK141" s="252">
        <f>ROUND(I141*H141,2)</f>
        <v>0</v>
      </c>
      <c r="BL141" s="18" t="s">
        <v>227</v>
      </c>
      <c r="BM141" s="251" t="s">
        <v>2390</v>
      </c>
    </row>
    <row r="142" s="13" customFormat="1">
      <c r="A142" s="13"/>
      <c r="B142" s="258"/>
      <c r="C142" s="259"/>
      <c r="D142" s="260" t="s">
        <v>256</v>
      </c>
      <c r="E142" s="261" t="s">
        <v>1</v>
      </c>
      <c r="F142" s="262" t="s">
        <v>2391</v>
      </c>
      <c r="G142" s="259"/>
      <c r="H142" s="263">
        <v>225</v>
      </c>
      <c r="I142" s="264"/>
      <c r="J142" s="259"/>
      <c r="K142" s="259"/>
      <c r="L142" s="265"/>
      <c r="M142" s="266"/>
      <c r="N142" s="267"/>
      <c r="O142" s="267"/>
      <c r="P142" s="267"/>
      <c r="Q142" s="267"/>
      <c r="R142" s="267"/>
      <c r="S142" s="267"/>
      <c r="T142" s="268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69" t="s">
        <v>256</v>
      </c>
      <c r="AU142" s="269" t="s">
        <v>92</v>
      </c>
      <c r="AV142" s="13" t="s">
        <v>92</v>
      </c>
      <c r="AW142" s="13" t="s">
        <v>32</v>
      </c>
      <c r="AX142" s="13" t="s">
        <v>76</v>
      </c>
      <c r="AY142" s="269" t="s">
        <v>210</v>
      </c>
    </row>
    <row r="143" s="14" customFormat="1">
      <c r="A143" s="14"/>
      <c r="B143" s="270"/>
      <c r="C143" s="271"/>
      <c r="D143" s="260" t="s">
        <v>256</v>
      </c>
      <c r="E143" s="272" t="s">
        <v>1</v>
      </c>
      <c r="F143" s="273" t="s">
        <v>268</v>
      </c>
      <c r="G143" s="271"/>
      <c r="H143" s="274">
        <v>225</v>
      </c>
      <c r="I143" s="275"/>
      <c r="J143" s="271"/>
      <c r="K143" s="271"/>
      <c r="L143" s="276"/>
      <c r="M143" s="277"/>
      <c r="N143" s="278"/>
      <c r="O143" s="278"/>
      <c r="P143" s="278"/>
      <c r="Q143" s="278"/>
      <c r="R143" s="278"/>
      <c r="S143" s="278"/>
      <c r="T143" s="279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80" t="s">
        <v>256</v>
      </c>
      <c r="AU143" s="280" t="s">
        <v>92</v>
      </c>
      <c r="AV143" s="14" t="s">
        <v>227</v>
      </c>
      <c r="AW143" s="14" t="s">
        <v>32</v>
      </c>
      <c r="AX143" s="14" t="s">
        <v>84</v>
      </c>
      <c r="AY143" s="280" t="s">
        <v>210</v>
      </c>
    </row>
    <row r="144" s="2" customFormat="1" ht="23.4566" customHeight="1">
      <c r="A144" s="39"/>
      <c r="B144" s="40"/>
      <c r="C144" s="239" t="s">
        <v>209</v>
      </c>
      <c r="D144" s="239" t="s">
        <v>213</v>
      </c>
      <c r="E144" s="240" t="s">
        <v>2392</v>
      </c>
      <c r="F144" s="241" t="s">
        <v>2393</v>
      </c>
      <c r="G144" s="242" t="s">
        <v>264</v>
      </c>
      <c r="H144" s="243">
        <v>112.5</v>
      </c>
      <c r="I144" s="244"/>
      <c r="J144" s="245">
        <f>ROUND(I144*H144,2)</f>
        <v>0</v>
      </c>
      <c r="K144" s="246"/>
      <c r="L144" s="45"/>
      <c r="M144" s="247" t="s">
        <v>1</v>
      </c>
      <c r="N144" s="248" t="s">
        <v>42</v>
      </c>
      <c r="O144" s="98"/>
      <c r="P144" s="249">
        <f>O144*H144</f>
        <v>0</v>
      </c>
      <c r="Q144" s="249">
        <v>0</v>
      </c>
      <c r="R144" s="249">
        <f>Q144*H144</f>
        <v>0</v>
      </c>
      <c r="S144" s="249">
        <v>0</v>
      </c>
      <c r="T144" s="250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51" t="s">
        <v>227</v>
      </c>
      <c r="AT144" s="251" t="s">
        <v>213</v>
      </c>
      <c r="AU144" s="251" t="s">
        <v>92</v>
      </c>
      <c r="AY144" s="18" t="s">
        <v>210</v>
      </c>
      <c r="BE144" s="252">
        <f>IF(N144="základná",J144,0)</f>
        <v>0</v>
      </c>
      <c r="BF144" s="252">
        <f>IF(N144="znížená",J144,0)</f>
        <v>0</v>
      </c>
      <c r="BG144" s="252">
        <f>IF(N144="zákl. prenesená",J144,0)</f>
        <v>0</v>
      </c>
      <c r="BH144" s="252">
        <f>IF(N144="zníž. prenesená",J144,0)</f>
        <v>0</v>
      </c>
      <c r="BI144" s="252">
        <f>IF(N144="nulová",J144,0)</f>
        <v>0</v>
      </c>
      <c r="BJ144" s="18" t="s">
        <v>92</v>
      </c>
      <c r="BK144" s="252">
        <f>ROUND(I144*H144,2)</f>
        <v>0</v>
      </c>
      <c r="BL144" s="18" t="s">
        <v>227</v>
      </c>
      <c r="BM144" s="251" t="s">
        <v>2394</v>
      </c>
    </row>
    <row r="145" s="13" customFormat="1">
      <c r="A145" s="13"/>
      <c r="B145" s="258"/>
      <c r="C145" s="259"/>
      <c r="D145" s="260" t="s">
        <v>256</v>
      </c>
      <c r="E145" s="261" t="s">
        <v>1</v>
      </c>
      <c r="F145" s="262" t="s">
        <v>2395</v>
      </c>
      <c r="G145" s="259"/>
      <c r="H145" s="263">
        <v>225</v>
      </c>
      <c r="I145" s="264"/>
      <c r="J145" s="259"/>
      <c r="K145" s="259"/>
      <c r="L145" s="265"/>
      <c r="M145" s="266"/>
      <c r="N145" s="267"/>
      <c r="O145" s="267"/>
      <c r="P145" s="267"/>
      <c r="Q145" s="267"/>
      <c r="R145" s="267"/>
      <c r="S145" s="267"/>
      <c r="T145" s="268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9" t="s">
        <v>256</v>
      </c>
      <c r="AU145" s="269" t="s">
        <v>92</v>
      </c>
      <c r="AV145" s="13" t="s">
        <v>92</v>
      </c>
      <c r="AW145" s="13" t="s">
        <v>32</v>
      </c>
      <c r="AX145" s="13" t="s">
        <v>84</v>
      </c>
      <c r="AY145" s="269" t="s">
        <v>210</v>
      </c>
    </row>
    <row r="146" s="13" customFormat="1">
      <c r="A146" s="13"/>
      <c r="B146" s="258"/>
      <c r="C146" s="259"/>
      <c r="D146" s="260" t="s">
        <v>256</v>
      </c>
      <c r="E146" s="259"/>
      <c r="F146" s="262" t="s">
        <v>2396</v>
      </c>
      <c r="G146" s="259"/>
      <c r="H146" s="263">
        <v>112.5</v>
      </c>
      <c r="I146" s="264"/>
      <c r="J146" s="259"/>
      <c r="K146" s="259"/>
      <c r="L146" s="265"/>
      <c r="M146" s="266"/>
      <c r="N146" s="267"/>
      <c r="O146" s="267"/>
      <c r="P146" s="267"/>
      <c r="Q146" s="267"/>
      <c r="R146" s="267"/>
      <c r="S146" s="267"/>
      <c r="T146" s="268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69" t="s">
        <v>256</v>
      </c>
      <c r="AU146" s="269" t="s">
        <v>92</v>
      </c>
      <c r="AV146" s="13" t="s">
        <v>92</v>
      </c>
      <c r="AW146" s="13" t="s">
        <v>4</v>
      </c>
      <c r="AX146" s="13" t="s">
        <v>84</v>
      </c>
      <c r="AY146" s="269" t="s">
        <v>210</v>
      </c>
    </row>
    <row r="147" s="2" customFormat="1" ht="23.4566" customHeight="1">
      <c r="A147" s="39"/>
      <c r="B147" s="40"/>
      <c r="C147" s="239" t="s">
        <v>277</v>
      </c>
      <c r="D147" s="239" t="s">
        <v>213</v>
      </c>
      <c r="E147" s="240" t="s">
        <v>2397</v>
      </c>
      <c r="F147" s="241" t="s">
        <v>2398</v>
      </c>
      <c r="G147" s="242" t="s">
        <v>264</v>
      </c>
      <c r="H147" s="243">
        <v>152.22</v>
      </c>
      <c r="I147" s="244"/>
      <c r="J147" s="245">
        <f>ROUND(I147*H147,2)</f>
        <v>0</v>
      </c>
      <c r="K147" s="246"/>
      <c r="L147" s="45"/>
      <c r="M147" s="247" t="s">
        <v>1</v>
      </c>
      <c r="N147" s="248" t="s">
        <v>42</v>
      </c>
      <c r="O147" s="98"/>
      <c r="P147" s="249">
        <f>O147*H147</f>
        <v>0</v>
      </c>
      <c r="Q147" s="249">
        <v>0</v>
      </c>
      <c r="R147" s="249">
        <f>Q147*H147</f>
        <v>0</v>
      </c>
      <c r="S147" s="249">
        <v>0</v>
      </c>
      <c r="T147" s="250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51" t="s">
        <v>227</v>
      </c>
      <c r="AT147" s="251" t="s">
        <v>213</v>
      </c>
      <c r="AU147" s="251" t="s">
        <v>92</v>
      </c>
      <c r="AY147" s="18" t="s">
        <v>210</v>
      </c>
      <c r="BE147" s="252">
        <f>IF(N147="základná",J147,0)</f>
        <v>0</v>
      </c>
      <c r="BF147" s="252">
        <f>IF(N147="znížená",J147,0)</f>
        <v>0</v>
      </c>
      <c r="BG147" s="252">
        <f>IF(N147="zákl. prenesená",J147,0)</f>
        <v>0</v>
      </c>
      <c r="BH147" s="252">
        <f>IF(N147="zníž. prenesená",J147,0)</f>
        <v>0</v>
      </c>
      <c r="BI147" s="252">
        <f>IF(N147="nulová",J147,0)</f>
        <v>0</v>
      </c>
      <c r="BJ147" s="18" t="s">
        <v>92</v>
      </c>
      <c r="BK147" s="252">
        <f>ROUND(I147*H147,2)</f>
        <v>0</v>
      </c>
      <c r="BL147" s="18" t="s">
        <v>227</v>
      </c>
      <c r="BM147" s="251" t="s">
        <v>2399</v>
      </c>
    </row>
    <row r="148" s="13" customFormat="1">
      <c r="A148" s="13"/>
      <c r="B148" s="258"/>
      <c r="C148" s="259"/>
      <c r="D148" s="260" t="s">
        <v>256</v>
      </c>
      <c r="E148" s="261" t="s">
        <v>1</v>
      </c>
      <c r="F148" s="262" t="s">
        <v>2400</v>
      </c>
      <c r="G148" s="259"/>
      <c r="H148" s="263">
        <v>152.22</v>
      </c>
      <c r="I148" s="264"/>
      <c r="J148" s="259"/>
      <c r="K148" s="259"/>
      <c r="L148" s="265"/>
      <c r="M148" s="266"/>
      <c r="N148" s="267"/>
      <c r="O148" s="267"/>
      <c r="P148" s="267"/>
      <c r="Q148" s="267"/>
      <c r="R148" s="267"/>
      <c r="S148" s="267"/>
      <c r="T148" s="268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69" t="s">
        <v>256</v>
      </c>
      <c r="AU148" s="269" t="s">
        <v>92</v>
      </c>
      <c r="AV148" s="13" t="s">
        <v>92</v>
      </c>
      <c r="AW148" s="13" t="s">
        <v>32</v>
      </c>
      <c r="AX148" s="13" t="s">
        <v>84</v>
      </c>
      <c r="AY148" s="269" t="s">
        <v>210</v>
      </c>
    </row>
    <row r="149" s="2" customFormat="1" ht="21.0566" customHeight="1">
      <c r="A149" s="39"/>
      <c r="B149" s="40"/>
      <c r="C149" s="239" t="s">
        <v>282</v>
      </c>
      <c r="D149" s="239" t="s">
        <v>213</v>
      </c>
      <c r="E149" s="240" t="s">
        <v>273</v>
      </c>
      <c r="F149" s="241" t="s">
        <v>274</v>
      </c>
      <c r="G149" s="242" t="s">
        <v>264</v>
      </c>
      <c r="H149" s="243">
        <v>39.600000000000001</v>
      </c>
      <c r="I149" s="244"/>
      <c r="J149" s="245">
        <f>ROUND(I149*H149,2)</f>
        <v>0</v>
      </c>
      <c r="K149" s="246"/>
      <c r="L149" s="45"/>
      <c r="M149" s="247" t="s">
        <v>1</v>
      </c>
      <c r="N149" s="248" t="s">
        <v>42</v>
      </c>
      <c r="O149" s="98"/>
      <c r="P149" s="249">
        <f>O149*H149</f>
        <v>0</v>
      </c>
      <c r="Q149" s="249">
        <v>0</v>
      </c>
      <c r="R149" s="249">
        <f>Q149*H149</f>
        <v>0</v>
      </c>
      <c r="S149" s="249">
        <v>0</v>
      </c>
      <c r="T149" s="250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51" t="s">
        <v>227</v>
      </c>
      <c r="AT149" s="251" t="s">
        <v>213</v>
      </c>
      <c r="AU149" s="251" t="s">
        <v>92</v>
      </c>
      <c r="AY149" s="18" t="s">
        <v>210</v>
      </c>
      <c r="BE149" s="252">
        <f>IF(N149="základná",J149,0)</f>
        <v>0</v>
      </c>
      <c r="BF149" s="252">
        <f>IF(N149="znížená",J149,0)</f>
        <v>0</v>
      </c>
      <c r="BG149" s="252">
        <f>IF(N149="zákl. prenesená",J149,0)</f>
        <v>0</v>
      </c>
      <c r="BH149" s="252">
        <f>IF(N149="zníž. prenesená",J149,0)</f>
        <v>0</v>
      </c>
      <c r="BI149" s="252">
        <f>IF(N149="nulová",J149,0)</f>
        <v>0</v>
      </c>
      <c r="BJ149" s="18" t="s">
        <v>92</v>
      </c>
      <c r="BK149" s="252">
        <f>ROUND(I149*H149,2)</f>
        <v>0</v>
      </c>
      <c r="BL149" s="18" t="s">
        <v>227</v>
      </c>
      <c r="BM149" s="251" t="s">
        <v>2401</v>
      </c>
    </row>
    <row r="150" s="13" customFormat="1">
      <c r="A150" s="13"/>
      <c r="B150" s="258"/>
      <c r="C150" s="259"/>
      <c r="D150" s="260" t="s">
        <v>256</v>
      </c>
      <c r="E150" s="261" t="s">
        <v>1</v>
      </c>
      <c r="F150" s="262" t="s">
        <v>2402</v>
      </c>
      <c r="G150" s="259"/>
      <c r="H150" s="263">
        <v>39.600000000000001</v>
      </c>
      <c r="I150" s="264"/>
      <c r="J150" s="259"/>
      <c r="K150" s="259"/>
      <c r="L150" s="265"/>
      <c r="M150" s="266"/>
      <c r="N150" s="267"/>
      <c r="O150" s="267"/>
      <c r="P150" s="267"/>
      <c r="Q150" s="267"/>
      <c r="R150" s="267"/>
      <c r="S150" s="267"/>
      <c r="T150" s="268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69" t="s">
        <v>256</v>
      </c>
      <c r="AU150" s="269" t="s">
        <v>92</v>
      </c>
      <c r="AV150" s="13" t="s">
        <v>92</v>
      </c>
      <c r="AW150" s="13" t="s">
        <v>32</v>
      </c>
      <c r="AX150" s="13" t="s">
        <v>84</v>
      </c>
      <c r="AY150" s="269" t="s">
        <v>210</v>
      </c>
    </row>
    <row r="151" s="2" customFormat="1" ht="23.4566" customHeight="1">
      <c r="A151" s="39"/>
      <c r="B151" s="40"/>
      <c r="C151" s="239" t="s">
        <v>287</v>
      </c>
      <c r="D151" s="239" t="s">
        <v>213</v>
      </c>
      <c r="E151" s="240" t="s">
        <v>278</v>
      </c>
      <c r="F151" s="241" t="s">
        <v>279</v>
      </c>
      <c r="G151" s="242" t="s">
        <v>264</v>
      </c>
      <c r="H151" s="243">
        <v>11.880000000000001</v>
      </c>
      <c r="I151" s="244"/>
      <c r="J151" s="245">
        <f>ROUND(I151*H151,2)</f>
        <v>0</v>
      </c>
      <c r="K151" s="246"/>
      <c r="L151" s="45"/>
      <c r="M151" s="247" t="s">
        <v>1</v>
      </c>
      <c r="N151" s="248" t="s">
        <v>42</v>
      </c>
      <c r="O151" s="98"/>
      <c r="P151" s="249">
        <f>O151*H151</f>
        <v>0</v>
      </c>
      <c r="Q151" s="249">
        <v>0</v>
      </c>
      <c r="R151" s="249">
        <f>Q151*H151</f>
        <v>0</v>
      </c>
      <c r="S151" s="249">
        <v>0</v>
      </c>
      <c r="T151" s="250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51" t="s">
        <v>227</v>
      </c>
      <c r="AT151" s="251" t="s">
        <v>213</v>
      </c>
      <c r="AU151" s="251" t="s">
        <v>92</v>
      </c>
      <c r="AY151" s="18" t="s">
        <v>210</v>
      </c>
      <c r="BE151" s="252">
        <f>IF(N151="základná",J151,0)</f>
        <v>0</v>
      </c>
      <c r="BF151" s="252">
        <f>IF(N151="znížená",J151,0)</f>
        <v>0</v>
      </c>
      <c r="BG151" s="252">
        <f>IF(N151="zákl. prenesená",J151,0)</f>
        <v>0</v>
      </c>
      <c r="BH151" s="252">
        <f>IF(N151="zníž. prenesená",J151,0)</f>
        <v>0</v>
      </c>
      <c r="BI151" s="252">
        <f>IF(N151="nulová",J151,0)</f>
        <v>0</v>
      </c>
      <c r="BJ151" s="18" t="s">
        <v>92</v>
      </c>
      <c r="BK151" s="252">
        <f>ROUND(I151*H151,2)</f>
        <v>0</v>
      </c>
      <c r="BL151" s="18" t="s">
        <v>227</v>
      </c>
      <c r="BM151" s="251" t="s">
        <v>2403</v>
      </c>
    </row>
    <row r="152" s="13" customFormat="1">
      <c r="A152" s="13"/>
      <c r="B152" s="258"/>
      <c r="C152" s="259"/>
      <c r="D152" s="260" t="s">
        <v>256</v>
      </c>
      <c r="E152" s="261" t="s">
        <v>1</v>
      </c>
      <c r="F152" s="262" t="s">
        <v>2404</v>
      </c>
      <c r="G152" s="259"/>
      <c r="H152" s="263">
        <v>39.600000000000001</v>
      </c>
      <c r="I152" s="264"/>
      <c r="J152" s="259"/>
      <c r="K152" s="259"/>
      <c r="L152" s="265"/>
      <c r="M152" s="266"/>
      <c r="N152" s="267"/>
      <c r="O152" s="267"/>
      <c r="P152" s="267"/>
      <c r="Q152" s="267"/>
      <c r="R152" s="267"/>
      <c r="S152" s="267"/>
      <c r="T152" s="268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69" t="s">
        <v>256</v>
      </c>
      <c r="AU152" s="269" t="s">
        <v>92</v>
      </c>
      <c r="AV152" s="13" t="s">
        <v>92</v>
      </c>
      <c r="AW152" s="13" t="s">
        <v>32</v>
      </c>
      <c r="AX152" s="13" t="s">
        <v>84</v>
      </c>
      <c r="AY152" s="269" t="s">
        <v>210</v>
      </c>
    </row>
    <row r="153" s="13" customFormat="1">
      <c r="A153" s="13"/>
      <c r="B153" s="258"/>
      <c r="C153" s="259"/>
      <c r="D153" s="260" t="s">
        <v>256</v>
      </c>
      <c r="E153" s="259"/>
      <c r="F153" s="262" t="s">
        <v>2405</v>
      </c>
      <c r="G153" s="259"/>
      <c r="H153" s="263">
        <v>11.880000000000001</v>
      </c>
      <c r="I153" s="264"/>
      <c r="J153" s="259"/>
      <c r="K153" s="259"/>
      <c r="L153" s="265"/>
      <c r="M153" s="266"/>
      <c r="N153" s="267"/>
      <c r="O153" s="267"/>
      <c r="P153" s="267"/>
      <c r="Q153" s="267"/>
      <c r="R153" s="267"/>
      <c r="S153" s="267"/>
      <c r="T153" s="268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69" t="s">
        <v>256</v>
      </c>
      <c r="AU153" s="269" t="s">
        <v>92</v>
      </c>
      <c r="AV153" s="13" t="s">
        <v>92</v>
      </c>
      <c r="AW153" s="13" t="s">
        <v>4</v>
      </c>
      <c r="AX153" s="13" t="s">
        <v>84</v>
      </c>
      <c r="AY153" s="269" t="s">
        <v>210</v>
      </c>
    </row>
    <row r="154" s="2" customFormat="1" ht="36.72453" customHeight="1">
      <c r="A154" s="39"/>
      <c r="B154" s="40"/>
      <c r="C154" s="239" t="s">
        <v>293</v>
      </c>
      <c r="D154" s="239" t="s">
        <v>213</v>
      </c>
      <c r="E154" s="240" t="s">
        <v>1308</v>
      </c>
      <c r="F154" s="241" t="s">
        <v>1309</v>
      </c>
      <c r="G154" s="242" t="s">
        <v>264</v>
      </c>
      <c r="H154" s="243">
        <v>176.22</v>
      </c>
      <c r="I154" s="244"/>
      <c r="J154" s="245">
        <f>ROUND(I154*H154,2)</f>
        <v>0</v>
      </c>
      <c r="K154" s="246"/>
      <c r="L154" s="45"/>
      <c r="M154" s="247" t="s">
        <v>1</v>
      </c>
      <c r="N154" s="248" t="s">
        <v>42</v>
      </c>
      <c r="O154" s="98"/>
      <c r="P154" s="249">
        <f>O154*H154</f>
        <v>0</v>
      </c>
      <c r="Q154" s="249">
        <v>0</v>
      </c>
      <c r="R154" s="249">
        <f>Q154*H154</f>
        <v>0</v>
      </c>
      <c r="S154" s="249">
        <v>0</v>
      </c>
      <c r="T154" s="250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51" t="s">
        <v>227</v>
      </c>
      <c r="AT154" s="251" t="s">
        <v>213</v>
      </c>
      <c r="AU154" s="251" t="s">
        <v>92</v>
      </c>
      <c r="AY154" s="18" t="s">
        <v>210</v>
      </c>
      <c r="BE154" s="252">
        <f>IF(N154="základná",J154,0)</f>
        <v>0</v>
      </c>
      <c r="BF154" s="252">
        <f>IF(N154="znížená",J154,0)</f>
        <v>0</v>
      </c>
      <c r="BG154" s="252">
        <f>IF(N154="zákl. prenesená",J154,0)</f>
        <v>0</v>
      </c>
      <c r="BH154" s="252">
        <f>IF(N154="zníž. prenesená",J154,0)</f>
        <v>0</v>
      </c>
      <c r="BI154" s="252">
        <f>IF(N154="nulová",J154,0)</f>
        <v>0</v>
      </c>
      <c r="BJ154" s="18" t="s">
        <v>92</v>
      </c>
      <c r="BK154" s="252">
        <f>ROUND(I154*H154,2)</f>
        <v>0</v>
      </c>
      <c r="BL154" s="18" t="s">
        <v>227</v>
      </c>
      <c r="BM154" s="251" t="s">
        <v>2406</v>
      </c>
    </row>
    <row r="155" s="13" customFormat="1">
      <c r="A155" s="13"/>
      <c r="B155" s="258"/>
      <c r="C155" s="259"/>
      <c r="D155" s="260" t="s">
        <v>256</v>
      </c>
      <c r="E155" s="261" t="s">
        <v>1</v>
      </c>
      <c r="F155" s="262" t="s">
        <v>2407</v>
      </c>
      <c r="G155" s="259"/>
      <c r="H155" s="263">
        <v>176.22</v>
      </c>
      <c r="I155" s="264"/>
      <c r="J155" s="259"/>
      <c r="K155" s="259"/>
      <c r="L155" s="265"/>
      <c r="M155" s="266"/>
      <c r="N155" s="267"/>
      <c r="O155" s="267"/>
      <c r="P155" s="267"/>
      <c r="Q155" s="267"/>
      <c r="R155" s="267"/>
      <c r="S155" s="267"/>
      <c r="T155" s="268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69" t="s">
        <v>256</v>
      </c>
      <c r="AU155" s="269" t="s">
        <v>92</v>
      </c>
      <c r="AV155" s="13" t="s">
        <v>92</v>
      </c>
      <c r="AW155" s="13" t="s">
        <v>32</v>
      </c>
      <c r="AX155" s="13" t="s">
        <v>84</v>
      </c>
      <c r="AY155" s="269" t="s">
        <v>210</v>
      </c>
    </row>
    <row r="156" s="2" customFormat="1" ht="23.4566" customHeight="1">
      <c r="A156" s="39"/>
      <c r="B156" s="40"/>
      <c r="C156" s="239" t="s">
        <v>301</v>
      </c>
      <c r="D156" s="239" t="s">
        <v>213</v>
      </c>
      <c r="E156" s="240" t="s">
        <v>2408</v>
      </c>
      <c r="F156" s="241" t="s">
        <v>2409</v>
      </c>
      <c r="G156" s="242" t="s">
        <v>264</v>
      </c>
      <c r="H156" s="243">
        <v>225</v>
      </c>
      <c r="I156" s="244"/>
      <c r="J156" s="245">
        <f>ROUND(I156*H156,2)</f>
        <v>0</v>
      </c>
      <c r="K156" s="246"/>
      <c r="L156" s="45"/>
      <c r="M156" s="247" t="s">
        <v>1</v>
      </c>
      <c r="N156" s="248" t="s">
        <v>42</v>
      </c>
      <c r="O156" s="98"/>
      <c r="P156" s="249">
        <f>O156*H156</f>
        <v>0</v>
      </c>
      <c r="Q156" s="249">
        <v>0</v>
      </c>
      <c r="R156" s="249">
        <f>Q156*H156</f>
        <v>0</v>
      </c>
      <c r="S156" s="249">
        <v>0</v>
      </c>
      <c r="T156" s="250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51" t="s">
        <v>227</v>
      </c>
      <c r="AT156" s="251" t="s">
        <v>213</v>
      </c>
      <c r="AU156" s="251" t="s">
        <v>92</v>
      </c>
      <c r="AY156" s="18" t="s">
        <v>210</v>
      </c>
      <c r="BE156" s="252">
        <f>IF(N156="základná",J156,0)</f>
        <v>0</v>
      </c>
      <c r="BF156" s="252">
        <f>IF(N156="znížená",J156,0)</f>
        <v>0</v>
      </c>
      <c r="BG156" s="252">
        <f>IF(N156="zákl. prenesená",J156,0)</f>
        <v>0</v>
      </c>
      <c r="BH156" s="252">
        <f>IF(N156="zníž. prenesená",J156,0)</f>
        <v>0</v>
      </c>
      <c r="BI156" s="252">
        <f>IF(N156="nulová",J156,0)</f>
        <v>0</v>
      </c>
      <c r="BJ156" s="18" t="s">
        <v>92</v>
      </c>
      <c r="BK156" s="252">
        <f>ROUND(I156*H156,2)</f>
        <v>0</v>
      </c>
      <c r="BL156" s="18" t="s">
        <v>227</v>
      </c>
      <c r="BM156" s="251" t="s">
        <v>2410</v>
      </c>
    </row>
    <row r="157" s="13" customFormat="1">
      <c r="A157" s="13"/>
      <c r="B157" s="258"/>
      <c r="C157" s="259"/>
      <c r="D157" s="260" t="s">
        <v>256</v>
      </c>
      <c r="E157" s="261" t="s">
        <v>1</v>
      </c>
      <c r="F157" s="262" t="s">
        <v>2411</v>
      </c>
      <c r="G157" s="259"/>
      <c r="H157" s="263">
        <v>225</v>
      </c>
      <c r="I157" s="264"/>
      <c r="J157" s="259"/>
      <c r="K157" s="259"/>
      <c r="L157" s="265"/>
      <c r="M157" s="266"/>
      <c r="N157" s="267"/>
      <c r="O157" s="267"/>
      <c r="P157" s="267"/>
      <c r="Q157" s="267"/>
      <c r="R157" s="267"/>
      <c r="S157" s="267"/>
      <c r="T157" s="268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69" t="s">
        <v>256</v>
      </c>
      <c r="AU157" s="269" t="s">
        <v>92</v>
      </c>
      <c r="AV157" s="13" t="s">
        <v>92</v>
      </c>
      <c r="AW157" s="13" t="s">
        <v>32</v>
      </c>
      <c r="AX157" s="13" t="s">
        <v>84</v>
      </c>
      <c r="AY157" s="269" t="s">
        <v>210</v>
      </c>
    </row>
    <row r="158" s="2" customFormat="1" ht="21.0566" customHeight="1">
      <c r="A158" s="39"/>
      <c r="B158" s="40"/>
      <c r="C158" s="239" t="s">
        <v>307</v>
      </c>
      <c r="D158" s="239" t="s">
        <v>213</v>
      </c>
      <c r="E158" s="240" t="s">
        <v>1315</v>
      </c>
      <c r="F158" s="241" t="s">
        <v>1316</v>
      </c>
      <c r="G158" s="242" t="s">
        <v>264</v>
      </c>
      <c r="H158" s="243">
        <v>176.22</v>
      </c>
      <c r="I158" s="244"/>
      <c r="J158" s="245">
        <f>ROUND(I158*H158,2)</f>
        <v>0</v>
      </c>
      <c r="K158" s="246"/>
      <c r="L158" s="45"/>
      <c r="M158" s="247" t="s">
        <v>1</v>
      </c>
      <c r="N158" s="248" t="s">
        <v>42</v>
      </c>
      <c r="O158" s="98"/>
      <c r="P158" s="249">
        <f>O158*H158</f>
        <v>0</v>
      </c>
      <c r="Q158" s="249">
        <v>0</v>
      </c>
      <c r="R158" s="249">
        <f>Q158*H158</f>
        <v>0</v>
      </c>
      <c r="S158" s="249">
        <v>0</v>
      </c>
      <c r="T158" s="250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51" t="s">
        <v>227</v>
      </c>
      <c r="AT158" s="251" t="s">
        <v>213</v>
      </c>
      <c r="AU158" s="251" t="s">
        <v>92</v>
      </c>
      <c r="AY158" s="18" t="s">
        <v>210</v>
      </c>
      <c r="BE158" s="252">
        <f>IF(N158="základná",J158,0)</f>
        <v>0</v>
      </c>
      <c r="BF158" s="252">
        <f>IF(N158="znížená",J158,0)</f>
        <v>0</v>
      </c>
      <c r="BG158" s="252">
        <f>IF(N158="zákl. prenesená",J158,0)</f>
        <v>0</v>
      </c>
      <c r="BH158" s="252">
        <f>IF(N158="zníž. prenesená",J158,0)</f>
        <v>0</v>
      </c>
      <c r="BI158" s="252">
        <f>IF(N158="nulová",J158,0)</f>
        <v>0</v>
      </c>
      <c r="BJ158" s="18" t="s">
        <v>92</v>
      </c>
      <c r="BK158" s="252">
        <f>ROUND(I158*H158,2)</f>
        <v>0</v>
      </c>
      <c r="BL158" s="18" t="s">
        <v>227</v>
      </c>
      <c r="BM158" s="251" t="s">
        <v>2412</v>
      </c>
    </row>
    <row r="159" s="13" customFormat="1">
      <c r="A159" s="13"/>
      <c r="B159" s="258"/>
      <c r="C159" s="259"/>
      <c r="D159" s="260" t="s">
        <v>256</v>
      </c>
      <c r="E159" s="261" t="s">
        <v>1</v>
      </c>
      <c r="F159" s="262" t="s">
        <v>2407</v>
      </c>
      <c r="G159" s="259"/>
      <c r="H159" s="263">
        <v>176.22</v>
      </c>
      <c r="I159" s="264"/>
      <c r="J159" s="259"/>
      <c r="K159" s="259"/>
      <c r="L159" s="265"/>
      <c r="M159" s="266"/>
      <c r="N159" s="267"/>
      <c r="O159" s="267"/>
      <c r="P159" s="267"/>
      <c r="Q159" s="267"/>
      <c r="R159" s="267"/>
      <c r="S159" s="267"/>
      <c r="T159" s="268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69" t="s">
        <v>256</v>
      </c>
      <c r="AU159" s="269" t="s">
        <v>92</v>
      </c>
      <c r="AV159" s="13" t="s">
        <v>92</v>
      </c>
      <c r="AW159" s="13" t="s">
        <v>32</v>
      </c>
      <c r="AX159" s="13" t="s">
        <v>84</v>
      </c>
      <c r="AY159" s="269" t="s">
        <v>210</v>
      </c>
    </row>
    <row r="160" s="2" customFormat="1" ht="23.4566" customHeight="1">
      <c r="A160" s="39"/>
      <c r="B160" s="40"/>
      <c r="C160" s="239" t="s">
        <v>313</v>
      </c>
      <c r="D160" s="239" t="s">
        <v>213</v>
      </c>
      <c r="E160" s="240" t="s">
        <v>1026</v>
      </c>
      <c r="F160" s="241" t="s">
        <v>342</v>
      </c>
      <c r="G160" s="242" t="s">
        <v>333</v>
      </c>
      <c r="H160" s="243">
        <v>334.81799999999998</v>
      </c>
      <c r="I160" s="244"/>
      <c r="J160" s="245">
        <f>ROUND(I160*H160,2)</f>
        <v>0</v>
      </c>
      <c r="K160" s="246"/>
      <c r="L160" s="45"/>
      <c r="M160" s="247" t="s">
        <v>1</v>
      </c>
      <c r="N160" s="248" t="s">
        <v>42</v>
      </c>
      <c r="O160" s="98"/>
      <c r="P160" s="249">
        <f>O160*H160</f>
        <v>0</v>
      </c>
      <c r="Q160" s="249">
        <v>0</v>
      </c>
      <c r="R160" s="249">
        <f>Q160*H160</f>
        <v>0</v>
      </c>
      <c r="S160" s="249">
        <v>0</v>
      </c>
      <c r="T160" s="250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51" t="s">
        <v>227</v>
      </c>
      <c r="AT160" s="251" t="s">
        <v>213</v>
      </c>
      <c r="AU160" s="251" t="s">
        <v>92</v>
      </c>
      <c r="AY160" s="18" t="s">
        <v>210</v>
      </c>
      <c r="BE160" s="252">
        <f>IF(N160="základná",J160,0)</f>
        <v>0</v>
      </c>
      <c r="BF160" s="252">
        <f>IF(N160="znížená",J160,0)</f>
        <v>0</v>
      </c>
      <c r="BG160" s="252">
        <f>IF(N160="zákl. prenesená",J160,0)</f>
        <v>0</v>
      </c>
      <c r="BH160" s="252">
        <f>IF(N160="zníž. prenesená",J160,0)</f>
        <v>0</v>
      </c>
      <c r="BI160" s="252">
        <f>IF(N160="nulová",J160,0)</f>
        <v>0</v>
      </c>
      <c r="BJ160" s="18" t="s">
        <v>92</v>
      </c>
      <c r="BK160" s="252">
        <f>ROUND(I160*H160,2)</f>
        <v>0</v>
      </c>
      <c r="BL160" s="18" t="s">
        <v>227</v>
      </c>
      <c r="BM160" s="251" t="s">
        <v>2413</v>
      </c>
    </row>
    <row r="161" s="13" customFormat="1">
      <c r="A161" s="13"/>
      <c r="B161" s="258"/>
      <c r="C161" s="259"/>
      <c r="D161" s="260" t="s">
        <v>256</v>
      </c>
      <c r="E161" s="261" t="s">
        <v>1</v>
      </c>
      <c r="F161" s="262" t="s">
        <v>2414</v>
      </c>
      <c r="G161" s="259"/>
      <c r="H161" s="263">
        <v>334.81799999999998</v>
      </c>
      <c r="I161" s="264"/>
      <c r="J161" s="259"/>
      <c r="K161" s="259"/>
      <c r="L161" s="265"/>
      <c r="M161" s="266"/>
      <c r="N161" s="267"/>
      <c r="O161" s="267"/>
      <c r="P161" s="267"/>
      <c r="Q161" s="267"/>
      <c r="R161" s="267"/>
      <c r="S161" s="267"/>
      <c r="T161" s="268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69" t="s">
        <v>256</v>
      </c>
      <c r="AU161" s="269" t="s">
        <v>92</v>
      </c>
      <c r="AV161" s="13" t="s">
        <v>92</v>
      </c>
      <c r="AW161" s="13" t="s">
        <v>32</v>
      </c>
      <c r="AX161" s="13" t="s">
        <v>84</v>
      </c>
      <c r="AY161" s="269" t="s">
        <v>210</v>
      </c>
    </row>
    <row r="162" s="2" customFormat="1" ht="23.4566" customHeight="1">
      <c r="A162" s="39"/>
      <c r="B162" s="40"/>
      <c r="C162" s="239" t="s">
        <v>318</v>
      </c>
      <c r="D162" s="239" t="s">
        <v>213</v>
      </c>
      <c r="E162" s="240" t="s">
        <v>2042</v>
      </c>
      <c r="F162" s="241" t="s">
        <v>348</v>
      </c>
      <c r="G162" s="242" t="s">
        <v>264</v>
      </c>
      <c r="H162" s="243">
        <v>15.6</v>
      </c>
      <c r="I162" s="244"/>
      <c r="J162" s="245">
        <f>ROUND(I162*H162,2)</f>
        <v>0</v>
      </c>
      <c r="K162" s="246"/>
      <c r="L162" s="45"/>
      <c r="M162" s="247" t="s">
        <v>1</v>
      </c>
      <c r="N162" s="248" t="s">
        <v>42</v>
      </c>
      <c r="O162" s="98"/>
      <c r="P162" s="249">
        <f>O162*H162</f>
        <v>0</v>
      </c>
      <c r="Q162" s="249">
        <v>0</v>
      </c>
      <c r="R162" s="249">
        <f>Q162*H162</f>
        <v>0</v>
      </c>
      <c r="S162" s="249">
        <v>0</v>
      </c>
      <c r="T162" s="250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51" t="s">
        <v>227</v>
      </c>
      <c r="AT162" s="251" t="s">
        <v>213</v>
      </c>
      <c r="AU162" s="251" t="s">
        <v>92</v>
      </c>
      <c r="AY162" s="18" t="s">
        <v>210</v>
      </c>
      <c r="BE162" s="252">
        <f>IF(N162="základná",J162,0)</f>
        <v>0</v>
      </c>
      <c r="BF162" s="252">
        <f>IF(N162="znížená",J162,0)</f>
        <v>0</v>
      </c>
      <c r="BG162" s="252">
        <f>IF(N162="zákl. prenesená",J162,0)</f>
        <v>0</v>
      </c>
      <c r="BH162" s="252">
        <f>IF(N162="zníž. prenesená",J162,0)</f>
        <v>0</v>
      </c>
      <c r="BI162" s="252">
        <f>IF(N162="nulová",J162,0)</f>
        <v>0</v>
      </c>
      <c r="BJ162" s="18" t="s">
        <v>92</v>
      </c>
      <c r="BK162" s="252">
        <f>ROUND(I162*H162,2)</f>
        <v>0</v>
      </c>
      <c r="BL162" s="18" t="s">
        <v>227</v>
      </c>
      <c r="BM162" s="251" t="s">
        <v>2415</v>
      </c>
    </row>
    <row r="163" s="15" customFormat="1">
      <c r="A163" s="15"/>
      <c r="B163" s="292"/>
      <c r="C163" s="293"/>
      <c r="D163" s="260" t="s">
        <v>256</v>
      </c>
      <c r="E163" s="294" t="s">
        <v>1</v>
      </c>
      <c r="F163" s="295" t="s">
        <v>2416</v>
      </c>
      <c r="G163" s="293"/>
      <c r="H163" s="294" t="s">
        <v>1</v>
      </c>
      <c r="I163" s="296"/>
      <c r="J163" s="293"/>
      <c r="K163" s="293"/>
      <c r="L163" s="297"/>
      <c r="M163" s="298"/>
      <c r="N163" s="299"/>
      <c r="O163" s="299"/>
      <c r="P163" s="299"/>
      <c r="Q163" s="299"/>
      <c r="R163" s="299"/>
      <c r="S163" s="299"/>
      <c r="T163" s="300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301" t="s">
        <v>256</v>
      </c>
      <c r="AU163" s="301" t="s">
        <v>92</v>
      </c>
      <c r="AV163" s="15" t="s">
        <v>84</v>
      </c>
      <c r="AW163" s="15" t="s">
        <v>32</v>
      </c>
      <c r="AX163" s="15" t="s">
        <v>76</v>
      </c>
      <c r="AY163" s="301" t="s">
        <v>210</v>
      </c>
    </row>
    <row r="164" s="13" customFormat="1">
      <c r="A164" s="13"/>
      <c r="B164" s="258"/>
      <c r="C164" s="259"/>
      <c r="D164" s="260" t="s">
        <v>256</v>
      </c>
      <c r="E164" s="261" t="s">
        <v>1</v>
      </c>
      <c r="F164" s="262" t="s">
        <v>2417</v>
      </c>
      <c r="G164" s="259"/>
      <c r="H164" s="263">
        <v>15.6</v>
      </c>
      <c r="I164" s="264"/>
      <c r="J164" s="259"/>
      <c r="K164" s="259"/>
      <c r="L164" s="265"/>
      <c r="M164" s="266"/>
      <c r="N164" s="267"/>
      <c r="O164" s="267"/>
      <c r="P164" s="267"/>
      <c r="Q164" s="267"/>
      <c r="R164" s="267"/>
      <c r="S164" s="267"/>
      <c r="T164" s="268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69" t="s">
        <v>256</v>
      </c>
      <c r="AU164" s="269" t="s">
        <v>92</v>
      </c>
      <c r="AV164" s="13" t="s">
        <v>92</v>
      </c>
      <c r="AW164" s="13" t="s">
        <v>32</v>
      </c>
      <c r="AX164" s="13" t="s">
        <v>84</v>
      </c>
      <c r="AY164" s="269" t="s">
        <v>210</v>
      </c>
    </row>
    <row r="165" s="2" customFormat="1" ht="23.4566" customHeight="1">
      <c r="A165" s="39"/>
      <c r="B165" s="40"/>
      <c r="C165" s="239" t="s">
        <v>324</v>
      </c>
      <c r="D165" s="239" t="s">
        <v>213</v>
      </c>
      <c r="E165" s="240" t="s">
        <v>1985</v>
      </c>
      <c r="F165" s="241" t="s">
        <v>1986</v>
      </c>
      <c r="G165" s="242" t="s">
        <v>254</v>
      </c>
      <c r="H165" s="243">
        <v>40</v>
      </c>
      <c r="I165" s="244"/>
      <c r="J165" s="245">
        <f>ROUND(I165*H165,2)</f>
        <v>0</v>
      </c>
      <c r="K165" s="246"/>
      <c r="L165" s="45"/>
      <c r="M165" s="247" t="s">
        <v>1</v>
      </c>
      <c r="N165" s="248" t="s">
        <v>42</v>
      </c>
      <c r="O165" s="98"/>
      <c r="P165" s="249">
        <f>O165*H165</f>
        <v>0</v>
      </c>
      <c r="Q165" s="249">
        <v>0</v>
      </c>
      <c r="R165" s="249">
        <f>Q165*H165</f>
        <v>0</v>
      </c>
      <c r="S165" s="249">
        <v>0</v>
      </c>
      <c r="T165" s="250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51" t="s">
        <v>227</v>
      </c>
      <c r="AT165" s="251" t="s">
        <v>213</v>
      </c>
      <c r="AU165" s="251" t="s">
        <v>92</v>
      </c>
      <c r="AY165" s="18" t="s">
        <v>210</v>
      </c>
      <c r="BE165" s="252">
        <f>IF(N165="základná",J165,0)</f>
        <v>0</v>
      </c>
      <c r="BF165" s="252">
        <f>IF(N165="znížená",J165,0)</f>
        <v>0</v>
      </c>
      <c r="BG165" s="252">
        <f>IF(N165="zákl. prenesená",J165,0)</f>
        <v>0</v>
      </c>
      <c r="BH165" s="252">
        <f>IF(N165="zníž. prenesená",J165,0)</f>
        <v>0</v>
      </c>
      <c r="BI165" s="252">
        <f>IF(N165="nulová",J165,0)</f>
        <v>0</v>
      </c>
      <c r="BJ165" s="18" t="s">
        <v>92</v>
      </c>
      <c r="BK165" s="252">
        <f>ROUND(I165*H165,2)</f>
        <v>0</v>
      </c>
      <c r="BL165" s="18" t="s">
        <v>227</v>
      </c>
      <c r="BM165" s="251" t="s">
        <v>2418</v>
      </c>
    </row>
    <row r="166" s="13" customFormat="1">
      <c r="A166" s="13"/>
      <c r="B166" s="258"/>
      <c r="C166" s="259"/>
      <c r="D166" s="260" t="s">
        <v>256</v>
      </c>
      <c r="E166" s="261" t="s">
        <v>1</v>
      </c>
      <c r="F166" s="262" t="s">
        <v>2419</v>
      </c>
      <c r="G166" s="259"/>
      <c r="H166" s="263">
        <v>40</v>
      </c>
      <c r="I166" s="264"/>
      <c r="J166" s="259"/>
      <c r="K166" s="259"/>
      <c r="L166" s="265"/>
      <c r="M166" s="266"/>
      <c r="N166" s="267"/>
      <c r="O166" s="267"/>
      <c r="P166" s="267"/>
      <c r="Q166" s="267"/>
      <c r="R166" s="267"/>
      <c r="S166" s="267"/>
      <c r="T166" s="268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69" t="s">
        <v>256</v>
      </c>
      <c r="AU166" s="269" t="s">
        <v>92</v>
      </c>
      <c r="AV166" s="13" t="s">
        <v>92</v>
      </c>
      <c r="AW166" s="13" t="s">
        <v>32</v>
      </c>
      <c r="AX166" s="13" t="s">
        <v>76</v>
      </c>
      <c r="AY166" s="269" t="s">
        <v>210</v>
      </c>
    </row>
    <row r="167" s="2" customFormat="1" ht="16.30189" customHeight="1">
      <c r="A167" s="39"/>
      <c r="B167" s="40"/>
      <c r="C167" s="281" t="s">
        <v>329</v>
      </c>
      <c r="D167" s="281" t="s">
        <v>330</v>
      </c>
      <c r="E167" s="282" t="s">
        <v>1988</v>
      </c>
      <c r="F167" s="283" t="s">
        <v>1989</v>
      </c>
      <c r="G167" s="284" t="s">
        <v>1050</v>
      </c>
      <c r="H167" s="285">
        <v>1.236</v>
      </c>
      <c r="I167" s="286"/>
      <c r="J167" s="287">
        <f>ROUND(I167*H167,2)</f>
        <v>0</v>
      </c>
      <c r="K167" s="288"/>
      <c r="L167" s="289"/>
      <c r="M167" s="290" t="s">
        <v>1</v>
      </c>
      <c r="N167" s="291" t="s">
        <v>42</v>
      </c>
      <c r="O167" s="98"/>
      <c r="P167" s="249">
        <f>O167*H167</f>
        <v>0</v>
      </c>
      <c r="Q167" s="249">
        <v>0.001</v>
      </c>
      <c r="R167" s="249">
        <f>Q167*H167</f>
        <v>0.0012360000000000001</v>
      </c>
      <c r="S167" s="249">
        <v>0</v>
      </c>
      <c r="T167" s="250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51" t="s">
        <v>287</v>
      </c>
      <c r="AT167" s="251" t="s">
        <v>330</v>
      </c>
      <c r="AU167" s="251" t="s">
        <v>92</v>
      </c>
      <c r="AY167" s="18" t="s">
        <v>210</v>
      </c>
      <c r="BE167" s="252">
        <f>IF(N167="základná",J167,0)</f>
        <v>0</v>
      </c>
      <c r="BF167" s="252">
        <f>IF(N167="znížená",J167,0)</f>
        <v>0</v>
      </c>
      <c r="BG167" s="252">
        <f>IF(N167="zákl. prenesená",J167,0)</f>
        <v>0</v>
      </c>
      <c r="BH167" s="252">
        <f>IF(N167="zníž. prenesená",J167,0)</f>
        <v>0</v>
      </c>
      <c r="BI167" s="252">
        <f>IF(N167="nulová",J167,0)</f>
        <v>0</v>
      </c>
      <c r="BJ167" s="18" t="s">
        <v>92</v>
      </c>
      <c r="BK167" s="252">
        <f>ROUND(I167*H167,2)</f>
        <v>0</v>
      </c>
      <c r="BL167" s="18" t="s">
        <v>227</v>
      </c>
      <c r="BM167" s="251" t="s">
        <v>2420</v>
      </c>
    </row>
    <row r="168" s="13" customFormat="1">
      <c r="A168" s="13"/>
      <c r="B168" s="258"/>
      <c r="C168" s="259"/>
      <c r="D168" s="260" t="s">
        <v>256</v>
      </c>
      <c r="E168" s="259"/>
      <c r="F168" s="262" t="s">
        <v>2421</v>
      </c>
      <c r="G168" s="259"/>
      <c r="H168" s="263">
        <v>1.236</v>
      </c>
      <c r="I168" s="264"/>
      <c r="J168" s="259"/>
      <c r="K168" s="259"/>
      <c r="L168" s="265"/>
      <c r="M168" s="266"/>
      <c r="N168" s="267"/>
      <c r="O168" s="267"/>
      <c r="P168" s="267"/>
      <c r="Q168" s="267"/>
      <c r="R168" s="267"/>
      <c r="S168" s="267"/>
      <c r="T168" s="268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69" t="s">
        <v>256</v>
      </c>
      <c r="AU168" s="269" t="s">
        <v>92</v>
      </c>
      <c r="AV168" s="13" t="s">
        <v>92</v>
      </c>
      <c r="AW168" s="13" t="s">
        <v>4</v>
      </c>
      <c r="AX168" s="13" t="s">
        <v>84</v>
      </c>
      <c r="AY168" s="269" t="s">
        <v>210</v>
      </c>
    </row>
    <row r="169" s="2" customFormat="1" ht="21.0566" customHeight="1">
      <c r="A169" s="39"/>
      <c r="B169" s="40"/>
      <c r="C169" s="239" t="s">
        <v>336</v>
      </c>
      <c r="D169" s="239" t="s">
        <v>213</v>
      </c>
      <c r="E169" s="240" t="s">
        <v>363</v>
      </c>
      <c r="F169" s="241" t="s">
        <v>364</v>
      </c>
      <c r="G169" s="242" t="s">
        <v>254</v>
      </c>
      <c r="H169" s="243">
        <v>75</v>
      </c>
      <c r="I169" s="244"/>
      <c r="J169" s="245">
        <f>ROUND(I169*H169,2)</f>
        <v>0</v>
      </c>
      <c r="K169" s="246"/>
      <c r="L169" s="45"/>
      <c r="M169" s="247" t="s">
        <v>1</v>
      </c>
      <c r="N169" s="248" t="s">
        <v>42</v>
      </c>
      <c r="O169" s="98"/>
      <c r="P169" s="249">
        <f>O169*H169</f>
        <v>0</v>
      </c>
      <c r="Q169" s="249">
        <v>0</v>
      </c>
      <c r="R169" s="249">
        <f>Q169*H169</f>
        <v>0</v>
      </c>
      <c r="S169" s="249">
        <v>0</v>
      </c>
      <c r="T169" s="250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51" t="s">
        <v>227</v>
      </c>
      <c r="AT169" s="251" t="s">
        <v>213</v>
      </c>
      <c r="AU169" s="251" t="s">
        <v>92</v>
      </c>
      <c r="AY169" s="18" t="s">
        <v>210</v>
      </c>
      <c r="BE169" s="252">
        <f>IF(N169="základná",J169,0)</f>
        <v>0</v>
      </c>
      <c r="BF169" s="252">
        <f>IF(N169="znížená",J169,0)</f>
        <v>0</v>
      </c>
      <c r="BG169" s="252">
        <f>IF(N169="zákl. prenesená",J169,0)</f>
        <v>0</v>
      </c>
      <c r="BH169" s="252">
        <f>IF(N169="zníž. prenesená",J169,0)</f>
        <v>0</v>
      </c>
      <c r="BI169" s="252">
        <f>IF(N169="nulová",J169,0)</f>
        <v>0</v>
      </c>
      <c r="BJ169" s="18" t="s">
        <v>92</v>
      </c>
      <c r="BK169" s="252">
        <f>ROUND(I169*H169,2)</f>
        <v>0</v>
      </c>
      <c r="BL169" s="18" t="s">
        <v>227</v>
      </c>
      <c r="BM169" s="251" t="s">
        <v>2422</v>
      </c>
    </row>
    <row r="170" s="13" customFormat="1">
      <c r="A170" s="13"/>
      <c r="B170" s="258"/>
      <c r="C170" s="259"/>
      <c r="D170" s="260" t="s">
        <v>256</v>
      </c>
      <c r="E170" s="261" t="s">
        <v>1</v>
      </c>
      <c r="F170" s="262" t="s">
        <v>2423</v>
      </c>
      <c r="G170" s="259"/>
      <c r="H170" s="263">
        <v>75</v>
      </c>
      <c r="I170" s="264"/>
      <c r="J170" s="259"/>
      <c r="K170" s="259"/>
      <c r="L170" s="265"/>
      <c r="M170" s="266"/>
      <c r="N170" s="267"/>
      <c r="O170" s="267"/>
      <c r="P170" s="267"/>
      <c r="Q170" s="267"/>
      <c r="R170" s="267"/>
      <c r="S170" s="267"/>
      <c r="T170" s="268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69" t="s">
        <v>256</v>
      </c>
      <c r="AU170" s="269" t="s">
        <v>92</v>
      </c>
      <c r="AV170" s="13" t="s">
        <v>92</v>
      </c>
      <c r="AW170" s="13" t="s">
        <v>32</v>
      </c>
      <c r="AX170" s="13" t="s">
        <v>76</v>
      </c>
      <c r="AY170" s="269" t="s">
        <v>210</v>
      </c>
    </row>
    <row r="171" s="14" customFormat="1">
      <c r="A171" s="14"/>
      <c r="B171" s="270"/>
      <c r="C171" s="271"/>
      <c r="D171" s="260" t="s">
        <v>256</v>
      </c>
      <c r="E171" s="272" t="s">
        <v>1</v>
      </c>
      <c r="F171" s="273" t="s">
        <v>268</v>
      </c>
      <c r="G171" s="271"/>
      <c r="H171" s="274">
        <v>75</v>
      </c>
      <c r="I171" s="275"/>
      <c r="J171" s="271"/>
      <c r="K171" s="271"/>
      <c r="L171" s="276"/>
      <c r="M171" s="277"/>
      <c r="N171" s="278"/>
      <c r="O171" s="278"/>
      <c r="P171" s="278"/>
      <c r="Q171" s="278"/>
      <c r="R171" s="278"/>
      <c r="S171" s="278"/>
      <c r="T171" s="279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80" t="s">
        <v>256</v>
      </c>
      <c r="AU171" s="280" t="s">
        <v>92</v>
      </c>
      <c r="AV171" s="14" t="s">
        <v>227</v>
      </c>
      <c r="AW171" s="14" t="s">
        <v>32</v>
      </c>
      <c r="AX171" s="14" t="s">
        <v>84</v>
      </c>
      <c r="AY171" s="280" t="s">
        <v>210</v>
      </c>
    </row>
    <row r="172" s="2" customFormat="1" ht="16.30189" customHeight="1">
      <c r="A172" s="39"/>
      <c r="B172" s="40"/>
      <c r="C172" s="239" t="s">
        <v>340</v>
      </c>
      <c r="D172" s="239" t="s">
        <v>213</v>
      </c>
      <c r="E172" s="240" t="s">
        <v>1993</v>
      </c>
      <c r="F172" s="241" t="s">
        <v>1994</v>
      </c>
      <c r="G172" s="242" t="s">
        <v>254</v>
      </c>
      <c r="H172" s="243">
        <v>40</v>
      </c>
      <c r="I172" s="244"/>
      <c r="J172" s="245">
        <f>ROUND(I172*H172,2)</f>
        <v>0</v>
      </c>
      <c r="K172" s="246"/>
      <c r="L172" s="45"/>
      <c r="M172" s="247" t="s">
        <v>1</v>
      </c>
      <c r="N172" s="248" t="s">
        <v>42</v>
      </c>
      <c r="O172" s="98"/>
      <c r="P172" s="249">
        <f>O172*H172</f>
        <v>0</v>
      </c>
      <c r="Q172" s="249">
        <v>0</v>
      </c>
      <c r="R172" s="249">
        <f>Q172*H172</f>
        <v>0</v>
      </c>
      <c r="S172" s="249">
        <v>0</v>
      </c>
      <c r="T172" s="250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51" t="s">
        <v>227</v>
      </c>
      <c r="AT172" s="251" t="s">
        <v>213</v>
      </c>
      <c r="AU172" s="251" t="s">
        <v>92</v>
      </c>
      <c r="AY172" s="18" t="s">
        <v>210</v>
      </c>
      <c r="BE172" s="252">
        <f>IF(N172="základná",J172,0)</f>
        <v>0</v>
      </c>
      <c r="BF172" s="252">
        <f>IF(N172="znížená",J172,0)</f>
        <v>0</v>
      </c>
      <c r="BG172" s="252">
        <f>IF(N172="zákl. prenesená",J172,0)</f>
        <v>0</v>
      </c>
      <c r="BH172" s="252">
        <f>IF(N172="zníž. prenesená",J172,0)</f>
        <v>0</v>
      </c>
      <c r="BI172" s="252">
        <f>IF(N172="nulová",J172,0)</f>
        <v>0</v>
      </c>
      <c r="BJ172" s="18" t="s">
        <v>92</v>
      </c>
      <c r="BK172" s="252">
        <f>ROUND(I172*H172,2)</f>
        <v>0</v>
      </c>
      <c r="BL172" s="18" t="s">
        <v>227</v>
      </c>
      <c r="BM172" s="251" t="s">
        <v>2424</v>
      </c>
    </row>
    <row r="173" s="13" customFormat="1">
      <c r="A173" s="13"/>
      <c r="B173" s="258"/>
      <c r="C173" s="259"/>
      <c r="D173" s="260" t="s">
        <v>256</v>
      </c>
      <c r="E173" s="261" t="s">
        <v>1</v>
      </c>
      <c r="F173" s="262" t="s">
        <v>2419</v>
      </c>
      <c r="G173" s="259"/>
      <c r="H173" s="263">
        <v>40</v>
      </c>
      <c r="I173" s="264"/>
      <c r="J173" s="259"/>
      <c r="K173" s="259"/>
      <c r="L173" s="265"/>
      <c r="M173" s="266"/>
      <c r="N173" s="267"/>
      <c r="O173" s="267"/>
      <c r="P173" s="267"/>
      <c r="Q173" s="267"/>
      <c r="R173" s="267"/>
      <c r="S173" s="267"/>
      <c r="T173" s="268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69" t="s">
        <v>256</v>
      </c>
      <c r="AU173" s="269" t="s">
        <v>92</v>
      </c>
      <c r="AV173" s="13" t="s">
        <v>92</v>
      </c>
      <c r="AW173" s="13" t="s">
        <v>32</v>
      </c>
      <c r="AX173" s="13" t="s">
        <v>84</v>
      </c>
      <c r="AY173" s="269" t="s">
        <v>210</v>
      </c>
    </row>
    <row r="174" s="2" customFormat="1" ht="31.92453" customHeight="1">
      <c r="A174" s="39"/>
      <c r="B174" s="40"/>
      <c r="C174" s="239" t="s">
        <v>346</v>
      </c>
      <c r="D174" s="239" t="s">
        <v>213</v>
      </c>
      <c r="E174" s="240" t="s">
        <v>2425</v>
      </c>
      <c r="F174" s="241" t="s">
        <v>2426</v>
      </c>
      <c r="G174" s="242" t="s">
        <v>254</v>
      </c>
      <c r="H174" s="243">
        <v>40</v>
      </c>
      <c r="I174" s="244"/>
      <c r="J174" s="245">
        <f>ROUND(I174*H174,2)</f>
        <v>0</v>
      </c>
      <c r="K174" s="246"/>
      <c r="L174" s="45"/>
      <c r="M174" s="247" t="s">
        <v>1</v>
      </c>
      <c r="N174" s="248" t="s">
        <v>42</v>
      </c>
      <c r="O174" s="98"/>
      <c r="P174" s="249">
        <f>O174*H174</f>
        <v>0</v>
      </c>
      <c r="Q174" s="249">
        <v>0</v>
      </c>
      <c r="R174" s="249">
        <f>Q174*H174</f>
        <v>0</v>
      </c>
      <c r="S174" s="249">
        <v>0</v>
      </c>
      <c r="T174" s="250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51" t="s">
        <v>227</v>
      </c>
      <c r="AT174" s="251" t="s">
        <v>213</v>
      </c>
      <c r="AU174" s="251" t="s">
        <v>92</v>
      </c>
      <c r="AY174" s="18" t="s">
        <v>210</v>
      </c>
      <c r="BE174" s="252">
        <f>IF(N174="základná",J174,0)</f>
        <v>0</v>
      </c>
      <c r="BF174" s="252">
        <f>IF(N174="znížená",J174,0)</f>
        <v>0</v>
      </c>
      <c r="BG174" s="252">
        <f>IF(N174="zákl. prenesená",J174,0)</f>
        <v>0</v>
      </c>
      <c r="BH174" s="252">
        <f>IF(N174="zníž. prenesená",J174,0)</f>
        <v>0</v>
      </c>
      <c r="BI174" s="252">
        <f>IF(N174="nulová",J174,0)</f>
        <v>0</v>
      </c>
      <c r="BJ174" s="18" t="s">
        <v>92</v>
      </c>
      <c r="BK174" s="252">
        <f>ROUND(I174*H174,2)</f>
        <v>0</v>
      </c>
      <c r="BL174" s="18" t="s">
        <v>227</v>
      </c>
      <c r="BM174" s="251" t="s">
        <v>2427</v>
      </c>
    </row>
    <row r="175" s="13" customFormat="1">
      <c r="A175" s="13"/>
      <c r="B175" s="258"/>
      <c r="C175" s="259"/>
      <c r="D175" s="260" t="s">
        <v>256</v>
      </c>
      <c r="E175" s="261" t="s">
        <v>1</v>
      </c>
      <c r="F175" s="262" t="s">
        <v>2419</v>
      </c>
      <c r="G175" s="259"/>
      <c r="H175" s="263">
        <v>40</v>
      </c>
      <c r="I175" s="264"/>
      <c r="J175" s="259"/>
      <c r="K175" s="259"/>
      <c r="L175" s="265"/>
      <c r="M175" s="266"/>
      <c r="N175" s="267"/>
      <c r="O175" s="267"/>
      <c r="P175" s="267"/>
      <c r="Q175" s="267"/>
      <c r="R175" s="267"/>
      <c r="S175" s="267"/>
      <c r="T175" s="268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69" t="s">
        <v>256</v>
      </c>
      <c r="AU175" s="269" t="s">
        <v>92</v>
      </c>
      <c r="AV175" s="13" t="s">
        <v>92</v>
      </c>
      <c r="AW175" s="13" t="s">
        <v>32</v>
      </c>
      <c r="AX175" s="13" t="s">
        <v>84</v>
      </c>
      <c r="AY175" s="269" t="s">
        <v>210</v>
      </c>
    </row>
    <row r="176" s="12" customFormat="1" ht="22.8" customHeight="1">
      <c r="A176" s="12"/>
      <c r="B176" s="223"/>
      <c r="C176" s="224"/>
      <c r="D176" s="225" t="s">
        <v>75</v>
      </c>
      <c r="E176" s="237" t="s">
        <v>92</v>
      </c>
      <c r="F176" s="237" t="s">
        <v>367</v>
      </c>
      <c r="G176" s="224"/>
      <c r="H176" s="224"/>
      <c r="I176" s="227"/>
      <c r="J176" s="238">
        <f>BK176</f>
        <v>0</v>
      </c>
      <c r="K176" s="224"/>
      <c r="L176" s="229"/>
      <c r="M176" s="230"/>
      <c r="N176" s="231"/>
      <c r="O176" s="231"/>
      <c r="P176" s="232">
        <f>SUM(P177:P195)</f>
        <v>0</v>
      </c>
      <c r="Q176" s="231"/>
      <c r="R176" s="232">
        <f>SUM(R177:R195)</f>
        <v>10.775075778850001</v>
      </c>
      <c r="S176" s="231"/>
      <c r="T176" s="233">
        <f>SUM(T177:T195)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34" t="s">
        <v>84</v>
      </c>
      <c r="AT176" s="235" t="s">
        <v>75</v>
      </c>
      <c r="AU176" s="235" t="s">
        <v>84</v>
      </c>
      <c r="AY176" s="234" t="s">
        <v>210</v>
      </c>
      <c r="BK176" s="236">
        <f>SUM(BK177:BK195)</f>
        <v>0</v>
      </c>
    </row>
    <row r="177" s="2" customFormat="1" ht="23.4566" customHeight="1">
      <c r="A177" s="39"/>
      <c r="B177" s="40"/>
      <c r="C177" s="239" t="s">
        <v>353</v>
      </c>
      <c r="D177" s="239" t="s">
        <v>213</v>
      </c>
      <c r="E177" s="240" t="s">
        <v>2428</v>
      </c>
      <c r="F177" s="241" t="s">
        <v>2429</v>
      </c>
      <c r="G177" s="242" t="s">
        <v>254</v>
      </c>
      <c r="H177" s="243">
        <v>60</v>
      </c>
      <c r="I177" s="244"/>
      <c r="J177" s="245">
        <f>ROUND(I177*H177,2)</f>
        <v>0</v>
      </c>
      <c r="K177" s="246"/>
      <c r="L177" s="45"/>
      <c r="M177" s="247" t="s">
        <v>1</v>
      </c>
      <c r="N177" s="248" t="s">
        <v>42</v>
      </c>
      <c r="O177" s="98"/>
      <c r="P177" s="249">
        <f>O177*H177</f>
        <v>0</v>
      </c>
      <c r="Q177" s="249">
        <v>0.00014999999999999999</v>
      </c>
      <c r="R177" s="249">
        <f>Q177*H177</f>
        <v>0.0089999999999999993</v>
      </c>
      <c r="S177" s="249">
        <v>0</v>
      </c>
      <c r="T177" s="250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51" t="s">
        <v>227</v>
      </c>
      <c r="AT177" s="251" t="s">
        <v>213</v>
      </c>
      <c r="AU177" s="251" t="s">
        <v>92</v>
      </c>
      <c r="AY177" s="18" t="s">
        <v>210</v>
      </c>
      <c r="BE177" s="252">
        <f>IF(N177="základná",J177,0)</f>
        <v>0</v>
      </c>
      <c r="BF177" s="252">
        <f>IF(N177="znížená",J177,0)</f>
        <v>0</v>
      </c>
      <c r="BG177" s="252">
        <f>IF(N177="zákl. prenesená",J177,0)</f>
        <v>0</v>
      </c>
      <c r="BH177" s="252">
        <f>IF(N177="zníž. prenesená",J177,0)</f>
        <v>0</v>
      </c>
      <c r="BI177" s="252">
        <f>IF(N177="nulová",J177,0)</f>
        <v>0</v>
      </c>
      <c r="BJ177" s="18" t="s">
        <v>92</v>
      </c>
      <c r="BK177" s="252">
        <f>ROUND(I177*H177,2)</f>
        <v>0</v>
      </c>
      <c r="BL177" s="18" t="s">
        <v>227</v>
      </c>
      <c r="BM177" s="251" t="s">
        <v>2430</v>
      </c>
    </row>
    <row r="178" s="15" customFormat="1">
      <c r="A178" s="15"/>
      <c r="B178" s="292"/>
      <c r="C178" s="293"/>
      <c r="D178" s="260" t="s">
        <v>256</v>
      </c>
      <c r="E178" s="294" t="s">
        <v>1</v>
      </c>
      <c r="F178" s="295" t="s">
        <v>2431</v>
      </c>
      <c r="G178" s="293"/>
      <c r="H178" s="294" t="s">
        <v>1</v>
      </c>
      <c r="I178" s="296"/>
      <c r="J178" s="293"/>
      <c r="K178" s="293"/>
      <c r="L178" s="297"/>
      <c r="M178" s="298"/>
      <c r="N178" s="299"/>
      <c r="O178" s="299"/>
      <c r="P178" s="299"/>
      <c r="Q178" s="299"/>
      <c r="R178" s="299"/>
      <c r="S178" s="299"/>
      <c r="T178" s="300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T178" s="301" t="s">
        <v>256</v>
      </c>
      <c r="AU178" s="301" t="s">
        <v>92</v>
      </c>
      <c r="AV178" s="15" t="s">
        <v>84</v>
      </c>
      <c r="AW178" s="15" t="s">
        <v>32</v>
      </c>
      <c r="AX178" s="15" t="s">
        <v>76</v>
      </c>
      <c r="AY178" s="301" t="s">
        <v>210</v>
      </c>
    </row>
    <row r="179" s="15" customFormat="1">
      <c r="A179" s="15"/>
      <c r="B179" s="292"/>
      <c r="C179" s="293"/>
      <c r="D179" s="260" t="s">
        <v>256</v>
      </c>
      <c r="E179" s="294" t="s">
        <v>1</v>
      </c>
      <c r="F179" s="295" t="s">
        <v>2432</v>
      </c>
      <c r="G179" s="293"/>
      <c r="H179" s="294" t="s">
        <v>1</v>
      </c>
      <c r="I179" s="296"/>
      <c r="J179" s="293"/>
      <c r="K179" s="293"/>
      <c r="L179" s="297"/>
      <c r="M179" s="298"/>
      <c r="N179" s="299"/>
      <c r="O179" s="299"/>
      <c r="P179" s="299"/>
      <c r="Q179" s="299"/>
      <c r="R179" s="299"/>
      <c r="S179" s="299"/>
      <c r="T179" s="300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301" t="s">
        <v>256</v>
      </c>
      <c r="AU179" s="301" t="s">
        <v>92</v>
      </c>
      <c r="AV179" s="15" t="s">
        <v>84</v>
      </c>
      <c r="AW179" s="15" t="s">
        <v>32</v>
      </c>
      <c r="AX179" s="15" t="s">
        <v>76</v>
      </c>
      <c r="AY179" s="301" t="s">
        <v>210</v>
      </c>
    </row>
    <row r="180" s="13" customFormat="1">
      <c r="A180" s="13"/>
      <c r="B180" s="258"/>
      <c r="C180" s="259"/>
      <c r="D180" s="260" t="s">
        <v>256</v>
      </c>
      <c r="E180" s="261" t="s">
        <v>1</v>
      </c>
      <c r="F180" s="262" t="s">
        <v>2433</v>
      </c>
      <c r="G180" s="259"/>
      <c r="H180" s="263">
        <v>60</v>
      </c>
      <c r="I180" s="264"/>
      <c r="J180" s="259"/>
      <c r="K180" s="259"/>
      <c r="L180" s="265"/>
      <c r="M180" s="266"/>
      <c r="N180" s="267"/>
      <c r="O180" s="267"/>
      <c r="P180" s="267"/>
      <c r="Q180" s="267"/>
      <c r="R180" s="267"/>
      <c r="S180" s="267"/>
      <c r="T180" s="268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69" t="s">
        <v>256</v>
      </c>
      <c r="AU180" s="269" t="s">
        <v>92</v>
      </c>
      <c r="AV180" s="13" t="s">
        <v>92</v>
      </c>
      <c r="AW180" s="13" t="s">
        <v>32</v>
      </c>
      <c r="AX180" s="13" t="s">
        <v>84</v>
      </c>
      <c r="AY180" s="269" t="s">
        <v>210</v>
      </c>
    </row>
    <row r="181" s="2" customFormat="1" ht="23.4566" customHeight="1">
      <c r="A181" s="39"/>
      <c r="B181" s="40"/>
      <c r="C181" s="239" t="s">
        <v>7</v>
      </c>
      <c r="D181" s="239" t="s">
        <v>213</v>
      </c>
      <c r="E181" s="240" t="s">
        <v>2434</v>
      </c>
      <c r="F181" s="241" t="s">
        <v>2435</v>
      </c>
      <c r="G181" s="242" t="s">
        <v>254</v>
      </c>
      <c r="H181" s="243">
        <v>60</v>
      </c>
      <c r="I181" s="244"/>
      <c r="J181" s="245">
        <f>ROUND(I181*H181,2)</f>
        <v>0</v>
      </c>
      <c r="K181" s="246"/>
      <c r="L181" s="45"/>
      <c r="M181" s="247" t="s">
        <v>1</v>
      </c>
      <c r="N181" s="248" t="s">
        <v>42</v>
      </c>
      <c r="O181" s="98"/>
      <c r="P181" s="249">
        <f>O181*H181</f>
        <v>0</v>
      </c>
      <c r="Q181" s="249">
        <v>0</v>
      </c>
      <c r="R181" s="249">
        <f>Q181*H181</f>
        <v>0</v>
      </c>
      <c r="S181" s="249">
        <v>0</v>
      </c>
      <c r="T181" s="250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51" t="s">
        <v>227</v>
      </c>
      <c r="AT181" s="251" t="s">
        <v>213</v>
      </c>
      <c r="AU181" s="251" t="s">
        <v>92</v>
      </c>
      <c r="AY181" s="18" t="s">
        <v>210</v>
      </c>
      <c r="BE181" s="252">
        <f>IF(N181="základná",J181,0)</f>
        <v>0</v>
      </c>
      <c r="BF181" s="252">
        <f>IF(N181="znížená",J181,0)</f>
        <v>0</v>
      </c>
      <c r="BG181" s="252">
        <f>IF(N181="zákl. prenesená",J181,0)</f>
        <v>0</v>
      </c>
      <c r="BH181" s="252">
        <f>IF(N181="zníž. prenesená",J181,0)</f>
        <v>0</v>
      </c>
      <c r="BI181" s="252">
        <f>IF(N181="nulová",J181,0)</f>
        <v>0</v>
      </c>
      <c r="BJ181" s="18" t="s">
        <v>92</v>
      </c>
      <c r="BK181" s="252">
        <f>ROUND(I181*H181,2)</f>
        <v>0</v>
      </c>
      <c r="BL181" s="18" t="s">
        <v>227</v>
      </c>
      <c r="BM181" s="251" t="s">
        <v>2436</v>
      </c>
    </row>
    <row r="182" s="2" customFormat="1" ht="23.4566" customHeight="1">
      <c r="A182" s="39"/>
      <c r="B182" s="40"/>
      <c r="C182" s="281" t="s">
        <v>362</v>
      </c>
      <c r="D182" s="281" t="s">
        <v>330</v>
      </c>
      <c r="E182" s="282" t="s">
        <v>2437</v>
      </c>
      <c r="F182" s="283" t="s">
        <v>2438</v>
      </c>
      <c r="G182" s="284" t="s">
        <v>333</v>
      </c>
      <c r="H182" s="285">
        <v>9.3000000000000007</v>
      </c>
      <c r="I182" s="286"/>
      <c r="J182" s="287">
        <f>ROUND(I182*H182,2)</f>
        <v>0</v>
      </c>
      <c r="K182" s="288"/>
      <c r="L182" s="289"/>
      <c r="M182" s="290" t="s">
        <v>1</v>
      </c>
      <c r="N182" s="291" t="s">
        <v>42</v>
      </c>
      <c r="O182" s="98"/>
      <c r="P182" s="249">
        <f>O182*H182</f>
        <v>0</v>
      </c>
      <c r="Q182" s="249">
        <v>1</v>
      </c>
      <c r="R182" s="249">
        <f>Q182*H182</f>
        <v>9.3000000000000007</v>
      </c>
      <c r="S182" s="249">
        <v>0</v>
      </c>
      <c r="T182" s="250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51" t="s">
        <v>287</v>
      </c>
      <c r="AT182" s="251" t="s">
        <v>330</v>
      </c>
      <c r="AU182" s="251" t="s">
        <v>92</v>
      </c>
      <c r="AY182" s="18" t="s">
        <v>210</v>
      </c>
      <c r="BE182" s="252">
        <f>IF(N182="základná",J182,0)</f>
        <v>0</v>
      </c>
      <c r="BF182" s="252">
        <f>IF(N182="znížená",J182,0)</f>
        <v>0</v>
      </c>
      <c r="BG182" s="252">
        <f>IF(N182="zákl. prenesená",J182,0)</f>
        <v>0</v>
      </c>
      <c r="BH182" s="252">
        <f>IF(N182="zníž. prenesená",J182,0)</f>
        <v>0</v>
      </c>
      <c r="BI182" s="252">
        <f>IF(N182="nulová",J182,0)</f>
        <v>0</v>
      </c>
      <c r="BJ182" s="18" t="s">
        <v>92</v>
      </c>
      <c r="BK182" s="252">
        <f>ROUND(I182*H182,2)</f>
        <v>0</v>
      </c>
      <c r="BL182" s="18" t="s">
        <v>227</v>
      </c>
      <c r="BM182" s="251" t="s">
        <v>2439</v>
      </c>
    </row>
    <row r="183" s="13" customFormat="1">
      <c r="A183" s="13"/>
      <c r="B183" s="258"/>
      <c r="C183" s="259"/>
      <c r="D183" s="260" t="s">
        <v>256</v>
      </c>
      <c r="E183" s="261" t="s">
        <v>1</v>
      </c>
      <c r="F183" s="262" t="s">
        <v>2433</v>
      </c>
      <c r="G183" s="259"/>
      <c r="H183" s="263">
        <v>60</v>
      </c>
      <c r="I183" s="264"/>
      <c r="J183" s="259"/>
      <c r="K183" s="259"/>
      <c r="L183" s="265"/>
      <c r="M183" s="266"/>
      <c r="N183" s="267"/>
      <c r="O183" s="267"/>
      <c r="P183" s="267"/>
      <c r="Q183" s="267"/>
      <c r="R183" s="267"/>
      <c r="S183" s="267"/>
      <c r="T183" s="268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69" t="s">
        <v>256</v>
      </c>
      <c r="AU183" s="269" t="s">
        <v>92</v>
      </c>
      <c r="AV183" s="13" t="s">
        <v>92</v>
      </c>
      <c r="AW183" s="13" t="s">
        <v>32</v>
      </c>
      <c r="AX183" s="13" t="s">
        <v>84</v>
      </c>
      <c r="AY183" s="269" t="s">
        <v>210</v>
      </c>
    </row>
    <row r="184" s="13" customFormat="1">
      <c r="A184" s="13"/>
      <c r="B184" s="258"/>
      <c r="C184" s="259"/>
      <c r="D184" s="260" t="s">
        <v>256</v>
      </c>
      <c r="E184" s="259"/>
      <c r="F184" s="262" t="s">
        <v>2440</v>
      </c>
      <c r="G184" s="259"/>
      <c r="H184" s="263">
        <v>9.3000000000000007</v>
      </c>
      <c r="I184" s="264"/>
      <c r="J184" s="259"/>
      <c r="K184" s="259"/>
      <c r="L184" s="265"/>
      <c r="M184" s="266"/>
      <c r="N184" s="267"/>
      <c r="O184" s="267"/>
      <c r="P184" s="267"/>
      <c r="Q184" s="267"/>
      <c r="R184" s="267"/>
      <c r="S184" s="267"/>
      <c r="T184" s="268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69" t="s">
        <v>256</v>
      </c>
      <c r="AU184" s="269" t="s">
        <v>92</v>
      </c>
      <c r="AV184" s="13" t="s">
        <v>92</v>
      </c>
      <c r="AW184" s="13" t="s">
        <v>4</v>
      </c>
      <c r="AX184" s="13" t="s">
        <v>84</v>
      </c>
      <c r="AY184" s="269" t="s">
        <v>210</v>
      </c>
    </row>
    <row r="185" s="2" customFormat="1" ht="23.4566" customHeight="1">
      <c r="A185" s="39"/>
      <c r="B185" s="40"/>
      <c r="C185" s="239" t="s">
        <v>368</v>
      </c>
      <c r="D185" s="239" t="s">
        <v>213</v>
      </c>
      <c r="E185" s="240" t="s">
        <v>2441</v>
      </c>
      <c r="F185" s="241" t="s">
        <v>2442</v>
      </c>
      <c r="G185" s="242" t="s">
        <v>254</v>
      </c>
      <c r="H185" s="243">
        <v>60</v>
      </c>
      <c r="I185" s="244"/>
      <c r="J185" s="245">
        <f>ROUND(I185*H185,2)</f>
        <v>0</v>
      </c>
      <c r="K185" s="246"/>
      <c r="L185" s="45"/>
      <c r="M185" s="247" t="s">
        <v>1</v>
      </c>
      <c r="N185" s="248" t="s">
        <v>42</v>
      </c>
      <c r="O185" s="98"/>
      <c r="P185" s="249">
        <f>O185*H185</f>
        <v>0</v>
      </c>
      <c r="Q185" s="249">
        <v>0</v>
      </c>
      <c r="R185" s="249">
        <f>Q185*H185</f>
        <v>0</v>
      </c>
      <c r="S185" s="249">
        <v>0</v>
      </c>
      <c r="T185" s="250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51" t="s">
        <v>227</v>
      </c>
      <c r="AT185" s="251" t="s">
        <v>213</v>
      </c>
      <c r="AU185" s="251" t="s">
        <v>92</v>
      </c>
      <c r="AY185" s="18" t="s">
        <v>210</v>
      </c>
      <c r="BE185" s="252">
        <f>IF(N185="základná",J185,0)</f>
        <v>0</v>
      </c>
      <c r="BF185" s="252">
        <f>IF(N185="znížená",J185,0)</f>
        <v>0</v>
      </c>
      <c r="BG185" s="252">
        <f>IF(N185="zákl. prenesená",J185,0)</f>
        <v>0</v>
      </c>
      <c r="BH185" s="252">
        <f>IF(N185="zníž. prenesená",J185,0)</f>
        <v>0</v>
      </c>
      <c r="BI185" s="252">
        <f>IF(N185="nulová",J185,0)</f>
        <v>0</v>
      </c>
      <c r="BJ185" s="18" t="s">
        <v>92</v>
      </c>
      <c r="BK185" s="252">
        <f>ROUND(I185*H185,2)</f>
        <v>0</v>
      </c>
      <c r="BL185" s="18" t="s">
        <v>227</v>
      </c>
      <c r="BM185" s="251" t="s">
        <v>2443</v>
      </c>
    </row>
    <row r="186" s="2" customFormat="1" ht="36.72453" customHeight="1">
      <c r="A186" s="39"/>
      <c r="B186" s="40"/>
      <c r="C186" s="239" t="s">
        <v>373</v>
      </c>
      <c r="D186" s="239" t="s">
        <v>213</v>
      </c>
      <c r="E186" s="240" t="s">
        <v>2444</v>
      </c>
      <c r="F186" s="241" t="s">
        <v>2445</v>
      </c>
      <c r="G186" s="242" t="s">
        <v>965</v>
      </c>
      <c r="H186" s="243">
        <v>13368</v>
      </c>
      <c r="I186" s="244"/>
      <c r="J186" s="245">
        <f>ROUND(I186*H186,2)</f>
        <v>0</v>
      </c>
      <c r="K186" s="246"/>
      <c r="L186" s="45"/>
      <c r="M186" s="247" t="s">
        <v>1</v>
      </c>
      <c r="N186" s="248" t="s">
        <v>42</v>
      </c>
      <c r="O186" s="98"/>
      <c r="P186" s="249">
        <f>O186*H186</f>
        <v>0</v>
      </c>
      <c r="Q186" s="249">
        <v>2.89984E-05</v>
      </c>
      <c r="R186" s="249">
        <f>Q186*H186</f>
        <v>0.38765061119999999</v>
      </c>
      <c r="S186" s="249">
        <v>0</v>
      </c>
      <c r="T186" s="250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51" t="s">
        <v>227</v>
      </c>
      <c r="AT186" s="251" t="s">
        <v>213</v>
      </c>
      <c r="AU186" s="251" t="s">
        <v>92</v>
      </c>
      <c r="AY186" s="18" t="s">
        <v>210</v>
      </c>
      <c r="BE186" s="252">
        <f>IF(N186="základná",J186,0)</f>
        <v>0</v>
      </c>
      <c r="BF186" s="252">
        <f>IF(N186="znížená",J186,0)</f>
        <v>0</v>
      </c>
      <c r="BG186" s="252">
        <f>IF(N186="zákl. prenesená",J186,0)</f>
        <v>0</v>
      </c>
      <c r="BH186" s="252">
        <f>IF(N186="zníž. prenesená",J186,0)</f>
        <v>0</v>
      </c>
      <c r="BI186" s="252">
        <f>IF(N186="nulová",J186,0)</f>
        <v>0</v>
      </c>
      <c r="BJ186" s="18" t="s">
        <v>92</v>
      </c>
      <c r="BK186" s="252">
        <f>ROUND(I186*H186,2)</f>
        <v>0</v>
      </c>
      <c r="BL186" s="18" t="s">
        <v>227</v>
      </c>
      <c r="BM186" s="251" t="s">
        <v>2446</v>
      </c>
    </row>
    <row r="187" s="13" customFormat="1">
      <c r="A187" s="13"/>
      <c r="B187" s="258"/>
      <c r="C187" s="259"/>
      <c r="D187" s="260" t="s">
        <v>256</v>
      </c>
      <c r="E187" s="261" t="s">
        <v>1</v>
      </c>
      <c r="F187" s="262" t="s">
        <v>2447</v>
      </c>
      <c r="G187" s="259"/>
      <c r="H187" s="263">
        <v>12144</v>
      </c>
      <c r="I187" s="264"/>
      <c r="J187" s="259"/>
      <c r="K187" s="259"/>
      <c r="L187" s="265"/>
      <c r="M187" s="266"/>
      <c r="N187" s="267"/>
      <c r="O187" s="267"/>
      <c r="P187" s="267"/>
      <c r="Q187" s="267"/>
      <c r="R187" s="267"/>
      <c r="S187" s="267"/>
      <c r="T187" s="268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69" t="s">
        <v>256</v>
      </c>
      <c r="AU187" s="269" t="s">
        <v>92</v>
      </c>
      <c r="AV187" s="13" t="s">
        <v>92</v>
      </c>
      <c r="AW187" s="13" t="s">
        <v>32</v>
      </c>
      <c r="AX187" s="13" t="s">
        <v>76</v>
      </c>
      <c r="AY187" s="269" t="s">
        <v>210</v>
      </c>
    </row>
    <row r="188" s="13" customFormat="1">
      <c r="A188" s="13"/>
      <c r="B188" s="258"/>
      <c r="C188" s="259"/>
      <c r="D188" s="260" t="s">
        <v>256</v>
      </c>
      <c r="E188" s="261" t="s">
        <v>1</v>
      </c>
      <c r="F188" s="262" t="s">
        <v>2448</v>
      </c>
      <c r="G188" s="259"/>
      <c r="H188" s="263">
        <v>1224</v>
      </c>
      <c r="I188" s="264"/>
      <c r="J188" s="259"/>
      <c r="K188" s="259"/>
      <c r="L188" s="265"/>
      <c r="M188" s="266"/>
      <c r="N188" s="267"/>
      <c r="O188" s="267"/>
      <c r="P188" s="267"/>
      <c r="Q188" s="267"/>
      <c r="R188" s="267"/>
      <c r="S188" s="267"/>
      <c r="T188" s="268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69" t="s">
        <v>256</v>
      </c>
      <c r="AU188" s="269" t="s">
        <v>92</v>
      </c>
      <c r="AV188" s="13" t="s">
        <v>92</v>
      </c>
      <c r="AW188" s="13" t="s">
        <v>32</v>
      </c>
      <c r="AX188" s="13" t="s">
        <v>76</v>
      </c>
      <c r="AY188" s="269" t="s">
        <v>210</v>
      </c>
    </row>
    <row r="189" s="14" customFormat="1">
      <c r="A189" s="14"/>
      <c r="B189" s="270"/>
      <c r="C189" s="271"/>
      <c r="D189" s="260" t="s">
        <v>256</v>
      </c>
      <c r="E189" s="272" t="s">
        <v>1</v>
      </c>
      <c r="F189" s="273" t="s">
        <v>268</v>
      </c>
      <c r="G189" s="271"/>
      <c r="H189" s="274">
        <v>13368</v>
      </c>
      <c r="I189" s="275"/>
      <c r="J189" s="271"/>
      <c r="K189" s="271"/>
      <c r="L189" s="276"/>
      <c r="M189" s="277"/>
      <c r="N189" s="278"/>
      <c r="O189" s="278"/>
      <c r="P189" s="278"/>
      <c r="Q189" s="278"/>
      <c r="R189" s="278"/>
      <c r="S189" s="278"/>
      <c r="T189" s="279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80" t="s">
        <v>256</v>
      </c>
      <c r="AU189" s="280" t="s">
        <v>92</v>
      </c>
      <c r="AV189" s="14" t="s">
        <v>227</v>
      </c>
      <c r="AW189" s="14" t="s">
        <v>32</v>
      </c>
      <c r="AX189" s="14" t="s">
        <v>84</v>
      </c>
      <c r="AY189" s="280" t="s">
        <v>210</v>
      </c>
    </row>
    <row r="190" s="2" customFormat="1" ht="16.30189" customHeight="1">
      <c r="A190" s="39"/>
      <c r="B190" s="40"/>
      <c r="C190" s="239" t="s">
        <v>378</v>
      </c>
      <c r="D190" s="239" t="s">
        <v>213</v>
      </c>
      <c r="E190" s="240" t="s">
        <v>888</v>
      </c>
      <c r="F190" s="241" t="s">
        <v>889</v>
      </c>
      <c r="G190" s="242" t="s">
        <v>264</v>
      </c>
      <c r="H190" s="243">
        <v>0.47499999999999998</v>
      </c>
      <c r="I190" s="244"/>
      <c r="J190" s="245">
        <f>ROUND(I190*H190,2)</f>
        <v>0</v>
      </c>
      <c r="K190" s="246"/>
      <c r="L190" s="45"/>
      <c r="M190" s="247" t="s">
        <v>1</v>
      </c>
      <c r="N190" s="248" t="s">
        <v>42</v>
      </c>
      <c r="O190" s="98"/>
      <c r="P190" s="249">
        <f>O190*H190</f>
        <v>0</v>
      </c>
      <c r="Q190" s="249">
        <v>2.2354352039999998</v>
      </c>
      <c r="R190" s="249">
        <f>Q190*H190</f>
        <v>1.0618317219</v>
      </c>
      <c r="S190" s="249">
        <v>0</v>
      </c>
      <c r="T190" s="250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51" t="s">
        <v>227</v>
      </c>
      <c r="AT190" s="251" t="s">
        <v>213</v>
      </c>
      <c r="AU190" s="251" t="s">
        <v>92</v>
      </c>
      <c r="AY190" s="18" t="s">
        <v>210</v>
      </c>
      <c r="BE190" s="252">
        <f>IF(N190="základná",J190,0)</f>
        <v>0</v>
      </c>
      <c r="BF190" s="252">
        <f>IF(N190="znížená",J190,0)</f>
        <v>0</v>
      </c>
      <c r="BG190" s="252">
        <f>IF(N190="zákl. prenesená",J190,0)</f>
        <v>0</v>
      </c>
      <c r="BH190" s="252">
        <f>IF(N190="zníž. prenesená",J190,0)</f>
        <v>0</v>
      </c>
      <c r="BI190" s="252">
        <f>IF(N190="nulová",J190,0)</f>
        <v>0</v>
      </c>
      <c r="BJ190" s="18" t="s">
        <v>92</v>
      </c>
      <c r="BK190" s="252">
        <f>ROUND(I190*H190,2)</f>
        <v>0</v>
      </c>
      <c r="BL190" s="18" t="s">
        <v>227</v>
      </c>
      <c r="BM190" s="251" t="s">
        <v>2449</v>
      </c>
    </row>
    <row r="191" s="13" customFormat="1">
      <c r="A191" s="13"/>
      <c r="B191" s="258"/>
      <c r="C191" s="259"/>
      <c r="D191" s="260" t="s">
        <v>256</v>
      </c>
      <c r="E191" s="261" t="s">
        <v>1</v>
      </c>
      <c r="F191" s="262" t="s">
        <v>2450</v>
      </c>
      <c r="G191" s="259"/>
      <c r="H191" s="263">
        <v>0.47499999999999998</v>
      </c>
      <c r="I191" s="264"/>
      <c r="J191" s="259"/>
      <c r="K191" s="259"/>
      <c r="L191" s="265"/>
      <c r="M191" s="266"/>
      <c r="N191" s="267"/>
      <c r="O191" s="267"/>
      <c r="P191" s="267"/>
      <c r="Q191" s="267"/>
      <c r="R191" s="267"/>
      <c r="S191" s="267"/>
      <c r="T191" s="268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69" t="s">
        <v>256</v>
      </c>
      <c r="AU191" s="269" t="s">
        <v>92</v>
      </c>
      <c r="AV191" s="13" t="s">
        <v>92</v>
      </c>
      <c r="AW191" s="13" t="s">
        <v>32</v>
      </c>
      <c r="AX191" s="13" t="s">
        <v>84</v>
      </c>
      <c r="AY191" s="269" t="s">
        <v>210</v>
      </c>
    </row>
    <row r="192" s="2" customFormat="1" ht="21.0566" customHeight="1">
      <c r="A192" s="39"/>
      <c r="B192" s="40"/>
      <c r="C192" s="239" t="s">
        <v>383</v>
      </c>
      <c r="D192" s="239" t="s">
        <v>213</v>
      </c>
      <c r="E192" s="240" t="s">
        <v>2451</v>
      </c>
      <c r="F192" s="241" t="s">
        <v>2452</v>
      </c>
      <c r="G192" s="242" t="s">
        <v>254</v>
      </c>
      <c r="H192" s="243">
        <v>1.8999999999999999</v>
      </c>
      <c r="I192" s="244"/>
      <c r="J192" s="245">
        <f>ROUND(I192*H192,2)</f>
        <v>0</v>
      </c>
      <c r="K192" s="246"/>
      <c r="L192" s="45"/>
      <c r="M192" s="247" t="s">
        <v>1</v>
      </c>
      <c r="N192" s="248" t="s">
        <v>42</v>
      </c>
      <c r="O192" s="98"/>
      <c r="P192" s="249">
        <f>O192*H192</f>
        <v>0</v>
      </c>
      <c r="Q192" s="249">
        <v>0.0087333924999999993</v>
      </c>
      <c r="R192" s="249">
        <f>Q192*H192</f>
        <v>0.016593445749999998</v>
      </c>
      <c r="S192" s="249">
        <v>0</v>
      </c>
      <c r="T192" s="250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51" t="s">
        <v>227</v>
      </c>
      <c r="AT192" s="251" t="s">
        <v>213</v>
      </c>
      <c r="AU192" s="251" t="s">
        <v>92</v>
      </c>
      <c r="AY192" s="18" t="s">
        <v>210</v>
      </c>
      <c r="BE192" s="252">
        <f>IF(N192="základná",J192,0)</f>
        <v>0</v>
      </c>
      <c r="BF192" s="252">
        <f>IF(N192="znížená",J192,0)</f>
        <v>0</v>
      </c>
      <c r="BG192" s="252">
        <f>IF(N192="zákl. prenesená",J192,0)</f>
        <v>0</v>
      </c>
      <c r="BH192" s="252">
        <f>IF(N192="zníž. prenesená",J192,0)</f>
        <v>0</v>
      </c>
      <c r="BI192" s="252">
        <f>IF(N192="nulová",J192,0)</f>
        <v>0</v>
      </c>
      <c r="BJ192" s="18" t="s">
        <v>92</v>
      </c>
      <c r="BK192" s="252">
        <f>ROUND(I192*H192,2)</f>
        <v>0</v>
      </c>
      <c r="BL192" s="18" t="s">
        <v>227</v>
      </c>
      <c r="BM192" s="251" t="s">
        <v>2453</v>
      </c>
    </row>
    <row r="193" s="13" customFormat="1">
      <c r="A193" s="13"/>
      <c r="B193" s="258"/>
      <c r="C193" s="259"/>
      <c r="D193" s="260" t="s">
        <v>256</v>
      </c>
      <c r="E193" s="261" t="s">
        <v>1</v>
      </c>
      <c r="F193" s="262" t="s">
        <v>2454</v>
      </c>
      <c r="G193" s="259"/>
      <c r="H193" s="263">
        <v>1.8999999999999999</v>
      </c>
      <c r="I193" s="264"/>
      <c r="J193" s="259"/>
      <c r="K193" s="259"/>
      <c r="L193" s="265"/>
      <c r="M193" s="266"/>
      <c r="N193" s="267"/>
      <c r="O193" s="267"/>
      <c r="P193" s="267"/>
      <c r="Q193" s="267"/>
      <c r="R193" s="267"/>
      <c r="S193" s="267"/>
      <c r="T193" s="268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69" t="s">
        <v>256</v>
      </c>
      <c r="AU193" s="269" t="s">
        <v>92</v>
      </c>
      <c r="AV193" s="13" t="s">
        <v>92</v>
      </c>
      <c r="AW193" s="13" t="s">
        <v>32</v>
      </c>
      <c r="AX193" s="13" t="s">
        <v>76</v>
      </c>
      <c r="AY193" s="269" t="s">
        <v>210</v>
      </c>
    </row>
    <row r="194" s="14" customFormat="1">
      <c r="A194" s="14"/>
      <c r="B194" s="270"/>
      <c r="C194" s="271"/>
      <c r="D194" s="260" t="s">
        <v>256</v>
      </c>
      <c r="E194" s="272" t="s">
        <v>1</v>
      </c>
      <c r="F194" s="273" t="s">
        <v>268</v>
      </c>
      <c r="G194" s="271"/>
      <c r="H194" s="274">
        <v>1.8999999999999999</v>
      </c>
      <c r="I194" s="275"/>
      <c r="J194" s="271"/>
      <c r="K194" s="271"/>
      <c r="L194" s="276"/>
      <c r="M194" s="277"/>
      <c r="N194" s="278"/>
      <c r="O194" s="278"/>
      <c r="P194" s="278"/>
      <c r="Q194" s="278"/>
      <c r="R194" s="278"/>
      <c r="S194" s="278"/>
      <c r="T194" s="279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80" t="s">
        <v>256</v>
      </c>
      <c r="AU194" s="280" t="s">
        <v>92</v>
      </c>
      <c r="AV194" s="14" t="s">
        <v>227</v>
      </c>
      <c r="AW194" s="14" t="s">
        <v>32</v>
      </c>
      <c r="AX194" s="14" t="s">
        <v>84</v>
      </c>
      <c r="AY194" s="280" t="s">
        <v>210</v>
      </c>
    </row>
    <row r="195" s="2" customFormat="1" ht="21.0566" customHeight="1">
      <c r="A195" s="39"/>
      <c r="B195" s="40"/>
      <c r="C195" s="239" t="s">
        <v>388</v>
      </c>
      <c r="D195" s="239" t="s">
        <v>213</v>
      </c>
      <c r="E195" s="240" t="s">
        <v>2455</v>
      </c>
      <c r="F195" s="241" t="s">
        <v>2456</v>
      </c>
      <c r="G195" s="242" t="s">
        <v>254</v>
      </c>
      <c r="H195" s="243">
        <v>1.8999999999999999</v>
      </c>
      <c r="I195" s="244"/>
      <c r="J195" s="245">
        <f>ROUND(I195*H195,2)</f>
        <v>0</v>
      </c>
      <c r="K195" s="246"/>
      <c r="L195" s="45"/>
      <c r="M195" s="247" t="s">
        <v>1</v>
      </c>
      <c r="N195" s="248" t="s">
        <v>42</v>
      </c>
      <c r="O195" s="98"/>
      <c r="P195" s="249">
        <f>O195*H195</f>
        <v>0</v>
      </c>
      <c r="Q195" s="249">
        <v>0</v>
      </c>
      <c r="R195" s="249">
        <f>Q195*H195</f>
        <v>0</v>
      </c>
      <c r="S195" s="249">
        <v>0</v>
      </c>
      <c r="T195" s="250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51" t="s">
        <v>227</v>
      </c>
      <c r="AT195" s="251" t="s">
        <v>213</v>
      </c>
      <c r="AU195" s="251" t="s">
        <v>92</v>
      </c>
      <c r="AY195" s="18" t="s">
        <v>210</v>
      </c>
      <c r="BE195" s="252">
        <f>IF(N195="základná",J195,0)</f>
        <v>0</v>
      </c>
      <c r="BF195" s="252">
        <f>IF(N195="znížená",J195,0)</f>
        <v>0</v>
      </c>
      <c r="BG195" s="252">
        <f>IF(N195="zákl. prenesená",J195,0)</f>
        <v>0</v>
      </c>
      <c r="BH195" s="252">
        <f>IF(N195="zníž. prenesená",J195,0)</f>
        <v>0</v>
      </c>
      <c r="BI195" s="252">
        <f>IF(N195="nulová",J195,0)</f>
        <v>0</v>
      </c>
      <c r="BJ195" s="18" t="s">
        <v>92</v>
      </c>
      <c r="BK195" s="252">
        <f>ROUND(I195*H195,2)</f>
        <v>0</v>
      </c>
      <c r="BL195" s="18" t="s">
        <v>227</v>
      </c>
      <c r="BM195" s="251" t="s">
        <v>2457</v>
      </c>
    </row>
    <row r="196" s="12" customFormat="1" ht="22.8" customHeight="1">
      <c r="A196" s="12"/>
      <c r="B196" s="223"/>
      <c r="C196" s="224"/>
      <c r="D196" s="225" t="s">
        <v>75</v>
      </c>
      <c r="E196" s="237" t="s">
        <v>102</v>
      </c>
      <c r="F196" s="237" t="s">
        <v>424</v>
      </c>
      <c r="G196" s="224"/>
      <c r="H196" s="224"/>
      <c r="I196" s="227"/>
      <c r="J196" s="238">
        <f>BK196</f>
        <v>0</v>
      </c>
      <c r="K196" s="224"/>
      <c r="L196" s="229"/>
      <c r="M196" s="230"/>
      <c r="N196" s="231"/>
      <c r="O196" s="231"/>
      <c r="P196" s="232">
        <f>SUM(P197:P236)</f>
        <v>0</v>
      </c>
      <c r="Q196" s="231"/>
      <c r="R196" s="232">
        <f>SUM(R197:R236)</f>
        <v>70.687541153903595</v>
      </c>
      <c r="S196" s="231"/>
      <c r="T196" s="233">
        <f>SUM(T197:T236)</f>
        <v>0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234" t="s">
        <v>84</v>
      </c>
      <c r="AT196" s="235" t="s">
        <v>75</v>
      </c>
      <c r="AU196" s="235" t="s">
        <v>84</v>
      </c>
      <c r="AY196" s="234" t="s">
        <v>210</v>
      </c>
      <c r="BK196" s="236">
        <f>SUM(BK197:BK236)</f>
        <v>0</v>
      </c>
    </row>
    <row r="197" s="2" customFormat="1" ht="23.4566" customHeight="1">
      <c r="A197" s="39"/>
      <c r="B197" s="40"/>
      <c r="C197" s="239" t="s">
        <v>393</v>
      </c>
      <c r="D197" s="239" t="s">
        <v>213</v>
      </c>
      <c r="E197" s="240" t="s">
        <v>2458</v>
      </c>
      <c r="F197" s="241" t="s">
        <v>2459</v>
      </c>
      <c r="G197" s="242" t="s">
        <v>563</v>
      </c>
      <c r="H197" s="243">
        <v>62</v>
      </c>
      <c r="I197" s="244"/>
      <c r="J197" s="245">
        <f>ROUND(I197*H197,2)</f>
        <v>0</v>
      </c>
      <c r="K197" s="246"/>
      <c r="L197" s="45"/>
      <c r="M197" s="247" t="s">
        <v>1</v>
      </c>
      <c r="N197" s="248" t="s">
        <v>42</v>
      </c>
      <c r="O197" s="98"/>
      <c r="P197" s="249">
        <f>O197*H197</f>
        <v>0</v>
      </c>
      <c r="Q197" s="249">
        <v>0.00016000000000000001</v>
      </c>
      <c r="R197" s="249">
        <f>Q197*H197</f>
        <v>0.00992</v>
      </c>
      <c r="S197" s="249">
        <v>0</v>
      </c>
      <c r="T197" s="250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51" t="s">
        <v>227</v>
      </c>
      <c r="AT197" s="251" t="s">
        <v>213</v>
      </c>
      <c r="AU197" s="251" t="s">
        <v>92</v>
      </c>
      <c r="AY197" s="18" t="s">
        <v>210</v>
      </c>
      <c r="BE197" s="252">
        <f>IF(N197="základná",J197,0)</f>
        <v>0</v>
      </c>
      <c r="BF197" s="252">
        <f>IF(N197="znížená",J197,0)</f>
        <v>0</v>
      </c>
      <c r="BG197" s="252">
        <f>IF(N197="zákl. prenesená",J197,0)</f>
        <v>0</v>
      </c>
      <c r="BH197" s="252">
        <f>IF(N197="zníž. prenesená",J197,0)</f>
        <v>0</v>
      </c>
      <c r="BI197" s="252">
        <f>IF(N197="nulová",J197,0)</f>
        <v>0</v>
      </c>
      <c r="BJ197" s="18" t="s">
        <v>92</v>
      </c>
      <c r="BK197" s="252">
        <f>ROUND(I197*H197,2)</f>
        <v>0</v>
      </c>
      <c r="BL197" s="18" t="s">
        <v>227</v>
      </c>
      <c r="BM197" s="251" t="s">
        <v>2460</v>
      </c>
    </row>
    <row r="198" s="13" customFormat="1">
      <c r="A198" s="13"/>
      <c r="B198" s="258"/>
      <c r="C198" s="259"/>
      <c r="D198" s="260" t="s">
        <v>256</v>
      </c>
      <c r="E198" s="261" t="s">
        <v>1</v>
      </c>
      <c r="F198" s="262" t="s">
        <v>2461</v>
      </c>
      <c r="G198" s="259"/>
      <c r="H198" s="263">
        <v>62</v>
      </c>
      <c r="I198" s="264"/>
      <c r="J198" s="259"/>
      <c r="K198" s="259"/>
      <c r="L198" s="265"/>
      <c r="M198" s="266"/>
      <c r="N198" s="267"/>
      <c r="O198" s="267"/>
      <c r="P198" s="267"/>
      <c r="Q198" s="267"/>
      <c r="R198" s="267"/>
      <c r="S198" s="267"/>
      <c r="T198" s="268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69" t="s">
        <v>256</v>
      </c>
      <c r="AU198" s="269" t="s">
        <v>92</v>
      </c>
      <c r="AV198" s="13" t="s">
        <v>92</v>
      </c>
      <c r="AW198" s="13" t="s">
        <v>32</v>
      </c>
      <c r="AX198" s="13" t="s">
        <v>84</v>
      </c>
      <c r="AY198" s="269" t="s">
        <v>210</v>
      </c>
    </row>
    <row r="199" s="2" customFormat="1" ht="21.0566" customHeight="1">
      <c r="A199" s="39"/>
      <c r="B199" s="40"/>
      <c r="C199" s="281" t="s">
        <v>398</v>
      </c>
      <c r="D199" s="281" t="s">
        <v>330</v>
      </c>
      <c r="E199" s="282" t="s">
        <v>2462</v>
      </c>
      <c r="F199" s="283" t="s">
        <v>2463</v>
      </c>
      <c r="G199" s="284" t="s">
        <v>563</v>
      </c>
      <c r="H199" s="285">
        <v>56</v>
      </c>
      <c r="I199" s="286"/>
      <c r="J199" s="287">
        <f>ROUND(I199*H199,2)</f>
        <v>0</v>
      </c>
      <c r="K199" s="288"/>
      <c r="L199" s="289"/>
      <c r="M199" s="290" t="s">
        <v>1</v>
      </c>
      <c r="N199" s="291" t="s">
        <v>42</v>
      </c>
      <c r="O199" s="98"/>
      <c r="P199" s="249">
        <f>O199*H199</f>
        <v>0</v>
      </c>
      <c r="Q199" s="249">
        <v>0.051999999999999998</v>
      </c>
      <c r="R199" s="249">
        <f>Q199*H199</f>
        <v>2.9119999999999999</v>
      </c>
      <c r="S199" s="249">
        <v>0</v>
      </c>
      <c r="T199" s="250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51" t="s">
        <v>287</v>
      </c>
      <c r="AT199" s="251" t="s">
        <v>330</v>
      </c>
      <c r="AU199" s="251" t="s">
        <v>92</v>
      </c>
      <c r="AY199" s="18" t="s">
        <v>210</v>
      </c>
      <c r="BE199" s="252">
        <f>IF(N199="základná",J199,0)</f>
        <v>0</v>
      </c>
      <c r="BF199" s="252">
        <f>IF(N199="znížená",J199,0)</f>
        <v>0</v>
      </c>
      <c r="BG199" s="252">
        <f>IF(N199="zákl. prenesená",J199,0)</f>
        <v>0</v>
      </c>
      <c r="BH199" s="252">
        <f>IF(N199="zníž. prenesená",J199,0)</f>
        <v>0</v>
      </c>
      <c r="BI199" s="252">
        <f>IF(N199="nulová",J199,0)</f>
        <v>0</v>
      </c>
      <c r="BJ199" s="18" t="s">
        <v>92</v>
      </c>
      <c r="BK199" s="252">
        <f>ROUND(I199*H199,2)</f>
        <v>0</v>
      </c>
      <c r="BL199" s="18" t="s">
        <v>227</v>
      </c>
      <c r="BM199" s="251" t="s">
        <v>2464</v>
      </c>
    </row>
    <row r="200" s="13" customFormat="1">
      <c r="A200" s="13"/>
      <c r="B200" s="258"/>
      <c r="C200" s="259"/>
      <c r="D200" s="260" t="s">
        <v>256</v>
      </c>
      <c r="E200" s="261" t="s">
        <v>1</v>
      </c>
      <c r="F200" s="262" t="s">
        <v>2465</v>
      </c>
      <c r="G200" s="259"/>
      <c r="H200" s="263">
        <v>56</v>
      </c>
      <c r="I200" s="264"/>
      <c r="J200" s="259"/>
      <c r="K200" s="259"/>
      <c r="L200" s="265"/>
      <c r="M200" s="266"/>
      <c r="N200" s="267"/>
      <c r="O200" s="267"/>
      <c r="P200" s="267"/>
      <c r="Q200" s="267"/>
      <c r="R200" s="267"/>
      <c r="S200" s="267"/>
      <c r="T200" s="268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69" t="s">
        <v>256</v>
      </c>
      <c r="AU200" s="269" t="s">
        <v>92</v>
      </c>
      <c r="AV200" s="13" t="s">
        <v>92</v>
      </c>
      <c r="AW200" s="13" t="s">
        <v>32</v>
      </c>
      <c r="AX200" s="13" t="s">
        <v>76</v>
      </c>
      <c r="AY200" s="269" t="s">
        <v>210</v>
      </c>
    </row>
    <row r="201" s="14" customFormat="1">
      <c r="A201" s="14"/>
      <c r="B201" s="270"/>
      <c r="C201" s="271"/>
      <c r="D201" s="260" t="s">
        <v>256</v>
      </c>
      <c r="E201" s="272" t="s">
        <v>1</v>
      </c>
      <c r="F201" s="273" t="s">
        <v>268</v>
      </c>
      <c r="G201" s="271"/>
      <c r="H201" s="274">
        <v>56</v>
      </c>
      <c r="I201" s="275"/>
      <c r="J201" s="271"/>
      <c r="K201" s="271"/>
      <c r="L201" s="276"/>
      <c r="M201" s="277"/>
      <c r="N201" s="278"/>
      <c r="O201" s="278"/>
      <c r="P201" s="278"/>
      <c r="Q201" s="278"/>
      <c r="R201" s="278"/>
      <c r="S201" s="278"/>
      <c r="T201" s="279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80" t="s">
        <v>256</v>
      </c>
      <c r="AU201" s="280" t="s">
        <v>92</v>
      </c>
      <c r="AV201" s="14" t="s">
        <v>227</v>
      </c>
      <c r="AW201" s="14" t="s">
        <v>32</v>
      </c>
      <c r="AX201" s="14" t="s">
        <v>84</v>
      </c>
      <c r="AY201" s="280" t="s">
        <v>210</v>
      </c>
    </row>
    <row r="202" s="2" customFormat="1" ht="23.4566" customHeight="1">
      <c r="A202" s="39"/>
      <c r="B202" s="40"/>
      <c r="C202" s="281" t="s">
        <v>403</v>
      </c>
      <c r="D202" s="281" t="s">
        <v>330</v>
      </c>
      <c r="E202" s="282" t="s">
        <v>2466</v>
      </c>
      <c r="F202" s="283" t="s">
        <v>2467</v>
      </c>
      <c r="G202" s="284" t="s">
        <v>563</v>
      </c>
      <c r="H202" s="285">
        <v>2</v>
      </c>
      <c r="I202" s="286"/>
      <c r="J202" s="287">
        <f>ROUND(I202*H202,2)</f>
        <v>0</v>
      </c>
      <c r="K202" s="288"/>
      <c r="L202" s="289"/>
      <c r="M202" s="290" t="s">
        <v>1</v>
      </c>
      <c r="N202" s="291" t="s">
        <v>42</v>
      </c>
      <c r="O202" s="98"/>
      <c r="P202" s="249">
        <f>O202*H202</f>
        <v>0</v>
      </c>
      <c r="Q202" s="249">
        <v>0.051999999999999998</v>
      </c>
      <c r="R202" s="249">
        <f>Q202*H202</f>
        <v>0.104</v>
      </c>
      <c r="S202" s="249">
        <v>0</v>
      </c>
      <c r="T202" s="250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51" t="s">
        <v>287</v>
      </c>
      <c r="AT202" s="251" t="s">
        <v>330</v>
      </c>
      <c r="AU202" s="251" t="s">
        <v>92</v>
      </c>
      <c r="AY202" s="18" t="s">
        <v>210</v>
      </c>
      <c r="BE202" s="252">
        <f>IF(N202="základná",J202,0)</f>
        <v>0</v>
      </c>
      <c r="BF202" s="252">
        <f>IF(N202="znížená",J202,0)</f>
        <v>0</v>
      </c>
      <c r="BG202" s="252">
        <f>IF(N202="zákl. prenesená",J202,0)</f>
        <v>0</v>
      </c>
      <c r="BH202" s="252">
        <f>IF(N202="zníž. prenesená",J202,0)</f>
        <v>0</v>
      </c>
      <c r="BI202" s="252">
        <f>IF(N202="nulová",J202,0)</f>
        <v>0</v>
      </c>
      <c r="BJ202" s="18" t="s">
        <v>92</v>
      </c>
      <c r="BK202" s="252">
        <f>ROUND(I202*H202,2)</f>
        <v>0</v>
      </c>
      <c r="BL202" s="18" t="s">
        <v>227</v>
      </c>
      <c r="BM202" s="251" t="s">
        <v>2468</v>
      </c>
    </row>
    <row r="203" s="13" customFormat="1">
      <c r="A203" s="13"/>
      <c r="B203" s="258"/>
      <c r="C203" s="259"/>
      <c r="D203" s="260" t="s">
        <v>256</v>
      </c>
      <c r="E203" s="261" t="s">
        <v>1</v>
      </c>
      <c r="F203" s="262" t="s">
        <v>2469</v>
      </c>
      <c r="G203" s="259"/>
      <c r="H203" s="263">
        <v>2</v>
      </c>
      <c r="I203" s="264"/>
      <c r="J203" s="259"/>
      <c r="K203" s="259"/>
      <c r="L203" s="265"/>
      <c r="M203" s="266"/>
      <c r="N203" s="267"/>
      <c r="O203" s="267"/>
      <c r="P203" s="267"/>
      <c r="Q203" s="267"/>
      <c r="R203" s="267"/>
      <c r="S203" s="267"/>
      <c r="T203" s="268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69" t="s">
        <v>256</v>
      </c>
      <c r="AU203" s="269" t="s">
        <v>92</v>
      </c>
      <c r="AV203" s="13" t="s">
        <v>92</v>
      </c>
      <c r="AW203" s="13" t="s">
        <v>32</v>
      </c>
      <c r="AX203" s="13" t="s">
        <v>76</v>
      </c>
      <c r="AY203" s="269" t="s">
        <v>210</v>
      </c>
    </row>
    <row r="204" s="14" customFormat="1">
      <c r="A204" s="14"/>
      <c r="B204" s="270"/>
      <c r="C204" s="271"/>
      <c r="D204" s="260" t="s">
        <v>256</v>
      </c>
      <c r="E204" s="272" t="s">
        <v>1</v>
      </c>
      <c r="F204" s="273" t="s">
        <v>268</v>
      </c>
      <c r="G204" s="271"/>
      <c r="H204" s="274">
        <v>2</v>
      </c>
      <c r="I204" s="275"/>
      <c r="J204" s="271"/>
      <c r="K204" s="271"/>
      <c r="L204" s="276"/>
      <c r="M204" s="277"/>
      <c r="N204" s="278"/>
      <c r="O204" s="278"/>
      <c r="P204" s="278"/>
      <c r="Q204" s="278"/>
      <c r="R204" s="278"/>
      <c r="S204" s="278"/>
      <c r="T204" s="279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80" t="s">
        <v>256</v>
      </c>
      <c r="AU204" s="280" t="s">
        <v>92</v>
      </c>
      <c r="AV204" s="14" t="s">
        <v>227</v>
      </c>
      <c r="AW204" s="14" t="s">
        <v>32</v>
      </c>
      <c r="AX204" s="14" t="s">
        <v>84</v>
      </c>
      <c r="AY204" s="280" t="s">
        <v>210</v>
      </c>
    </row>
    <row r="205" s="2" customFormat="1" ht="23.4566" customHeight="1">
      <c r="A205" s="39"/>
      <c r="B205" s="40"/>
      <c r="C205" s="281" t="s">
        <v>408</v>
      </c>
      <c r="D205" s="281" t="s">
        <v>330</v>
      </c>
      <c r="E205" s="282" t="s">
        <v>2470</v>
      </c>
      <c r="F205" s="283" t="s">
        <v>2471</v>
      </c>
      <c r="G205" s="284" t="s">
        <v>563</v>
      </c>
      <c r="H205" s="285">
        <v>4</v>
      </c>
      <c r="I205" s="286"/>
      <c r="J205" s="287">
        <f>ROUND(I205*H205,2)</f>
        <v>0</v>
      </c>
      <c r="K205" s="288"/>
      <c r="L205" s="289"/>
      <c r="M205" s="290" t="s">
        <v>1</v>
      </c>
      <c r="N205" s="291" t="s">
        <v>42</v>
      </c>
      <c r="O205" s="98"/>
      <c r="P205" s="249">
        <f>O205*H205</f>
        <v>0</v>
      </c>
      <c r="Q205" s="249">
        <v>0.015599999999999999</v>
      </c>
      <c r="R205" s="249">
        <f>Q205*H205</f>
        <v>0.062399999999999997</v>
      </c>
      <c r="S205" s="249">
        <v>0</v>
      </c>
      <c r="T205" s="250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51" t="s">
        <v>287</v>
      </c>
      <c r="AT205" s="251" t="s">
        <v>330</v>
      </c>
      <c r="AU205" s="251" t="s">
        <v>92</v>
      </c>
      <c r="AY205" s="18" t="s">
        <v>210</v>
      </c>
      <c r="BE205" s="252">
        <f>IF(N205="základná",J205,0)</f>
        <v>0</v>
      </c>
      <c r="BF205" s="252">
        <f>IF(N205="znížená",J205,0)</f>
        <v>0</v>
      </c>
      <c r="BG205" s="252">
        <f>IF(N205="zákl. prenesená",J205,0)</f>
        <v>0</v>
      </c>
      <c r="BH205" s="252">
        <f>IF(N205="zníž. prenesená",J205,0)</f>
        <v>0</v>
      </c>
      <c r="BI205" s="252">
        <f>IF(N205="nulová",J205,0)</f>
        <v>0</v>
      </c>
      <c r="BJ205" s="18" t="s">
        <v>92</v>
      </c>
      <c r="BK205" s="252">
        <f>ROUND(I205*H205,2)</f>
        <v>0</v>
      </c>
      <c r="BL205" s="18" t="s">
        <v>227</v>
      </c>
      <c r="BM205" s="251" t="s">
        <v>2472</v>
      </c>
    </row>
    <row r="206" s="13" customFormat="1">
      <c r="A206" s="13"/>
      <c r="B206" s="258"/>
      <c r="C206" s="259"/>
      <c r="D206" s="260" t="s">
        <v>256</v>
      </c>
      <c r="E206" s="261" t="s">
        <v>1</v>
      </c>
      <c r="F206" s="262" t="s">
        <v>2473</v>
      </c>
      <c r="G206" s="259"/>
      <c r="H206" s="263">
        <v>4</v>
      </c>
      <c r="I206" s="264"/>
      <c r="J206" s="259"/>
      <c r="K206" s="259"/>
      <c r="L206" s="265"/>
      <c r="M206" s="266"/>
      <c r="N206" s="267"/>
      <c r="O206" s="267"/>
      <c r="P206" s="267"/>
      <c r="Q206" s="267"/>
      <c r="R206" s="267"/>
      <c r="S206" s="267"/>
      <c r="T206" s="268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69" t="s">
        <v>256</v>
      </c>
      <c r="AU206" s="269" t="s">
        <v>92</v>
      </c>
      <c r="AV206" s="13" t="s">
        <v>92</v>
      </c>
      <c r="AW206" s="13" t="s">
        <v>32</v>
      </c>
      <c r="AX206" s="13" t="s">
        <v>76</v>
      </c>
      <c r="AY206" s="269" t="s">
        <v>210</v>
      </c>
    </row>
    <row r="207" s="14" customFormat="1">
      <c r="A207" s="14"/>
      <c r="B207" s="270"/>
      <c r="C207" s="271"/>
      <c r="D207" s="260" t="s">
        <v>256</v>
      </c>
      <c r="E207" s="272" t="s">
        <v>1</v>
      </c>
      <c r="F207" s="273" t="s">
        <v>268</v>
      </c>
      <c r="G207" s="271"/>
      <c r="H207" s="274">
        <v>4</v>
      </c>
      <c r="I207" s="275"/>
      <c r="J207" s="271"/>
      <c r="K207" s="271"/>
      <c r="L207" s="276"/>
      <c r="M207" s="277"/>
      <c r="N207" s="278"/>
      <c r="O207" s="278"/>
      <c r="P207" s="278"/>
      <c r="Q207" s="278"/>
      <c r="R207" s="278"/>
      <c r="S207" s="278"/>
      <c r="T207" s="279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80" t="s">
        <v>256</v>
      </c>
      <c r="AU207" s="280" t="s">
        <v>92</v>
      </c>
      <c r="AV207" s="14" t="s">
        <v>227</v>
      </c>
      <c r="AW207" s="14" t="s">
        <v>32</v>
      </c>
      <c r="AX207" s="14" t="s">
        <v>84</v>
      </c>
      <c r="AY207" s="280" t="s">
        <v>210</v>
      </c>
    </row>
    <row r="208" s="2" customFormat="1" ht="23.4566" customHeight="1">
      <c r="A208" s="39"/>
      <c r="B208" s="40"/>
      <c r="C208" s="239" t="s">
        <v>413</v>
      </c>
      <c r="D208" s="239" t="s">
        <v>213</v>
      </c>
      <c r="E208" s="240" t="s">
        <v>2474</v>
      </c>
      <c r="F208" s="241" t="s">
        <v>2475</v>
      </c>
      <c r="G208" s="242" t="s">
        <v>563</v>
      </c>
      <c r="H208" s="243">
        <v>64</v>
      </c>
      <c r="I208" s="244"/>
      <c r="J208" s="245">
        <f>ROUND(I208*H208,2)</f>
        <v>0</v>
      </c>
      <c r="K208" s="246"/>
      <c r="L208" s="45"/>
      <c r="M208" s="247" t="s">
        <v>1</v>
      </c>
      <c r="N208" s="248" t="s">
        <v>42</v>
      </c>
      <c r="O208" s="98"/>
      <c r="P208" s="249">
        <f>O208*H208</f>
        <v>0</v>
      </c>
      <c r="Q208" s="249">
        <v>0.00088754999999999997</v>
      </c>
      <c r="R208" s="249">
        <f>Q208*H208</f>
        <v>0.056803199999999998</v>
      </c>
      <c r="S208" s="249">
        <v>0</v>
      </c>
      <c r="T208" s="250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51" t="s">
        <v>227</v>
      </c>
      <c r="AT208" s="251" t="s">
        <v>213</v>
      </c>
      <c r="AU208" s="251" t="s">
        <v>92</v>
      </c>
      <c r="AY208" s="18" t="s">
        <v>210</v>
      </c>
      <c r="BE208" s="252">
        <f>IF(N208="základná",J208,0)</f>
        <v>0</v>
      </c>
      <c r="BF208" s="252">
        <f>IF(N208="znížená",J208,0)</f>
        <v>0</v>
      </c>
      <c r="BG208" s="252">
        <f>IF(N208="zákl. prenesená",J208,0)</f>
        <v>0</v>
      </c>
      <c r="BH208" s="252">
        <f>IF(N208="zníž. prenesená",J208,0)</f>
        <v>0</v>
      </c>
      <c r="BI208" s="252">
        <f>IF(N208="nulová",J208,0)</f>
        <v>0</v>
      </c>
      <c r="BJ208" s="18" t="s">
        <v>92</v>
      </c>
      <c r="BK208" s="252">
        <f>ROUND(I208*H208,2)</f>
        <v>0</v>
      </c>
      <c r="BL208" s="18" t="s">
        <v>227</v>
      </c>
      <c r="BM208" s="251" t="s">
        <v>2476</v>
      </c>
    </row>
    <row r="209" s="13" customFormat="1">
      <c r="A209" s="13"/>
      <c r="B209" s="258"/>
      <c r="C209" s="259"/>
      <c r="D209" s="260" t="s">
        <v>256</v>
      </c>
      <c r="E209" s="261" t="s">
        <v>1</v>
      </c>
      <c r="F209" s="262" t="s">
        <v>2477</v>
      </c>
      <c r="G209" s="259"/>
      <c r="H209" s="263">
        <v>64</v>
      </c>
      <c r="I209" s="264"/>
      <c r="J209" s="259"/>
      <c r="K209" s="259"/>
      <c r="L209" s="265"/>
      <c r="M209" s="266"/>
      <c r="N209" s="267"/>
      <c r="O209" s="267"/>
      <c r="P209" s="267"/>
      <c r="Q209" s="267"/>
      <c r="R209" s="267"/>
      <c r="S209" s="267"/>
      <c r="T209" s="268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69" t="s">
        <v>256</v>
      </c>
      <c r="AU209" s="269" t="s">
        <v>92</v>
      </c>
      <c r="AV209" s="13" t="s">
        <v>92</v>
      </c>
      <c r="AW209" s="13" t="s">
        <v>32</v>
      </c>
      <c r="AX209" s="13" t="s">
        <v>84</v>
      </c>
      <c r="AY209" s="269" t="s">
        <v>210</v>
      </c>
    </row>
    <row r="210" s="2" customFormat="1" ht="16.30189" customHeight="1">
      <c r="A210" s="39"/>
      <c r="B210" s="40"/>
      <c r="C210" s="281" t="s">
        <v>418</v>
      </c>
      <c r="D210" s="281" t="s">
        <v>330</v>
      </c>
      <c r="E210" s="282" t="s">
        <v>2478</v>
      </c>
      <c r="F210" s="283" t="s">
        <v>2479</v>
      </c>
      <c r="G210" s="284" t="s">
        <v>563</v>
      </c>
      <c r="H210" s="285">
        <v>64</v>
      </c>
      <c r="I210" s="286"/>
      <c r="J210" s="287">
        <f>ROUND(I210*H210,2)</f>
        <v>0</v>
      </c>
      <c r="K210" s="288"/>
      <c r="L210" s="289"/>
      <c r="M210" s="290" t="s">
        <v>1</v>
      </c>
      <c r="N210" s="291" t="s">
        <v>42</v>
      </c>
      <c r="O210" s="98"/>
      <c r="P210" s="249">
        <f>O210*H210</f>
        <v>0</v>
      </c>
      <c r="Q210" s="249">
        <v>0</v>
      </c>
      <c r="R210" s="249">
        <f>Q210*H210</f>
        <v>0</v>
      </c>
      <c r="S210" s="249">
        <v>0</v>
      </c>
      <c r="T210" s="250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51" t="s">
        <v>287</v>
      </c>
      <c r="AT210" s="251" t="s">
        <v>330</v>
      </c>
      <c r="AU210" s="251" t="s">
        <v>92</v>
      </c>
      <c r="AY210" s="18" t="s">
        <v>210</v>
      </c>
      <c r="BE210" s="252">
        <f>IF(N210="základná",J210,0)</f>
        <v>0</v>
      </c>
      <c r="BF210" s="252">
        <f>IF(N210="znížená",J210,0)</f>
        <v>0</v>
      </c>
      <c r="BG210" s="252">
        <f>IF(N210="zákl. prenesená",J210,0)</f>
        <v>0</v>
      </c>
      <c r="BH210" s="252">
        <f>IF(N210="zníž. prenesená",J210,0)</f>
        <v>0</v>
      </c>
      <c r="BI210" s="252">
        <f>IF(N210="nulová",J210,0)</f>
        <v>0</v>
      </c>
      <c r="BJ210" s="18" t="s">
        <v>92</v>
      </c>
      <c r="BK210" s="252">
        <f>ROUND(I210*H210,2)</f>
        <v>0</v>
      </c>
      <c r="BL210" s="18" t="s">
        <v>227</v>
      </c>
      <c r="BM210" s="251" t="s">
        <v>2480</v>
      </c>
    </row>
    <row r="211" s="13" customFormat="1">
      <c r="A211" s="13"/>
      <c r="B211" s="258"/>
      <c r="C211" s="259"/>
      <c r="D211" s="260" t="s">
        <v>256</v>
      </c>
      <c r="E211" s="261" t="s">
        <v>1</v>
      </c>
      <c r="F211" s="262" t="s">
        <v>2481</v>
      </c>
      <c r="G211" s="259"/>
      <c r="H211" s="263">
        <v>64</v>
      </c>
      <c r="I211" s="264"/>
      <c r="J211" s="259"/>
      <c r="K211" s="259"/>
      <c r="L211" s="265"/>
      <c r="M211" s="266"/>
      <c r="N211" s="267"/>
      <c r="O211" s="267"/>
      <c r="P211" s="267"/>
      <c r="Q211" s="267"/>
      <c r="R211" s="267"/>
      <c r="S211" s="267"/>
      <c r="T211" s="268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69" t="s">
        <v>256</v>
      </c>
      <c r="AU211" s="269" t="s">
        <v>92</v>
      </c>
      <c r="AV211" s="13" t="s">
        <v>92</v>
      </c>
      <c r="AW211" s="13" t="s">
        <v>32</v>
      </c>
      <c r="AX211" s="13" t="s">
        <v>84</v>
      </c>
      <c r="AY211" s="269" t="s">
        <v>210</v>
      </c>
    </row>
    <row r="212" s="2" customFormat="1" ht="21.0566" customHeight="1">
      <c r="A212" s="39"/>
      <c r="B212" s="40"/>
      <c r="C212" s="239" t="s">
        <v>425</v>
      </c>
      <c r="D212" s="239" t="s">
        <v>213</v>
      </c>
      <c r="E212" s="240" t="s">
        <v>1033</v>
      </c>
      <c r="F212" s="241" t="s">
        <v>1034</v>
      </c>
      <c r="G212" s="242" t="s">
        <v>264</v>
      </c>
      <c r="H212" s="243">
        <v>18.867999999999999</v>
      </c>
      <c r="I212" s="244"/>
      <c r="J212" s="245">
        <f>ROUND(I212*H212,2)</f>
        <v>0</v>
      </c>
      <c r="K212" s="246"/>
      <c r="L212" s="45"/>
      <c r="M212" s="247" t="s">
        <v>1</v>
      </c>
      <c r="N212" s="248" t="s">
        <v>42</v>
      </c>
      <c r="O212" s="98"/>
      <c r="P212" s="249">
        <f>O212*H212</f>
        <v>0</v>
      </c>
      <c r="Q212" s="249">
        <v>2.3855499999999998</v>
      </c>
      <c r="R212" s="249">
        <f>Q212*H212</f>
        <v>45.010557399999996</v>
      </c>
      <c r="S212" s="249">
        <v>0</v>
      </c>
      <c r="T212" s="250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51" t="s">
        <v>227</v>
      </c>
      <c r="AT212" s="251" t="s">
        <v>213</v>
      </c>
      <c r="AU212" s="251" t="s">
        <v>92</v>
      </c>
      <c r="AY212" s="18" t="s">
        <v>210</v>
      </c>
      <c r="BE212" s="252">
        <f>IF(N212="základná",J212,0)</f>
        <v>0</v>
      </c>
      <c r="BF212" s="252">
        <f>IF(N212="znížená",J212,0)</f>
        <v>0</v>
      </c>
      <c r="BG212" s="252">
        <f>IF(N212="zákl. prenesená",J212,0)</f>
        <v>0</v>
      </c>
      <c r="BH212" s="252">
        <f>IF(N212="zníž. prenesená",J212,0)</f>
        <v>0</v>
      </c>
      <c r="BI212" s="252">
        <f>IF(N212="nulová",J212,0)</f>
        <v>0</v>
      </c>
      <c r="BJ212" s="18" t="s">
        <v>92</v>
      </c>
      <c r="BK212" s="252">
        <f>ROUND(I212*H212,2)</f>
        <v>0</v>
      </c>
      <c r="BL212" s="18" t="s">
        <v>227</v>
      </c>
      <c r="BM212" s="251" t="s">
        <v>2482</v>
      </c>
    </row>
    <row r="213" s="15" customFormat="1">
      <c r="A213" s="15"/>
      <c r="B213" s="292"/>
      <c r="C213" s="293"/>
      <c r="D213" s="260" t="s">
        <v>256</v>
      </c>
      <c r="E213" s="294" t="s">
        <v>1</v>
      </c>
      <c r="F213" s="295" t="s">
        <v>913</v>
      </c>
      <c r="G213" s="293"/>
      <c r="H213" s="294" t="s">
        <v>1</v>
      </c>
      <c r="I213" s="296"/>
      <c r="J213" s="293"/>
      <c r="K213" s="293"/>
      <c r="L213" s="297"/>
      <c r="M213" s="298"/>
      <c r="N213" s="299"/>
      <c r="O213" s="299"/>
      <c r="P213" s="299"/>
      <c r="Q213" s="299"/>
      <c r="R213" s="299"/>
      <c r="S213" s="299"/>
      <c r="T213" s="300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T213" s="301" t="s">
        <v>256</v>
      </c>
      <c r="AU213" s="301" t="s">
        <v>92</v>
      </c>
      <c r="AV213" s="15" t="s">
        <v>84</v>
      </c>
      <c r="AW213" s="15" t="s">
        <v>32</v>
      </c>
      <c r="AX213" s="15" t="s">
        <v>76</v>
      </c>
      <c r="AY213" s="301" t="s">
        <v>210</v>
      </c>
    </row>
    <row r="214" s="13" customFormat="1">
      <c r="A214" s="13"/>
      <c r="B214" s="258"/>
      <c r="C214" s="259"/>
      <c r="D214" s="260" t="s">
        <v>256</v>
      </c>
      <c r="E214" s="261" t="s">
        <v>1</v>
      </c>
      <c r="F214" s="262" t="s">
        <v>2483</v>
      </c>
      <c r="G214" s="259"/>
      <c r="H214" s="263">
        <v>18.867999999999999</v>
      </c>
      <c r="I214" s="264"/>
      <c r="J214" s="259"/>
      <c r="K214" s="259"/>
      <c r="L214" s="265"/>
      <c r="M214" s="266"/>
      <c r="N214" s="267"/>
      <c r="O214" s="267"/>
      <c r="P214" s="267"/>
      <c r="Q214" s="267"/>
      <c r="R214" s="267"/>
      <c r="S214" s="267"/>
      <c r="T214" s="268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69" t="s">
        <v>256</v>
      </c>
      <c r="AU214" s="269" t="s">
        <v>92</v>
      </c>
      <c r="AV214" s="13" t="s">
        <v>92</v>
      </c>
      <c r="AW214" s="13" t="s">
        <v>32</v>
      </c>
      <c r="AX214" s="13" t="s">
        <v>84</v>
      </c>
      <c r="AY214" s="269" t="s">
        <v>210</v>
      </c>
    </row>
    <row r="215" s="2" customFormat="1" ht="21.0566" customHeight="1">
      <c r="A215" s="39"/>
      <c r="B215" s="40"/>
      <c r="C215" s="239" t="s">
        <v>433</v>
      </c>
      <c r="D215" s="239" t="s">
        <v>213</v>
      </c>
      <c r="E215" s="240" t="s">
        <v>1037</v>
      </c>
      <c r="F215" s="241" t="s">
        <v>1038</v>
      </c>
      <c r="G215" s="242" t="s">
        <v>254</v>
      </c>
      <c r="H215" s="243">
        <v>26.666</v>
      </c>
      <c r="I215" s="244"/>
      <c r="J215" s="245">
        <f>ROUND(I215*H215,2)</f>
        <v>0</v>
      </c>
      <c r="K215" s="246"/>
      <c r="L215" s="45"/>
      <c r="M215" s="247" t="s">
        <v>1</v>
      </c>
      <c r="N215" s="248" t="s">
        <v>42</v>
      </c>
      <c r="O215" s="98"/>
      <c r="P215" s="249">
        <f>O215*H215</f>
        <v>0</v>
      </c>
      <c r="Q215" s="249">
        <v>0.049827999999999997</v>
      </c>
      <c r="R215" s="249">
        <f>Q215*H215</f>
        <v>1.328713448</v>
      </c>
      <c r="S215" s="249">
        <v>0</v>
      </c>
      <c r="T215" s="250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51" t="s">
        <v>227</v>
      </c>
      <c r="AT215" s="251" t="s">
        <v>213</v>
      </c>
      <c r="AU215" s="251" t="s">
        <v>92</v>
      </c>
      <c r="AY215" s="18" t="s">
        <v>210</v>
      </c>
      <c r="BE215" s="252">
        <f>IF(N215="základná",J215,0)</f>
        <v>0</v>
      </c>
      <c r="BF215" s="252">
        <f>IF(N215="znížená",J215,0)</f>
        <v>0</v>
      </c>
      <c r="BG215" s="252">
        <f>IF(N215="zákl. prenesená",J215,0)</f>
        <v>0</v>
      </c>
      <c r="BH215" s="252">
        <f>IF(N215="zníž. prenesená",J215,0)</f>
        <v>0</v>
      </c>
      <c r="BI215" s="252">
        <f>IF(N215="nulová",J215,0)</f>
        <v>0</v>
      </c>
      <c r="BJ215" s="18" t="s">
        <v>92</v>
      </c>
      <c r="BK215" s="252">
        <f>ROUND(I215*H215,2)</f>
        <v>0</v>
      </c>
      <c r="BL215" s="18" t="s">
        <v>227</v>
      </c>
      <c r="BM215" s="251" t="s">
        <v>2484</v>
      </c>
    </row>
    <row r="216" s="15" customFormat="1">
      <c r="A216" s="15"/>
      <c r="B216" s="292"/>
      <c r="C216" s="293"/>
      <c r="D216" s="260" t="s">
        <v>256</v>
      </c>
      <c r="E216" s="294" t="s">
        <v>1</v>
      </c>
      <c r="F216" s="295" t="s">
        <v>2485</v>
      </c>
      <c r="G216" s="293"/>
      <c r="H216" s="294" t="s">
        <v>1</v>
      </c>
      <c r="I216" s="296"/>
      <c r="J216" s="293"/>
      <c r="K216" s="293"/>
      <c r="L216" s="297"/>
      <c r="M216" s="298"/>
      <c r="N216" s="299"/>
      <c r="O216" s="299"/>
      <c r="P216" s="299"/>
      <c r="Q216" s="299"/>
      <c r="R216" s="299"/>
      <c r="S216" s="299"/>
      <c r="T216" s="300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301" t="s">
        <v>256</v>
      </c>
      <c r="AU216" s="301" t="s">
        <v>92</v>
      </c>
      <c r="AV216" s="15" t="s">
        <v>84</v>
      </c>
      <c r="AW216" s="15" t="s">
        <v>32</v>
      </c>
      <c r="AX216" s="15" t="s">
        <v>76</v>
      </c>
      <c r="AY216" s="301" t="s">
        <v>210</v>
      </c>
    </row>
    <row r="217" s="13" customFormat="1">
      <c r="A217" s="13"/>
      <c r="B217" s="258"/>
      <c r="C217" s="259"/>
      <c r="D217" s="260" t="s">
        <v>256</v>
      </c>
      <c r="E217" s="261" t="s">
        <v>1</v>
      </c>
      <c r="F217" s="262" t="s">
        <v>2486</v>
      </c>
      <c r="G217" s="259"/>
      <c r="H217" s="263">
        <v>26.666</v>
      </c>
      <c r="I217" s="264"/>
      <c r="J217" s="259"/>
      <c r="K217" s="259"/>
      <c r="L217" s="265"/>
      <c r="M217" s="266"/>
      <c r="N217" s="267"/>
      <c r="O217" s="267"/>
      <c r="P217" s="267"/>
      <c r="Q217" s="267"/>
      <c r="R217" s="267"/>
      <c r="S217" s="267"/>
      <c r="T217" s="268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69" t="s">
        <v>256</v>
      </c>
      <c r="AU217" s="269" t="s">
        <v>92</v>
      </c>
      <c r="AV217" s="13" t="s">
        <v>92</v>
      </c>
      <c r="AW217" s="13" t="s">
        <v>32</v>
      </c>
      <c r="AX217" s="13" t="s">
        <v>84</v>
      </c>
      <c r="AY217" s="269" t="s">
        <v>210</v>
      </c>
    </row>
    <row r="218" s="2" customFormat="1" ht="21.0566" customHeight="1">
      <c r="A218" s="39"/>
      <c r="B218" s="40"/>
      <c r="C218" s="239" t="s">
        <v>441</v>
      </c>
      <c r="D218" s="239" t="s">
        <v>213</v>
      </c>
      <c r="E218" s="240" t="s">
        <v>1041</v>
      </c>
      <c r="F218" s="241" t="s">
        <v>1042</v>
      </c>
      <c r="G218" s="242" t="s">
        <v>254</v>
      </c>
      <c r="H218" s="243">
        <v>26.666</v>
      </c>
      <c r="I218" s="244"/>
      <c r="J218" s="245">
        <f>ROUND(I218*H218,2)</f>
        <v>0</v>
      </c>
      <c r="K218" s="246"/>
      <c r="L218" s="45"/>
      <c r="M218" s="247" t="s">
        <v>1</v>
      </c>
      <c r="N218" s="248" t="s">
        <v>42</v>
      </c>
      <c r="O218" s="98"/>
      <c r="P218" s="249">
        <f>O218*H218</f>
        <v>0</v>
      </c>
      <c r="Q218" s="249">
        <v>1.5E-05</v>
      </c>
      <c r="R218" s="249">
        <f>Q218*H218</f>
        <v>0.00039999000000000002</v>
      </c>
      <c r="S218" s="249">
        <v>0</v>
      </c>
      <c r="T218" s="250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51" t="s">
        <v>227</v>
      </c>
      <c r="AT218" s="251" t="s">
        <v>213</v>
      </c>
      <c r="AU218" s="251" t="s">
        <v>92</v>
      </c>
      <c r="AY218" s="18" t="s">
        <v>210</v>
      </c>
      <c r="BE218" s="252">
        <f>IF(N218="základná",J218,0)</f>
        <v>0</v>
      </c>
      <c r="BF218" s="252">
        <f>IF(N218="znížená",J218,0)</f>
        <v>0</v>
      </c>
      <c r="BG218" s="252">
        <f>IF(N218="zákl. prenesená",J218,0)</f>
        <v>0</v>
      </c>
      <c r="BH218" s="252">
        <f>IF(N218="zníž. prenesená",J218,0)</f>
        <v>0</v>
      </c>
      <c r="BI218" s="252">
        <f>IF(N218="nulová",J218,0)</f>
        <v>0</v>
      </c>
      <c r="BJ218" s="18" t="s">
        <v>92</v>
      </c>
      <c r="BK218" s="252">
        <f>ROUND(I218*H218,2)</f>
        <v>0</v>
      </c>
      <c r="BL218" s="18" t="s">
        <v>227</v>
      </c>
      <c r="BM218" s="251" t="s">
        <v>2487</v>
      </c>
    </row>
    <row r="219" s="2" customFormat="1" ht="21.0566" customHeight="1">
      <c r="A219" s="39"/>
      <c r="B219" s="40"/>
      <c r="C219" s="239" t="s">
        <v>445</v>
      </c>
      <c r="D219" s="239" t="s">
        <v>213</v>
      </c>
      <c r="E219" s="240" t="s">
        <v>1044</v>
      </c>
      <c r="F219" s="241" t="s">
        <v>1045</v>
      </c>
      <c r="G219" s="242" t="s">
        <v>333</v>
      </c>
      <c r="H219" s="243">
        <v>2.9470000000000001</v>
      </c>
      <c r="I219" s="244"/>
      <c r="J219" s="245">
        <f>ROUND(I219*H219,2)</f>
        <v>0</v>
      </c>
      <c r="K219" s="246"/>
      <c r="L219" s="45"/>
      <c r="M219" s="247" t="s">
        <v>1</v>
      </c>
      <c r="N219" s="248" t="s">
        <v>42</v>
      </c>
      <c r="O219" s="98"/>
      <c r="P219" s="249">
        <f>O219*H219</f>
        <v>0</v>
      </c>
      <c r="Q219" s="249">
        <v>1.0370397</v>
      </c>
      <c r="R219" s="249">
        <f>Q219*H219</f>
        <v>3.0561559959000002</v>
      </c>
      <c r="S219" s="249">
        <v>0</v>
      </c>
      <c r="T219" s="250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51" t="s">
        <v>227</v>
      </c>
      <c r="AT219" s="251" t="s">
        <v>213</v>
      </c>
      <c r="AU219" s="251" t="s">
        <v>92</v>
      </c>
      <c r="AY219" s="18" t="s">
        <v>210</v>
      </c>
      <c r="BE219" s="252">
        <f>IF(N219="základná",J219,0)</f>
        <v>0</v>
      </c>
      <c r="BF219" s="252">
        <f>IF(N219="znížená",J219,0)</f>
        <v>0</v>
      </c>
      <c r="BG219" s="252">
        <f>IF(N219="zákl. prenesená",J219,0)</f>
        <v>0</v>
      </c>
      <c r="BH219" s="252">
        <f>IF(N219="zníž. prenesená",J219,0)</f>
        <v>0</v>
      </c>
      <c r="BI219" s="252">
        <f>IF(N219="nulová",J219,0)</f>
        <v>0</v>
      </c>
      <c r="BJ219" s="18" t="s">
        <v>92</v>
      </c>
      <c r="BK219" s="252">
        <f>ROUND(I219*H219,2)</f>
        <v>0</v>
      </c>
      <c r="BL219" s="18" t="s">
        <v>227</v>
      </c>
      <c r="BM219" s="251" t="s">
        <v>2488</v>
      </c>
    </row>
    <row r="220" s="13" customFormat="1">
      <c r="A220" s="13"/>
      <c r="B220" s="258"/>
      <c r="C220" s="259"/>
      <c r="D220" s="260" t="s">
        <v>256</v>
      </c>
      <c r="E220" s="261" t="s">
        <v>1</v>
      </c>
      <c r="F220" s="262" t="s">
        <v>2489</v>
      </c>
      <c r="G220" s="259"/>
      <c r="H220" s="263">
        <v>2.9470000000000001</v>
      </c>
      <c r="I220" s="264"/>
      <c r="J220" s="259"/>
      <c r="K220" s="259"/>
      <c r="L220" s="265"/>
      <c r="M220" s="266"/>
      <c r="N220" s="267"/>
      <c r="O220" s="267"/>
      <c r="P220" s="267"/>
      <c r="Q220" s="267"/>
      <c r="R220" s="267"/>
      <c r="S220" s="267"/>
      <c r="T220" s="268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69" t="s">
        <v>256</v>
      </c>
      <c r="AU220" s="269" t="s">
        <v>92</v>
      </c>
      <c r="AV220" s="13" t="s">
        <v>92</v>
      </c>
      <c r="AW220" s="13" t="s">
        <v>32</v>
      </c>
      <c r="AX220" s="13" t="s">
        <v>84</v>
      </c>
      <c r="AY220" s="269" t="s">
        <v>210</v>
      </c>
    </row>
    <row r="221" s="2" customFormat="1" ht="23.4566" customHeight="1">
      <c r="A221" s="39"/>
      <c r="B221" s="40"/>
      <c r="C221" s="239" t="s">
        <v>449</v>
      </c>
      <c r="D221" s="239" t="s">
        <v>213</v>
      </c>
      <c r="E221" s="240" t="s">
        <v>2490</v>
      </c>
      <c r="F221" s="241" t="s">
        <v>2491</v>
      </c>
      <c r="G221" s="242" t="s">
        <v>264</v>
      </c>
      <c r="H221" s="243">
        <v>7.7720000000000002</v>
      </c>
      <c r="I221" s="244"/>
      <c r="J221" s="245">
        <f>ROUND(I221*H221,2)</f>
        <v>0</v>
      </c>
      <c r="K221" s="246"/>
      <c r="L221" s="45"/>
      <c r="M221" s="247" t="s">
        <v>1</v>
      </c>
      <c r="N221" s="248" t="s">
        <v>42</v>
      </c>
      <c r="O221" s="98"/>
      <c r="P221" s="249">
        <f>O221*H221</f>
        <v>0</v>
      </c>
      <c r="Q221" s="249">
        <v>2.3225634999999998</v>
      </c>
      <c r="R221" s="249">
        <f>Q221*H221</f>
        <v>18.050963522</v>
      </c>
      <c r="S221" s="249">
        <v>0</v>
      </c>
      <c r="T221" s="250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51" t="s">
        <v>227</v>
      </c>
      <c r="AT221" s="251" t="s">
        <v>213</v>
      </c>
      <c r="AU221" s="251" t="s">
        <v>92</v>
      </c>
      <c r="AY221" s="18" t="s">
        <v>210</v>
      </c>
      <c r="BE221" s="252">
        <f>IF(N221="základná",J221,0)</f>
        <v>0</v>
      </c>
      <c r="BF221" s="252">
        <f>IF(N221="znížená",J221,0)</f>
        <v>0</v>
      </c>
      <c r="BG221" s="252">
        <f>IF(N221="zákl. prenesená",J221,0)</f>
        <v>0</v>
      </c>
      <c r="BH221" s="252">
        <f>IF(N221="zníž. prenesená",J221,0)</f>
        <v>0</v>
      </c>
      <c r="BI221" s="252">
        <f>IF(N221="nulová",J221,0)</f>
        <v>0</v>
      </c>
      <c r="BJ221" s="18" t="s">
        <v>92</v>
      </c>
      <c r="BK221" s="252">
        <f>ROUND(I221*H221,2)</f>
        <v>0</v>
      </c>
      <c r="BL221" s="18" t="s">
        <v>227</v>
      </c>
      <c r="BM221" s="251" t="s">
        <v>2492</v>
      </c>
    </row>
    <row r="222" s="15" customFormat="1">
      <c r="A222" s="15"/>
      <c r="B222" s="292"/>
      <c r="C222" s="293"/>
      <c r="D222" s="260" t="s">
        <v>256</v>
      </c>
      <c r="E222" s="294" t="s">
        <v>1</v>
      </c>
      <c r="F222" s="295" t="s">
        <v>2493</v>
      </c>
      <c r="G222" s="293"/>
      <c r="H222" s="294" t="s">
        <v>1</v>
      </c>
      <c r="I222" s="296"/>
      <c r="J222" s="293"/>
      <c r="K222" s="293"/>
      <c r="L222" s="297"/>
      <c r="M222" s="298"/>
      <c r="N222" s="299"/>
      <c r="O222" s="299"/>
      <c r="P222" s="299"/>
      <c r="Q222" s="299"/>
      <c r="R222" s="299"/>
      <c r="S222" s="299"/>
      <c r="T222" s="300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T222" s="301" t="s">
        <v>256</v>
      </c>
      <c r="AU222" s="301" t="s">
        <v>92</v>
      </c>
      <c r="AV222" s="15" t="s">
        <v>84</v>
      </c>
      <c r="AW222" s="15" t="s">
        <v>32</v>
      </c>
      <c r="AX222" s="15" t="s">
        <v>76</v>
      </c>
      <c r="AY222" s="301" t="s">
        <v>210</v>
      </c>
    </row>
    <row r="223" s="13" customFormat="1">
      <c r="A223" s="13"/>
      <c r="B223" s="258"/>
      <c r="C223" s="259"/>
      <c r="D223" s="260" t="s">
        <v>256</v>
      </c>
      <c r="E223" s="261" t="s">
        <v>1</v>
      </c>
      <c r="F223" s="262" t="s">
        <v>2494</v>
      </c>
      <c r="G223" s="259"/>
      <c r="H223" s="263">
        <v>7.7720000000000002</v>
      </c>
      <c r="I223" s="264"/>
      <c r="J223" s="259"/>
      <c r="K223" s="259"/>
      <c r="L223" s="265"/>
      <c r="M223" s="266"/>
      <c r="N223" s="267"/>
      <c r="O223" s="267"/>
      <c r="P223" s="267"/>
      <c r="Q223" s="267"/>
      <c r="R223" s="267"/>
      <c r="S223" s="267"/>
      <c r="T223" s="268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69" t="s">
        <v>256</v>
      </c>
      <c r="AU223" s="269" t="s">
        <v>92</v>
      </c>
      <c r="AV223" s="13" t="s">
        <v>92</v>
      </c>
      <c r="AW223" s="13" t="s">
        <v>32</v>
      </c>
      <c r="AX223" s="13" t="s">
        <v>76</v>
      </c>
      <c r="AY223" s="269" t="s">
        <v>210</v>
      </c>
    </row>
    <row r="224" s="2" customFormat="1" ht="23.4566" customHeight="1">
      <c r="A224" s="39"/>
      <c r="B224" s="40"/>
      <c r="C224" s="239" t="s">
        <v>455</v>
      </c>
      <c r="D224" s="239" t="s">
        <v>213</v>
      </c>
      <c r="E224" s="240" t="s">
        <v>2495</v>
      </c>
      <c r="F224" s="241" t="s">
        <v>2496</v>
      </c>
      <c r="G224" s="242" t="s">
        <v>254</v>
      </c>
      <c r="H224" s="243">
        <v>16.558</v>
      </c>
      <c r="I224" s="244"/>
      <c r="J224" s="245">
        <f>ROUND(I224*H224,2)</f>
        <v>0</v>
      </c>
      <c r="K224" s="246"/>
      <c r="L224" s="45"/>
      <c r="M224" s="247" t="s">
        <v>1</v>
      </c>
      <c r="N224" s="248" t="s">
        <v>42</v>
      </c>
      <c r="O224" s="98"/>
      <c r="P224" s="249">
        <f>O224*H224</f>
        <v>0</v>
      </c>
      <c r="Q224" s="249">
        <v>0.0045821741999999997</v>
      </c>
      <c r="R224" s="249">
        <f>Q224*H224</f>
        <v>0.075871640403599991</v>
      </c>
      <c r="S224" s="249">
        <v>0</v>
      </c>
      <c r="T224" s="250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51" t="s">
        <v>227</v>
      </c>
      <c r="AT224" s="251" t="s">
        <v>213</v>
      </c>
      <c r="AU224" s="251" t="s">
        <v>92</v>
      </c>
      <c r="AY224" s="18" t="s">
        <v>210</v>
      </c>
      <c r="BE224" s="252">
        <f>IF(N224="základná",J224,0)</f>
        <v>0</v>
      </c>
      <c r="BF224" s="252">
        <f>IF(N224="znížená",J224,0)</f>
        <v>0</v>
      </c>
      <c r="BG224" s="252">
        <f>IF(N224="zákl. prenesená",J224,0)</f>
        <v>0</v>
      </c>
      <c r="BH224" s="252">
        <f>IF(N224="zníž. prenesená",J224,0)</f>
        <v>0</v>
      </c>
      <c r="BI224" s="252">
        <f>IF(N224="nulová",J224,0)</f>
        <v>0</v>
      </c>
      <c r="BJ224" s="18" t="s">
        <v>92</v>
      </c>
      <c r="BK224" s="252">
        <f>ROUND(I224*H224,2)</f>
        <v>0</v>
      </c>
      <c r="BL224" s="18" t="s">
        <v>227</v>
      </c>
      <c r="BM224" s="251" t="s">
        <v>2497</v>
      </c>
    </row>
    <row r="225" s="15" customFormat="1">
      <c r="A225" s="15"/>
      <c r="B225" s="292"/>
      <c r="C225" s="293"/>
      <c r="D225" s="260" t="s">
        <v>256</v>
      </c>
      <c r="E225" s="294" t="s">
        <v>1</v>
      </c>
      <c r="F225" s="295" t="s">
        <v>2498</v>
      </c>
      <c r="G225" s="293"/>
      <c r="H225" s="294" t="s">
        <v>1</v>
      </c>
      <c r="I225" s="296"/>
      <c r="J225" s="293"/>
      <c r="K225" s="293"/>
      <c r="L225" s="297"/>
      <c r="M225" s="298"/>
      <c r="N225" s="299"/>
      <c r="O225" s="299"/>
      <c r="P225" s="299"/>
      <c r="Q225" s="299"/>
      <c r="R225" s="299"/>
      <c r="S225" s="299"/>
      <c r="T225" s="300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T225" s="301" t="s">
        <v>256</v>
      </c>
      <c r="AU225" s="301" t="s">
        <v>92</v>
      </c>
      <c r="AV225" s="15" t="s">
        <v>84</v>
      </c>
      <c r="AW225" s="15" t="s">
        <v>32</v>
      </c>
      <c r="AX225" s="15" t="s">
        <v>76</v>
      </c>
      <c r="AY225" s="301" t="s">
        <v>210</v>
      </c>
    </row>
    <row r="226" s="13" customFormat="1">
      <c r="A226" s="13"/>
      <c r="B226" s="258"/>
      <c r="C226" s="259"/>
      <c r="D226" s="260" t="s">
        <v>256</v>
      </c>
      <c r="E226" s="261" t="s">
        <v>1</v>
      </c>
      <c r="F226" s="262" t="s">
        <v>2499</v>
      </c>
      <c r="G226" s="259"/>
      <c r="H226" s="263">
        <v>16.558</v>
      </c>
      <c r="I226" s="264"/>
      <c r="J226" s="259"/>
      <c r="K226" s="259"/>
      <c r="L226" s="265"/>
      <c r="M226" s="266"/>
      <c r="N226" s="267"/>
      <c r="O226" s="267"/>
      <c r="P226" s="267"/>
      <c r="Q226" s="267"/>
      <c r="R226" s="267"/>
      <c r="S226" s="267"/>
      <c r="T226" s="268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69" t="s">
        <v>256</v>
      </c>
      <c r="AU226" s="269" t="s">
        <v>92</v>
      </c>
      <c r="AV226" s="13" t="s">
        <v>92</v>
      </c>
      <c r="AW226" s="13" t="s">
        <v>32</v>
      </c>
      <c r="AX226" s="13" t="s">
        <v>76</v>
      </c>
      <c r="AY226" s="269" t="s">
        <v>210</v>
      </c>
    </row>
    <row r="227" s="14" customFormat="1">
      <c r="A227" s="14"/>
      <c r="B227" s="270"/>
      <c r="C227" s="271"/>
      <c r="D227" s="260" t="s">
        <v>256</v>
      </c>
      <c r="E227" s="272" t="s">
        <v>1</v>
      </c>
      <c r="F227" s="273" t="s">
        <v>268</v>
      </c>
      <c r="G227" s="271"/>
      <c r="H227" s="274">
        <v>16.558</v>
      </c>
      <c r="I227" s="275"/>
      <c r="J227" s="271"/>
      <c r="K227" s="271"/>
      <c r="L227" s="276"/>
      <c r="M227" s="277"/>
      <c r="N227" s="278"/>
      <c r="O227" s="278"/>
      <c r="P227" s="278"/>
      <c r="Q227" s="278"/>
      <c r="R227" s="278"/>
      <c r="S227" s="278"/>
      <c r="T227" s="279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80" t="s">
        <v>256</v>
      </c>
      <c r="AU227" s="280" t="s">
        <v>92</v>
      </c>
      <c r="AV227" s="14" t="s">
        <v>227</v>
      </c>
      <c r="AW227" s="14" t="s">
        <v>4</v>
      </c>
      <c r="AX227" s="14" t="s">
        <v>84</v>
      </c>
      <c r="AY227" s="280" t="s">
        <v>210</v>
      </c>
    </row>
    <row r="228" s="2" customFormat="1" ht="23.4566" customHeight="1">
      <c r="A228" s="39"/>
      <c r="B228" s="40"/>
      <c r="C228" s="239" t="s">
        <v>460</v>
      </c>
      <c r="D228" s="239" t="s">
        <v>213</v>
      </c>
      <c r="E228" s="240" t="s">
        <v>2500</v>
      </c>
      <c r="F228" s="241" t="s">
        <v>2501</v>
      </c>
      <c r="G228" s="242" t="s">
        <v>254</v>
      </c>
      <c r="H228" s="243">
        <v>16.558</v>
      </c>
      <c r="I228" s="244"/>
      <c r="J228" s="245">
        <f>ROUND(I228*H228,2)</f>
        <v>0</v>
      </c>
      <c r="K228" s="246"/>
      <c r="L228" s="45"/>
      <c r="M228" s="247" t="s">
        <v>1</v>
      </c>
      <c r="N228" s="248" t="s">
        <v>42</v>
      </c>
      <c r="O228" s="98"/>
      <c r="P228" s="249">
        <f>O228*H228</f>
        <v>0</v>
      </c>
      <c r="Q228" s="249">
        <v>3.7200000000000003E-05</v>
      </c>
      <c r="R228" s="249">
        <f>Q228*H228</f>
        <v>0.00061595760000000008</v>
      </c>
      <c r="S228" s="249">
        <v>0</v>
      </c>
      <c r="T228" s="250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51" t="s">
        <v>227</v>
      </c>
      <c r="AT228" s="251" t="s">
        <v>213</v>
      </c>
      <c r="AU228" s="251" t="s">
        <v>92</v>
      </c>
      <c r="AY228" s="18" t="s">
        <v>210</v>
      </c>
      <c r="BE228" s="252">
        <f>IF(N228="základná",J228,0)</f>
        <v>0</v>
      </c>
      <c r="BF228" s="252">
        <f>IF(N228="znížená",J228,0)</f>
        <v>0</v>
      </c>
      <c r="BG228" s="252">
        <f>IF(N228="zákl. prenesená",J228,0)</f>
        <v>0</v>
      </c>
      <c r="BH228" s="252">
        <f>IF(N228="zníž. prenesená",J228,0)</f>
        <v>0</v>
      </c>
      <c r="BI228" s="252">
        <f>IF(N228="nulová",J228,0)</f>
        <v>0</v>
      </c>
      <c r="BJ228" s="18" t="s">
        <v>92</v>
      </c>
      <c r="BK228" s="252">
        <f>ROUND(I228*H228,2)</f>
        <v>0</v>
      </c>
      <c r="BL228" s="18" t="s">
        <v>227</v>
      </c>
      <c r="BM228" s="251" t="s">
        <v>2502</v>
      </c>
    </row>
    <row r="229" s="13" customFormat="1">
      <c r="A229" s="13"/>
      <c r="B229" s="258"/>
      <c r="C229" s="259"/>
      <c r="D229" s="260" t="s">
        <v>256</v>
      </c>
      <c r="E229" s="261" t="s">
        <v>1</v>
      </c>
      <c r="F229" s="262" t="s">
        <v>2503</v>
      </c>
      <c r="G229" s="259"/>
      <c r="H229" s="263">
        <v>16.558</v>
      </c>
      <c r="I229" s="264"/>
      <c r="J229" s="259"/>
      <c r="K229" s="259"/>
      <c r="L229" s="265"/>
      <c r="M229" s="266"/>
      <c r="N229" s="267"/>
      <c r="O229" s="267"/>
      <c r="P229" s="267"/>
      <c r="Q229" s="267"/>
      <c r="R229" s="267"/>
      <c r="S229" s="267"/>
      <c r="T229" s="268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69" t="s">
        <v>256</v>
      </c>
      <c r="AU229" s="269" t="s">
        <v>92</v>
      </c>
      <c r="AV229" s="13" t="s">
        <v>92</v>
      </c>
      <c r="AW229" s="13" t="s">
        <v>32</v>
      </c>
      <c r="AX229" s="13" t="s">
        <v>84</v>
      </c>
      <c r="AY229" s="269" t="s">
        <v>210</v>
      </c>
    </row>
    <row r="230" s="2" customFormat="1" ht="23.4566" customHeight="1">
      <c r="A230" s="39"/>
      <c r="B230" s="40"/>
      <c r="C230" s="239" t="s">
        <v>465</v>
      </c>
      <c r="D230" s="239" t="s">
        <v>213</v>
      </c>
      <c r="E230" s="240" t="s">
        <v>2504</v>
      </c>
      <c r="F230" s="241" t="s">
        <v>2505</v>
      </c>
      <c r="G230" s="242" t="s">
        <v>310</v>
      </c>
      <c r="H230" s="243">
        <v>58</v>
      </c>
      <c r="I230" s="244"/>
      <c r="J230" s="245">
        <f>ROUND(I230*H230,2)</f>
        <v>0</v>
      </c>
      <c r="K230" s="246"/>
      <c r="L230" s="45"/>
      <c r="M230" s="247" t="s">
        <v>1</v>
      </c>
      <c r="N230" s="248" t="s">
        <v>42</v>
      </c>
      <c r="O230" s="98"/>
      <c r="P230" s="249">
        <f>O230*H230</f>
        <v>0</v>
      </c>
      <c r="Q230" s="249">
        <v>0.00033</v>
      </c>
      <c r="R230" s="249">
        <f>Q230*H230</f>
        <v>0.019140000000000001</v>
      </c>
      <c r="S230" s="249">
        <v>0</v>
      </c>
      <c r="T230" s="250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51" t="s">
        <v>227</v>
      </c>
      <c r="AT230" s="251" t="s">
        <v>213</v>
      </c>
      <c r="AU230" s="251" t="s">
        <v>92</v>
      </c>
      <c r="AY230" s="18" t="s">
        <v>210</v>
      </c>
      <c r="BE230" s="252">
        <f>IF(N230="základná",J230,0)</f>
        <v>0</v>
      </c>
      <c r="BF230" s="252">
        <f>IF(N230="znížená",J230,0)</f>
        <v>0</v>
      </c>
      <c r="BG230" s="252">
        <f>IF(N230="zákl. prenesená",J230,0)</f>
        <v>0</v>
      </c>
      <c r="BH230" s="252">
        <f>IF(N230="zníž. prenesená",J230,0)</f>
        <v>0</v>
      </c>
      <c r="BI230" s="252">
        <f>IF(N230="nulová",J230,0)</f>
        <v>0</v>
      </c>
      <c r="BJ230" s="18" t="s">
        <v>92</v>
      </c>
      <c r="BK230" s="252">
        <f>ROUND(I230*H230,2)</f>
        <v>0</v>
      </c>
      <c r="BL230" s="18" t="s">
        <v>227</v>
      </c>
      <c r="BM230" s="251" t="s">
        <v>2506</v>
      </c>
    </row>
    <row r="231" s="13" customFormat="1">
      <c r="A231" s="13"/>
      <c r="B231" s="258"/>
      <c r="C231" s="259"/>
      <c r="D231" s="260" t="s">
        <v>256</v>
      </c>
      <c r="E231" s="261" t="s">
        <v>1</v>
      </c>
      <c r="F231" s="262" t="s">
        <v>2507</v>
      </c>
      <c r="G231" s="259"/>
      <c r="H231" s="263">
        <v>58</v>
      </c>
      <c r="I231" s="264"/>
      <c r="J231" s="259"/>
      <c r="K231" s="259"/>
      <c r="L231" s="265"/>
      <c r="M231" s="266"/>
      <c r="N231" s="267"/>
      <c r="O231" s="267"/>
      <c r="P231" s="267"/>
      <c r="Q231" s="267"/>
      <c r="R231" s="267"/>
      <c r="S231" s="267"/>
      <c r="T231" s="268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69" t="s">
        <v>256</v>
      </c>
      <c r="AU231" s="269" t="s">
        <v>92</v>
      </c>
      <c r="AV231" s="13" t="s">
        <v>92</v>
      </c>
      <c r="AW231" s="13" t="s">
        <v>32</v>
      </c>
      <c r="AX231" s="13" t="s">
        <v>84</v>
      </c>
      <c r="AY231" s="269" t="s">
        <v>210</v>
      </c>
    </row>
    <row r="232" s="2" customFormat="1" ht="23.4566" customHeight="1">
      <c r="A232" s="39"/>
      <c r="B232" s="40"/>
      <c r="C232" s="281" t="s">
        <v>470</v>
      </c>
      <c r="D232" s="281" t="s">
        <v>330</v>
      </c>
      <c r="E232" s="282" t="s">
        <v>2508</v>
      </c>
      <c r="F232" s="283" t="s">
        <v>2509</v>
      </c>
      <c r="G232" s="284" t="s">
        <v>310</v>
      </c>
      <c r="H232" s="285">
        <v>58</v>
      </c>
      <c r="I232" s="286"/>
      <c r="J232" s="287">
        <f>ROUND(I232*H232,2)</f>
        <v>0</v>
      </c>
      <c r="K232" s="288"/>
      <c r="L232" s="289"/>
      <c r="M232" s="290" t="s">
        <v>1</v>
      </c>
      <c r="N232" s="291" t="s">
        <v>42</v>
      </c>
      <c r="O232" s="98"/>
      <c r="P232" s="249">
        <f>O232*H232</f>
        <v>0</v>
      </c>
      <c r="Q232" s="249">
        <v>0</v>
      </c>
      <c r="R232" s="249">
        <f>Q232*H232</f>
        <v>0</v>
      </c>
      <c r="S232" s="249">
        <v>0</v>
      </c>
      <c r="T232" s="250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51" t="s">
        <v>287</v>
      </c>
      <c r="AT232" s="251" t="s">
        <v>330</v>
      </c>
      <c r="AU232" s="251" t="s">
        <v>92</v>
      </c>
      <c r="AY232" s="18" t="s">
        <v>210</v>
      </c>
      <c r="BE232" s="252">
        <f>IF(N232="základná",J232,0)</f>
        <v>0</v>
      </c>
      <c r="BF232" s="252">
        <f>IF(N232="znížená",J232,0)</f>
        <v>0</v>
      </c>
      <c r="BG232" s="252">
        <f>IF(N232="zákl. prenesená",J232,0)</f>
        <v>0</v>
      </c>
      <c r="BH232" s="252">
        <f>IF(N232="zníž. prenesená",J232,0)</f>
        <v>0</v>
      </c>
      <c r="BI232" s="252">
        <f>IF(N232="nulová",J232,0)</f>
        <v>0</v>
      </c>
      <c r="BJ232" s="18" t="s">
        <v>92</v>
      </c>
      <c r="BK232" s="252">
        <f>ROUND(I232*H232,2)</f>
        <v>0</v>
      </c>
      <c r="BL232" s="18" t="s">
        <v>227</v>
      </c>
      <c r="BM232" s="251" t="s">
        <v>2510</v>
      </c>
    </row>
    <row r="233" s="13" customFormat="1">
      <c r="A233" s="13"/>
      <c r="B233" s="258"/>
      <c r="C233" s="259"/>
      <c r="D233" s="260" t="s">
        <v>256</v>
      </c>
      <c r="E233" s="261" t="s">
        <v>1</v>
      </c>
      <c r="F233" s="262" t="s">
        <v>2511</v>
      </c>
      <c r="G233" s="259"/>
      <c r="H233" s="263">
        <v>58</v>
      </c>
      <c r="I233" s="264"/>
      <c r="J233" s="259"/>
      <c r="K233" s="259"/>
      <c r="L233" s="265"/>
      <c r="M233" s="266"/>
      <c r="N233" s="267"/>
      <c r="O233" s="267"/>
      <c r="P233" s="267"/>
      <c r="Q233" s="267"/>
      <c r="R233" s="267"/>
      <c r="S233" s="267"/>
      <c r="T233" s="268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69" t="s">
        <v>256</v>
      </c>
      <c r="AU233" s="269" t="s">
        <v>92</v>
      </c>
      <c r="AV233" s="13" t="s">
        <v>92</v>
      </c>
      <c r="AW233" s="13" t="s">
        <v>32</v>
      </c>
      <c r="AX233" s="13" t="s">
        <v>76</v>
      </c>
      <c r="AY233" s="269" t="s">
        <v>210</v>
      </c>
    </row>
    <row r="234" s="15" customFormat="1">
      <c r="A234" s="15"/>
      <c r="B234" s="292"/>
      <c r="C234" s="293"/>
      <c r="D234" s="260" t="s">
        <v>256</v>
      </c>
      <c r="E234" s="294" t="s">
        <v>1</v>
      </c>
      <c r="F234" s="295" t="s">
        <v>2512</v>
      </c>
      <c r="G234" s="293"/>
      <c r="H234" s="294" t="s">
        <v>1</v>
      </c>
      <c r="I234" s="296"/>
      <c r="J234" s="293"/>
      <c r="K234" s="293"/>
      <c r="L234" s="297"/>
      <c r="M234" s="298"/>
      <c r="N234" s="299"/>
      <c r="O234" s="299"/>
      <c r="P234" s="299"/>
      <c r="Q234" s="299"/>
      <c r="R234" s="299"/>
      <c r="S234" s="299"/>
      <c r="T234" s="300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T234" s="301" t="s">
        <v>256</v>
      </c>
      <c r="AU234" s="301" t="s">
        <v>92</v>
      </c>
      <c r="AV234" s="15" t="s">
        <v>84</v>
      </c>
      <c r="AW234" s="15" t="s">
        <v>32</v>
      </c>
      <c r="AX234" s="15" t="s">
        <v>76</v>
      </c>
      <c r="AY234" s="301" t="s">
        <v>210</v>
      </c>
    </row>
    <row r="235" s="15" customFormat="1">
      <c r="A235" s="15"/>
      <c r="B235" s="292"/>
      <c r="C235" s="293"/>
      <c r="D235" s="260" t="s">
        <v>256</v>
      </c>
      <c r="E235" s="294" t="s">
        <v>1</v>
      </c>
      <c r="F235" s="295" t="s">
        <v>2513</v>
      </c>
      <c r="G235" s="293"/>
      <c r="H235" s="294" t="s">
        <v>1</v>
      </c>
      <c r="I235" s="296"/>
      <c r="J235" s="293"/>
      <c r="K235" s="293"/>
      <c r="L235" s="297"/>
      <c r="M235" s="298"/>
      <c r="N235" s="299"/>
      <c r="O235" s="299"/>
      <c r="P235" s="299"/>
      <c r="Q235" s="299"/>
      <c r="R235" s="299"/>
      <c r="S235" s="299"/>
      <c r="T235" s="300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T235" s="301" t="s">
        <v>256</v>
      </c>
      <c r="AU235" s="301" t="s">
        <v>92</v>
      </c>
      <c r="AV235" s="15" t="s">
        <v>84</v>
      </c>
      <c r="AW235" s="15" t="s">
        <v>32</v>
      </c>
      <c r="AX235" s="15" t="s">
        <v>76</v>
      </c>
      <c r="AY235" s="301" t="s">
        <v>210</v>
      </c>
    </row>
    <row r="236" s="14" customFormat="1">
      <c r="A236" s="14"/>
      <c r="B236" s="270"/>
      <c r="C236" s="271"/>
      <c r="D236" s="260" t="s">
        <v>256</v>
      </c>
      <c r="E236" s="272" t="s">
        <v>1</v>
      </c>
      <c r="F236" s="273" t="s">
        <v>268</v>
      </c>
      <c r="G236" s="271"/>
      <c r="H236" s="274">
        <v>58</v>
      </c>
      <c r="I236" s="275"/>
      <c r="J236" s="271"/>
      <c r="K236" s="271"/>
      <c r="L236" s="276"/>
      <c r="M236" s="277"/>
      <c r="N236" s="278"/>
      <c r="O236" s="278"/>
      <c r="P236" s="278"/>
      <c r="Q236" s="278"/>
      <c r="R236" s="278"/>
      <c r="S236" s="278"/>
      <c r="T236" s="279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80" t="s">
        <v>256</v>
      </c>
      <c r="AU236" s="280" t="s">
        <v>92</v>
      </c>
      <c r="AV236" s="14" t="s">
        <v>227</v>
      </c>
      <c r="AW236" s="14" t="s">
        <v>32</v>
      </c>
      <c r="AX236" s="14" t="s">
        <v>84</v>
      </c>
      <c r="AY236" s="280" t="s">
        <v>210</v>
      </c>
    </row>
    <row r="237" s="12" customFormat="1" ht="22.8" customHeight="1">
      <c r="A237" s="12"/>
      <c r="B237" s="223"/>
      <c r="C237" s="224"/>
      <c r="D237" s="225" t="s">
        <v>75</v>
      </c>
      <c r="E237" s="237" t="s">
        <v>227</v>
      </c>
      <c r="F237" s="237" t="s">
        <v>454</v>
      </c>
      <c r="G237" s="224"/>
      <c r="H237" s="224"/>
      <c r="I237" s="227"/>
      <c r="J237" s="238">
        <f>BK237</f>
        <v>0</v>
      </c>
      <c r="K237" s="224"/>
      <c r="L237" s="229"/>
      <c r="M237" s="230"/>
      <c r="N237" s="231"/>
      <c r="O237" s="231"/>
      <c r="P237" s="232">
        <f>SUM(P238:P285)</f>
        <v>0</v>
      </c>
      <c r="Q237" s="231"/>
      <c r="R237" s="232">
        <f>SUM(R238:R285)</f>
        <v>521.89568964490002</v>
      </c>
      <c r="S237" s="231"/>
      <c r="T237" s="233">
        <f>SUM(T238:T285)</f>
        <v>0</v>
      </c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R237" s="234" t="s">
        <v>84</v>
      </c>
      <c r="AT237" s="235" t="s">
        <v>75</v>
      </c>
      <c r="AU237" s="235" t="s">
        <v>84</v>
      </c>
      <c r="AY237" s="234" t="s">
        <v>210</v>
      </c>
      <c r="BK237" s="236">
        <f>SUM(BK238:BK285)</f>
        <v>0</v>
      </c>
    </row>
    <row r="238" s="2" customFormat="1" ht="23.4566" customHeight="1">
      <c r="A238" s="39"/>
      <c r="B238" s="40"/>
      <c r="C238" s="239" t="s">
        <v>475</v>
      </c>
      <c r="D238" s="239" t="s">
        <v>213</v>
      </c>
      <c r="E238" s="240" t="s">
        <v>2514</v>
      </c>
      <c r="F238" s="241" t="s">
        <v>2515</v>
      </c>
      <c r="G238" s="242" t="s">
        <v>264</v>
      </c>
      <c r="H238" s="243">
        <v>100.242</v>
      </c>
      <c r="I238" s="244"/>
      <c r="J238" s="245">
        <f>ROUND(I238*H238,2)</f>
        <v>0</v>
      </c>
      <c r="K238" s="246"/>
      <c r="L238" s="45"/>
      <c r="M238" s="247" t="s">
        <v>1</v>
      </c>
      <c r="N238" s="248" t="s">
        <v>42</v>
      </c>
      <c r="O238" s="98"/>
      <c r="P238" s="249">
        <f>O238*H238</f>
        <v>0</v>
      </c>
      <c r="Q238" s="249">
        <v>2.3856000000000002</v>
      </c>
      <c r="R238" s="249">
        <f>Q238*H238</f>
        <v>239.13731520000002</v>
      </c>
      <c r="S238" s="249">
        <v>0</v>
      </c>
      <c r="T238" s="250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51" t="s">
        <v>227</v>
      </c>
      <c r="AT238" s="251" t="s">
        <v>213</v>
      </c>
      <c r="AU238" s="251" t="s">
        <v>92</v>
      </c>
      <c r="AY238" s="18" t="s">
        <v>210</v>
      </c>
      <c r="BE238" s="252">
        <f>IF(N238="základná",J238,0)</f>
        <v>0</v>
      </c>
      <c r="BF238" s="252">
        <f>IF(N238="znížená",J238,0)</f>
        <v>0</v>
      </c>
      <c r="BG238" s="252">
        <f>IF(N238="zákl. prenesená",J238,0)</f>
        <v>0</v>
      </c>
      <c r="BH238" s="252">
        <f>IF(N238="zníž. prenesená",J238,0)</f>
        <v>0</v>
      </c>
      <c r="BI238" s="252">
        <f>IF(N238="nulová",J238,0)</f>
        <v>0</v>
      </c>
      <c r="BJ238" s="18" t="s">
        <v>92</v>
      </c>
      <c r="BK238" s="252">
        <f>ROUND(I238*H238,2)</f>
        <v>0</v>
      </c>
      <c r="BL238" s="18" t="s">
        <v>227</v>
      </c>
      <c r="BM238" s="251" t="s">
        <v>2516</v>
      </c>
    </row>
    <row r="239" s="13" customFormat="1">
      <c r="A239" s="13"/>
      <c r="B239" s="258"/>
      <c r="C239" s="259"/>
      <c r="D239" s="260" t="s">
        <v>256</v>
      </c>
      <c r="E239" s="261" t="s">
        <v>1</v>
      </c>
      <c r="F239" s="262" t="s">
        <v>2517</v>
      </c>
      <c r="G239" s="259"/>
      <c r="H239" s="263">
        <v>49.465000000000003</v>
      </c>
      <c r="I239" s="264"/>
      <c r="J239" s="259"/>
      <c r="K239" s="259"/>
      <c r="L239" s="265"/>
      <c r="M239" s="266"/>
      <c r="N239" s="267"/>
      <c r="O239" s="267"/>
      <c r="P239" s="267"/>
      <c r="Q239" s="267"/>
      <c r="R239" s="267"/>
      <c r="S239" s="267"/>
      <c r="T239" s="268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69" t="s">
        <v>256</v>
      </c>
      <c r="AU239" s="269" t="s">
        <v>92</v>
      </c>
      <c r="AV239" s="13" t="s">
        <v>92</v>
      </c>
      <c r="AW239" s="13" t="s">
        <v>32</v>
      </c>
      <c r="AX239" s="13" t="s">
        <v>76</v>
      </c>
      <c r="AY239" s="269" t="s">
        <v>210</v>
      </c>
    </row>
    <row r="240" s="13" customFormat="1">
      <c r="A240" s="13"/>
      <c r="B240" s="258"/>
      <c r="C240" s="259"/>
      <c r="D240" s="260" t="s">
        <v>256</v>
      </c>
      <c r="E240" s="261" t="s">
        <v>1</v>
      </c>
      <c r="F240" s="262" t="s">
        <v>2518</v>
      </c>
      <c r="G240" s="259"/>
      <c r="H240" s="263">
        <v>36.307000000000002</v>
      </c>
      <c r="I240" s="264"/>
      <c r="J240" s="259"/>
      <c r="K240" s="259"/>
      <c r="L240" s="265"/>
      <c r="M240" s="266"/>
      <c r="N240" s="267"/>
      <c r="O240" s="267"/>
      <c r="P240" s="267"/>
      <c r="Q240" s="267"/>
      <c r="R240" s="267"/>
      <c r="S240" s="267"/>
      <c r="T240" s="268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69" t="s">
        <v>256</v>
      </c>
      <c r="AU240" s="269" t="s">
        <v>92</v>
      </c>
      <c r="AV240" s="13" t="s">
        <v>92</v>
      </c>
      <c r="AW240" s="13" t="s">
        <v>32</v>
      </c>
      <c r="AX240" s="13" t="s">
        <v>76</v>
      </c>
      <c r="AY240" s="269" t="s">
        <v>210</v>
      </c>
    </row>
    <row r="241" s="13" customFormat="1">
      <c r="A241" s="13"/>
      <c r="B241" s="258"/>
      <c r="C241" s="259"/>
      <c r="D241" s="260" t="s">
        <v>256</v>
      </c>
      <c r="E241" s="261" t="s">
        <v>1</v>
      </c>
      <c r="F241" s="262" t="s">
        <v>2519</v>
      </c>
      <c r="G241" s="259"/>
      <c r="H241" s="263">
        <v>13.569000000000001</v>
      </c>
      <c r="I241" s="264"/>
      <c r="J241" s="259"/>
      <c r="K241" s="259"/>
      <c r="L241" s="265"/>
      <c r="M241" s="266"/>
      <c r="N241" s="267"/>
      <c r="O241" s="267"/>
      <c r="P241" s="267"/>
      <c r="Q241" s="267"/>
      <c r="R241" s="267"/>
      <c r="S241" s="267"/>
      <c r="T241" s="268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69" t="s">
        <v>256</v>
      </c>
      <c r="AU241" s="269" t="s">
        <v>92</v>
      </c>
      <c r="AV241" s="13" t="s">
        <v>92</v>
      </c>
      <c r="AW241" s="13" t="s">
        <v>32</v>
      </c>
      <c r="AX241" s="13" t="s">
        <v>76</v>
      </c>
      <c r="AY241" s="269" t="s">
        <v>210</v>
      </c>
    </row>
    <row r="242" s="13" customFormat="1">
      <c r="A242" s="13"/>
      <c r="B242" s="258"/>
      <c r="C242" s="259"/>
      <c r="D242" s="260" t="s">
        <v>256</v>
      </c>
      <c r="E242" s="261" t="s">
        <v>1</v>
      </c>
      <c r="F242" s="262" t="s">
        <v>2520</v>
      </c>
      <c r="G242" s="259"/>
      <c r="H242" s="263">
        <v>0.90100000000000002</v>
      </c>
      <c r="I242" s="264"/>
      <c r="J242" s="259"/>
      <c r="K242" s="259"/>
      <c r="L242" s="265"/>
      <c r="M242" s="266"/>
      <c r="N242" s="267"/>
      <c r="O242" s="267"/>
      <c r="P242" s="267"/>
      <c r="Q242" s="267"/>
      <c r="R242" s="267"/>
      <c r="S242" s="267"/>
      <c r="T242" s="268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69" t="s">
        <v>256</v>
      </c>
      <c r="AU242" s="269" t="s">
        <v>92</v>
      </c>
      <c r="AV242" s="13" t="s">
        <v>92</v>
      </c>
      <c r="AW242" s="13" t="s">
        <v>32</v>
      </c>
      <c r="AX242" s="13" t="s">
        <v>76</v>
      </c>
      <c r="AY242" s="269" t="s">
        <v>210</v>
      </c>
    </row>
    <row r="243" s="14" customFormat="1">
      <c r="A243" s="14"/>
      <c r="B243" s="270"/>
      <c r="C243" s="271"/>
      <c r="D243" s="260" t="s">
        <v>256</v>
      </c>
      <c r="E243" s="272" t="s">
        <v>1</v>
      </c>
      <c r="F243" s="273" t="s">
        <v>268</v>
      </c>
      <c r="G243" s="271"/>
      <c r="H243" s="274">
        <v>100.242</v>
      </c>
      <c r="I243" s="275"/>
      <c r="J243" s="271"/>
      <c r="K243" s="271"/>
      <c r="L243" s="276"/>
      <c r="M243" s="277"/>
      <c r="N243" s="278"/>
      <c r="O243" s="278"/>
      <c r="P243" s="278"/>
      <c r="Q243" s="278"/>
      <c r="R243" s="278"/>
      <c r="S243" s="278"/>
      <c r="T243" s="279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80" t="s">
        <v>256</v>
      </c>
      <c r="AU243" s="280" t="s">
        <v>92</v>
      </c>
      <c r="AV243" s="14" t="s">
        <v>227</v>
      </c>
      <c r="AW243" s="14" t="s">
        <v>4</v>
      </c>
      <c r="AX243" s="14" t="s">
        <v>84</v>
      </c>
      <c r="AY243" s="280" t="s">
        <v>210</v>
      </c>
    </row>
    <row r="244" s="2" customFormat="1" ht="23.4566" customHeight="1">
      <c r="A244" s="39"/>
      <c r="B244" s="40"/>
      <c r="C244" s="239" t="s">
        <v>480</v>
      </c>
      <c r="D244" s="239" t="s">
        <v>213</v>
      </c>
      <c r="E244" s="240" t="s">
        <v>2521</v>
      </c>
      <c r="F244" s="241" t="s">
        <v>2522</v>
      </c>
      <c r="G244" s="242" t="s">
        <v>254</v>
      </c>
      <c r="H244" s="243">
        <v>20.495999999999999</v>
      </c>
      <c r="I244" s="244"/>
      <c r="J244" s="245">
        <f>ROUND(I244*H244,2)</f>
        <v>0</v>
      </c>
      <c r="K244" s="246"/>
      <c r="L244" s="45"/>
      <c r="M244" s="247" t="s">
        <v>1</v>
      </c>
      <c r="N244" s="248" t="s">
        <v>42</v>
      </c>
      <c r="O244" s="98"/>
      <c r="P244" s="249">
        <f>O244*H244</f>
        <v>0</v>
      </c>
      <c r="Q244" s="249">
        <v>0.017190400000000002</v>
      </c>
      <c r="R244" s="249">
        <f>Q244*H244</f>
        <v>0.35233443840000001</v>
      </c>
      <c r="S244" s="249">
        <v>0</v>
      </c>
      <c r="T244" s="250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51" t="s">
        <v>227</v>
      </c>
      <c r="AT244" s="251" t="s">
        <v>213</v>
      </c>
      <c r="AU244" s="251" t="s">
        <v>92</v>
      </c>
      <c r="AY244" s="18" t="s">
        <v>210</v>
      </c>
      <c r="BE244" s="252">
        <f>IF(N244="základná",J244,0)</f>
        <v>0</v>
      </c>
      <c r="BF244" s="252">
        <f>IF(N244="znížená",J244,0)</f>
        <v>0</v>
      </c>
      <c r="BG244" s="252">
        <f>IF(N244="zákl. prenesená",J244,0)</f>
        <v>0</v>
      </c>
      <c r="BH244" s="252">
        <f>IF(N244="zníž. prenesená",J244,0)</f>
        <v>0</v>
      </c>
      <c r="BI244" s="252">
        <f>IF(N244="nulová",J244,0)</f>
        <v>0</v>
      </c>
      <c r="BJ244" s="18" t="s">
        <v>92</v>
      </c>
      <c r="BK244" s="252">
        <f>ROUND(I244*H244,2)</f>
        <v>0</v>
      </c>
      <c r="BL244" s="18" t="s">
        <v>227</v>
      </c>
      <c r="BM244" s="251" t="s">
        <v>2523</v>
      </c>
    </row>
    <row r="245" s="13" customFormat="1">
      <c r="A245" s="13"/>
      <c r="B245" s="258"/>
      <c r="C245" s="259"/>
      <c r="D245" s="260" t="s">
        <v>256</v>
      </c>
      <c r="E245" s="261" t="s">
        <v>1</v>
      </c>
      <c r="F245" s="262" t="s">
        <v>2524</v>
      </c>
      <c r="G245" s="259"/>
      <c r="H245" s="263">
        <v>20.495999999999999</v>
      </c>
      <c r="I245" s="264"/>
      <c r="J245" s="259"/>
      <c r="K245" s="259"/>
      <c r="L245" s="265"/>
      <c r="M245" s="266"/>
      <c r="N245" s="267"/>
      <c r="O245" s="267"/>
      <c r="P245" s="267"/>
      <c r="Q245" s="267"/>
      <c r="R245" s="267"/>
      <c r="S245" s="267"/>
      <c r="T245" s="268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69" t="s">
        <v>256</v>
      </c>
      <c r="AU245" s="269" t="s">
        <v>92</v>
      </c>
      <c r="AV245" s="13" t="s">
        <v>92</v>
      </c>
      <c r="AW245" s="13" t="s">
        <v>32</v>
      </c>
      <c r="AX245" s="13" t="s">
        <v>76</v>
      </c>
      <c r="AY245" s="269" t="s">
        <v>210</v>
      </c>
    </row>
    <row r="246" s="14" customFormat="1">
      <c r="A246" s="14"/>
      <c r="B246" s="270"/>
      <c r="C246" s="271"/>
      <c r="D246" s="260" t="s">
        <v>256</v>
      </c>
      <c r="E246" s="272" t="s">
        <v>1</v>
      </c>
      <c r="F246" s="273" t="s">
        <v>268</v>
      </c>
      <c r="G246" s="271"/>
      <c r="H246" s="274">
        <v>20.495999999999999</v>
      </c>
      <c r="I246" s="275"/>
      <c r="J246" s="271"/>
      <c r="K246" s="271"/>
      <c r="L246" s="276"/>
      <c r="M246" s="277"/>
      <c r="N246" s="278"/>
      <c r="O246" s="278"/>
      <c r="P246" s="278"/>
      <c r="Q246" s="278"/>
      <c r="R246" s="278"/>
      <c r="S246" s="278"/>
      <c r="T246" s="279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80" t="s">
        <v>256</v>
      </c>
      <c r="AU246" s="280" t="s">
        <v>92</v>
      </c>
      <c r="AV246" s="14" t="s">
        <v>227</v>
      </c>
      <c r="AW246" s="14" t="s">
        <v>4</v>
      </c>
      <c r="AX246" s="14" t="s">
        <v>84</v>
      </c>
      <c r="AY246" s="280" t="s">
        <v>210</v>
      </c>
    </row>
    <row r="247" s="2" customFormat="1" ht="23.4566" customHeight="1">
      <c r="A247" s="39"/>
      <c r="B247" s="40"/>
      <c r="C247" s="239" t="s">
        <v>485</v>
      </c>
      <c r="D247" s="239" t="s">
        <v>213</v>
      </c>
      <c r="E247" s="240" t="s">
        <v>2525</v>
      </c>
      <c r="F247" s="241" t="s">
        <v>2526</v>
      </c>
      <c r="G247" s="242" t="s">
        <v>254</v>
      </c>
      <c r="H247" s="243">
        <v>56.448999999999998</v>
      </c>
      <c r="I247" s="244"/>
      <c r="J247" s="245">
        <f>ROUND(I247*H247,2)</f>
        <v>0</v>
      </c>
      <c r="K247" s="246"/>
      <c r="L247" s="45"/>
      <c r="M247" s="247" t="s">
        <v>1</v>
      </c>
      <c r="N247" s="248" t="s">
        <v>42</v>
      </c>
      <c r="O247" s="98"/>
      <c r="P247" s="249">
        <f>O247*H247</f>
        <v>0</v>
      </c>
      <c r="Q247" s="249">
        <v>0.0180325</v>
      </c>
      <c r="R247" s="249">
        <f>Q247*H247</f>
        <v>1.0179165925</v>
      </c>
      <c r="S247" s="249">
        <v>0</v>
      </c>
      <c r="T247" s="250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51" t="s">
        <v>227</v>
      </c>
      <c r="AT247" s="251" t="s">
        <v>213</v>
      </c>
      <c r="AU247" s="251" t="s">
        <v>92</v>
      </c>
      <c r="AY247" s="18" t="s">
        <v>210</v>
      </c>
      <c r="BE247" s="252">
        <f>IF(N247="základná",J247,0)</f>
        <v>0</v>
      </c>
      <c r="BF247" s="252">
        <f>IF(N247="znížená",J247,0)</f>
        <v>0</v>
      </c>
      <c r="BG247" s="252">
        <f>IF(N247="zákl. prenesená",J247,0)</f>
        <v>0</v>
      </c>
      <c r="BH247" s="252">
        <f>IF(N247="zníž. prenesená",J247,0)</f>
        <v>0</v>
      </c>
      <c r="BI247" s="252">
        <f>IF(N247="nulová",J247,0)</f>
        <v>0</v>
      </c>
      <c r="BJ247" s="18" t="s">
        <v>92</v>
      </c>
      <c r="BK247" s="252">
        <f>ROUND(I247*H247,2)</f>
        <v>0</v>
      </c>
      <c r="BL247" s="18" t="s">
        <v>227</v>
      </c>
      <c r="BM247" s="251" t="s">
        <v>2527</v>
      </c>
    </row>
    <row r="248" s="13" customFormat="1">
      <c r="A248" s="13"/>
      <c r="B248" s="258"/>
      <c r="C248" s="259"/>
      <c r="D248" s="260" t="s">
        <v>256</v>
      </c>
      <c r="E248" s="261" t="s">
        <v>1</v>
      </c>
      <c r="F248" s="262" t="s">
        <v>2528</v>
      </c>
      <c r="G248" s="259"/>
      <c r="H248" s="263">
        <v>43.286999999999999</v>
      </c>
      <c r="I248" s="264"/>
      <c r="J248" s="259"/>
      <c r="K248" s="259"/>
      <c r="L248" s="265"/>
      <c r="M248" s="266"/>
      <c r="N248" s="267"/>
      <c r="O248" s="267"/>
      <c r="P248" s="267"/>
      <c r="Q248" s="267"/>
      <c r="R248" s="267"/>
      <c r="S248" s="267"/>
      <c r="T248" s="268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69" t="s">
        <v>256</v>
      </c>
      <c r="AU248" s="269" t="s">
        <v>92</v>
      </c>
      <c r="AV248" s="13" t="s">
        <v>92</v>
      </c>
      <c r="AW248" s="13" t="s">
        <v>32</v>
      </c>
      <c r="AX248" s="13" t="s">
        <v>76</v>
      </c>
      <c r="AY248" s="269" t="s">
        <v>210</v>
      </c>
    </row>
    <row r="249" s="13" customFormat="1">
      <c r="A249" s="13"/>
      <c r="B249" s="258"/>
      <c r="C249" s="259"/>
      <c r="D249" s="260" t="s">
        <v>256</v>
      </c>
      <c r="E249" s="261" t="s">
        <v>1</v>
      </c>
      <c r="F249" s="262" t="s">
        <v>2529</v>
      </c>
      <c r="G249" s="259"/>
      <c r="H249" s="263">
        <v>6.0999999999999996</v>
      </c>
      <c r="I249" s="264"/>
      <c r="J249" s="259"/>
      <c r="K249" s="259"/>
      <c r="L249" s="265"/>
      <c r="M249" s="266"/>
      <c r="N249" s="267"/>
      <c r="O249" s="267"/>
      <c r="P249" s="267"/>
      <c r="Q249" s="267"/>
      <c r="R249" s="267"/>
      <c r="S249" s="267"/>
      <c r="T249" s="268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69" t="s">
        <v>256</v>
      </c>
      <c r="AU249" s="269" t="s">
        <v>92</v>
      </c>
      <c r="AV249" s="13" t="s">
        <v>92</v>
      </c>
      <c r="AW249" s="13" t="s">
        <v>32</v>
      </c>
      <c r="AX249" s="13" t="s">
        <v>76</v>
      </c>
      <c r="AY249" s="269" t="s">
        <v>210</v>
      </c>
    </row>
    <row r="250" s="13" customFormat="1">
      <c r="A250" s="13"/>
      <c r="B250" s="258"/>
      <c r="C250" s="259"/>
      <c r="D250" s="260" t="s">
        <v>256</v>
      </c>
      <c r="E250" s="261" t="s">
        <v>1</v>
      </c>
      <c r="F250" s="262" t="s">
        <v>2530</v>
      </c>
      <c r="G250" s="259"/>
      <c r="H250" s="263">
        <v>7.0620000000000003</v>
      </c>
      <c r="I250" s="264"/>
      <c r="J250" s="259"/>
      <c r="K250" s="259"/>
      <c r="L250" s="265"/>
      <c r="M250" s="266"/>
      <c r="N250" s="267"/>
      <c r="O250" s="267"/>
      <c r="P250" s="267"/>
      <c r="Q250" s="267"/>
      <c r="R250" s="267"/>
      <c r="S250" s="267"/>
      <c r="T250" s="268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69" t="s">
        <v>256</v>
      </c>
      <c r="AU250" s="269" t="s">
        <v>92</v>
      </c>
      <c r="AV250" s="13" t="s">
        <v>92</v>
      </c>
      <c r="AW250" s="13" t="s">
        <v>32</v>
      </c>
      <c r="AX250" s="13" t="s">
        <v>76</v>
      </c>
      <c r="AY250" s="269" t="s">
        <v>210</v>
      </c>
    </row>
    <row r="251" s="14" customFormat="1">
      <c r="A251" s="14"/>
      <c r="B251" s="270"/>
      <c r="C251" s="271"/>
      <c r="D251" s="260" t="s">
        <v>256</v>
      </c>
      <c r="E251" s="272" t="s">
        <v>1</v>
      </c>
      <c r="F251" s="273" t="s">
        <v>268</v>
      </c>
      <c r="G251" s="271"/>
      <c r="H251" s="274">
        <v>56.448999999999998</v>
      </c>
      <c r="I251" s="275"/>
      <c r="J251" s="271"/>
      <c r="K251" s="271"/>
      <c r="L251" s="276"/>
      <c r="M251" s="277"/>
      <c r="N251" s="278"/>
      <c r="O251" s="278"/>
      <c r="P251" s="278"/>
      <c r="Q251" s="278"/>
      <c r="R251" s="278"/>
      <c r="S251" s="278"/>
      <c r="T251" s="279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80" t="s">
        <v>256</v>
      </c>
      <c r="AU251" s="280" t="s">
        <v>92</v>
      </c>
      <c r="AV251" s="14" t="s">
        <v>227</v>
      </c>
      <c r="AW251" s="14" t="s">
        <v>4</v>
      </c>
      <c r="AX251" s="14" t="s">
        <v>84</v>
      </c>
      <c r="AY251" s="280" t="s">
        <v>210</v>
      </c>
    </row>
    <row r="252" s="2" customFormat="1" ht="23.4566" customHeight="1">
      <c r="A252" s="39"/>
      <c r="B252" s="40"/>
      <c r="C252" s="239" t="s">
        <v>490</v>
      </c>
      <c r="D252" s="239" t="s">
        <v>213</v>
      </c>
      <c r="E252" s="240" t="s">
        <v>2531</v>
      </c>
      <c r="F252" s="241" t="s">
        <v>2532</v>
      </c>
      <c r="G252" s="242" t="s">
        <v>254</v>
      </c>
      <c r="H252" s="243">
        <v>20.495999999999999</v>
      </c>
      <c r="I252" s="244"/>
      <c r="J252" s="245">
        <f>ROUND(I252*H252,2)</f>
        <v>0</v>
      </c>
      <c r="K252" s="246"/>
      <c r="L252" s="45"/>
      <c r="M252" s="247" t="s">
        <v>1</v>
      </c>
      <c r="N252" s="248" t="s">
        <v>42</v>
      </c>
      <c r="O252" s="98"/>
      <c r="P252" s="249">
        <f>O252*H252</f>
        <v>0</v>
      </c>
      <c r="Q252" s="249">
        <v>0</v>
      </c>
      <c r="R252" s="249">
        <f>Q252*H252</f>
        <v>0</v>
      </c>
      <c r="S252" s="249">
        <v>0</v>
      </c>
      <c r="T252" s="250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51" t="s">
        <v>227</v>
      </c>
      <c r="AT252" s="251" t="s">
        <v>213</v>
      </c>
      <c r="AU252" s="251" t="s">
        <v>92</v>
      </c>
      <c r="AY252" s="18" t="s">
        <v>210</v>
      </c>
      <c r="BE252" s="252">
        <f>IF(N252="základná",J252,0)</f>
        <v>0</v>
      </c>
      <c r="BF252" s="252">
        <f>IF(N252="znížená",J252,0)</f>
        <v>0</v>
      </c>
      <c r="BG252" s="252">
        <f>IF(N252="zákl. prenesená",J252,0)</f>
        <v>0</v>
      </c>
      <c r="BH252" s="252">
        <f>IF(N252="zníž. prenesená",J252,0)</f>
        <v>0</v>
      </c>
      <c r="BI252" s="252">
        <f>IF(N252="nulová",J252,0)</f>
        <v>0</v>
      </c>
      <c r="BJ252" s="18" t="s">
        <v>92</v>
      </c>
      <c r="BK252" s="252">
        <f>ROUND(I252*H252,2)</f>
        <v>0</v>
      </c>
      <c r="BL252" s="18" t="s">
        <v>227</v>
      </c>
      <c r="BM252" s="251" t="s">
        <v>2533</v>
      </c>
    </row>
    <row r="253" s="2" customFormat="1" ht="23.4566" customHeight="1">
      <c r="A253" s="39"/>
      <c r="B253" s="40"/>
      <c r="C253" s="239" t="s">
        <v>495</v>
      </c>
      <c r="D253" s="239" t="s">
        <v>213</v>
      </c>
      <c r="E253" s="240" t="s">
        <v>2534</v>
      </c>
      <c r="F253" s="241" t="s">
        <v>2535</v>
      </c>
      <c r="G253" s="242" t="s">
        <v>254</v>
      </c>
      <c r="H253" s="243">
        <v>56.448999999999998</v>
      </c>
      <c r="I253" s="244"/>
      <c r="J253" s="245">
        <f>ROUND(I253*H253,2)</f>
        <v>0</v>
      </c>
      <c r="K253" s="246"/>
      <c r="L253" s="45"/>
      <c r="M253" s="247" t="s">
        <v>1</v>
      </c>
      <c r="N253" s="248" t="s">
        <v>42</v>
      </c>
      <c r="O253" s="98"/>
      <c r="P253" s="249">
        <f>O253*H253</f>
        <v>0</v>
      </c>
      <c r="Q253" s="249">
        <v>0</v>
      </c>
      <c r="R253" s="249">
        <f>Q253*H253</f>
        <v>0</v>
      </c>
      <c r="S253" s="249">
        <v>0</v>
      </c>
      <c r="T253" s="250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51" t="s">
        <v>227</v>
      </c>
      <c r="AT253" s="251" t="s">
        <v>213</v>
      </c>
      <c r="AU253" s="251" t="s">
        <v>92</v>
      </c>
      <c r="AY253" s="18" t="s">
        <v>210</v>
      </c>
      <c r="BE253" s="252">
        <f>IF(N253="základná",J253,0)</f>
        <v>0</v>
      </c>
      <c r="BF253" s="252">
        <f>IF(N253="znížená",J253,0)</f>
        <v>0</v>
      </c>
      <c r="BG253" s="252">
        <f>IF(N253="zákl. prenesená",J253,0)</f>
        <v>0</v>
      </c>
      <c r="BH253" s="252">
        <f>IF(N253="zníž. prenesená",J253,0)</f>
        <v>0</v>
      </c>
      <c r="BI253" s="252">
        <f>IF(N253="nulová",J253,0)</f>
        <v>0</v>
      </c>
      <c r="BJ253" s="18" t="s">
        <v>92</v>
      </c>
      <c r="BK253" s="252">
        <f>ROUND(I253*H253,2)</f>
        <v>0</v>
      </c>
      <c r="BL253" s="18" t="s">
        <v>227</v>
      </c>
      <c r="BM253" s="251" t="s">
        <v>2536</v>
      </c>
    </row>
    <row r="254" s="2" customFormat="1" ht="23.4566" customHeight="1">
      <c r="A254" s="39"/>
      <c r="B254" s="40"/>
      <c r="C254" s="239" t="s">
        <v>500</v>
      </c>
      <c r="D254" s="239" t="s">
        <v>213</v>
      </c>
      <c r="E254" s="240" t="s">
        <v>2537</v>
      </c>
      <c r="F254" s="241" t="s">
        <v>2538</v>
      </c>
      <c r="G254" s="242" t="s">
        <v>333</v>
      </c>
      <c r="H254" s="243">
        <v>15.183999999999999</v>
      </c>
      <c r="I254" s="244"/>
      <c r="J254" s="245">
        <f>ROUND(I254*H254,2)</f>
        <v>0</v>
      </c>
      <c r="K254" s="246"/>
      <c r="L254" s="45"/>
      <c r="M254" s="247" t="s">
        <v>1</v>
      </c>
      <c r="N254" s="248" t="s">
        <v>42</v>
      </c>
      <c r="O254" s="98"/>
      <c r="P254" s="249">
        <f>O254*H254</f>
        <v>0</v>
      </c>
      <c r="Q254" s="249">
        <v>1.0491010000000001</v>
      </c>
      <c r="R254" s="249">
        <f>Q254*H254</f>
        <v>15.929549584</v>
      </c>
      <c r="S254" s="249">
        <v>0</v>
      </c>
      <c r="T254" s="250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51" t="s">
        <v>227</v>
      </c>
      <c r="AT254" s="251" t="s">
        <v>213</v>
      </c>
      <c r="AU254" s="251" t="s">
        <v>92</v>
      </c>
      <c r="AY254" s="18" t="s">
        <v>210</v>
      </c>
      <c r="BE254" s="252">
        <f>IF(N254="základná",J254,0)</f>
        <v>0</v>
      </c>
      <c r="BF254" s="252">
        <f>IF(N254="znížená",J254,0)</f>
        <v>0</v>
      </c>
      <c r="BG254" s="252">
        <f>IF(N254="zákl. prenesená",J254,0)</f>
        <v>0</v>
      </c>
      <c r="BH254" s="252">
        <f>IF(N254="zníž. prenesená",J254,0)</f>
        <v>0</v>
      </c>
      <c r="BI254" s="252">
        <f>IF(N254="nulová",J254,0)</f>
        <v>0</v>
      </c>
      <c r="BJ254" s="18" t="s">
        <v>92</v>
      </c>
      <c r="BK254" s="252">
        <f>ROUND(I254*H254,2)</f>
        <v>0</v>
      </c>
      <c r="BL254" s="18" t="s">
        <v>227</v>
      </c>
      <c r="BM254" s="251" t="s">
        <v>2539</v>
      </c>
    </row>
    <row r="255" s="13" customFormat="1">
      <c r="A255" s="13"/>
      <c r="B255" s="258"/>
      <c r="C255" s="259"/>
      <c r="D255" s="260" t="s">
        <v>256</v>
      </c>
      <c r="E255" s="261" t="s">
        <v>1</v>
      </c>
      <c r="F255" s="262" t="s">
        <v>2540</v>
      </c>
      <c r="G255" s="259"/>
      <c r="H255" s="263">
        <v>15.183999999999999</v>
      </c>
      <c r="I255" s="264"/>
      <c r="J255" s="259"/>
      <c r="K255" s="259"/>
      <c r="L255" s="265"/>
      <c r="M255" s="266"/>
      <c r="N255" s="267"/>
      <c r="O255" s="267"/>
      <c r="P255" s="267"/>
      <c r="Q255" s="267"/>
      <c r="R255" s="267"/>
      <c r="S255" s="267"/>
      <c r="T255" s="268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69" t="s">
        <v>256</v>
      </c>
      <c r="AU255" s="269" t="s">
        <v>92</v>
      </c>
      <c r="AV255" s="13" t="s">
        <v>92</v>
      </c>
      <c r="AW255" s="13" t="s">
        <v>32</v>
      </c>
      <c r="AX255" s="13" t="s">
        <v>76</v>
      </c>
      <c r="AY255" s="269" t="s">
        <v>210</v>
      </c>
    </row>
    <row r="256" s="14" customFormat="1">
      <c r="A256" s="14"/>
      <c r="B256" s="270"/>
      <c r="C256" s="271"/>
      <c r="D256" s="260" t="s">
        <v>256</v>
      </c>
      <c r="E256" s="272" t="s">
        <v>1</v>
      </c>
      <c r="F256" s="273" t="s">
        <v>268</v>
      </c>
      <c r="G256" s="271"/>
      <c r="H256" s="274">
        <v>15.183999999999999</v>
      </c>
      <c r="I256" s="275"/>
      <c r="J256" s="271"/>
      <c r="K256" s="271"/>
      <c r="L256" s="276"/>
      <c r="M256" s="277"/>
      <c r="N256" s="278"/>
      <c r="O256" s="278"/>
      <c r="P256" s="278"/>
      <c r="Q256" s="278"/>
      <c r="R256" s="278"/>
      <c r="S256" s="278"/>
      <c r="T256" s="279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80" t="s">
        <v>256</v>
      </c>
      <c r="AU256" s="280" t="s">
        <v>92</v>
      </c>
      <c r="AV256" s="14" t="s">
        <v>227</v>
      </c>
      <c r="AW256" s="14" t="s">
        <v>32</v>
      </c>
      <c r="AX256" s="14" t="s">
        <v>84</v>
      </c>
      <c r="AY256" s="280" t="s">
        <v>210</v>
      </c>
    </row>
    <row r="257" s="2" customFormat="1" ht="23.4566" customHeight="1">
      <c r="A257" s="39"/>
      <c r="B257" s="40"/>
      <c r="C257" s="239" t="s">
        <v>505</v>
      </c>
      <c r="D257" s="239" t="s">
        <v>213</v>
      </c>
      <c r="E257" s="240" t="s">
        <v>2541</v>
      </c>
      <c r="F257" s="241" t="s">
        <v>2542</v>
      </c>
      <c r="G257" s="242" t="s">
        <v>563</v>
      </c>
      <c r="H257" s="243">
        <v>22</v>
      </c>
      <c r="I257" s="244"/>
      <c r="J257" s="245">
        <f>ROUND(I257*H257,2)</f>
        <v>0</v>
      </c>
      <c r="K257" s="246"/>
      <c r="L257" s="45"/>
      <c r="M257" s="247" t="s">
        <v>1</v>
      </c>
      <c r="N257" s="248" t="s">
        <v>42</v>
      </c>
      <c r="O257" s="98"/>
      <c r="P257" s="249">
        <f>O257*H257</f>
        <v>0</v>
      </c>
      <c r="Q257" s="249">
        <v>0.0035300000000000002</v>
      </c>
      <c r="R257" s="249">
        <f>Q257*H257</f>
        <v>0.077660000000000007</v>
      </c>
      <c r="S257" s="249">
        <v>0</v>
      </c>
      <c r="T257" s="250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51" t="s">
        <v>227</v>
      </c>
      <c r="AT257" s="251" t="s">
        <v>213</v>
      </c>
      <c r="AU257" s="251" t="s">
        <v>92</v>
      </c>
      <c r="AY257" s="18" t="s">
        <v>210</v>
      </c>
      <c r="BE257" s="252">
        <f>IF(N257="základná",J257,0)</f>
        <v>0</v>
      </c>
      <c r="BF257" s="252">
        <f>IF(N257="znížená",J257,0)</f>
        <v>0</v>
      </c>
      <c r="BG257" s="252">
        <f>IF(N257="zákl. prenesená",J257,0)</f>
        <v>0</v>
      </c>
      <c r="BH257" s="252">
        <f>IF(N257="zníž. prenesená",J257,0)</f>
        <v>0</v>
      </c>
      <c r="BI257" s="252">
        <f>IF(N257="nulová",J257,0)</f>
        <v>0</v>
      </c>
      <c r="BJ257" s="18" t="s">
        <v>92</v>
      </c>
      <c r="BK257" s="252">
        <f>ROUND(I257*H257,2)</f>
        <v>0</v>
      </c>
      <c r="BL257" s="18" t="s">
        <v>227</v>
      </c>
      <c r="BM257" s="251" t="s">
        <v>2543</v>
      </c>
    </row>
    <row r="258" s="13" customFormat="1">
      <c r="A258" s="13"/>
      <c r="B258" s="258"/>
      <c r="C258" s="259"/>
      <c r="D258" s="260" t="s">
        <v>256</v>
      </c>
      <c r="E258" s="261" t="s">
        <v>1</v>
      </c>
      <c r="F258" s="262" t="s">
        <v>2544</v>
      </c>
      <c r="G258" s="259"/>
      <c r="H258" s="263">
        <v>4</v>
      </c>
      <c r="I258" s="264"/>
      <c r="J258" s="259"/>
      <c r="K258" s="259"/>
      <c r="L258" s="265"/>
      <c r="M258" s="266"/>
      <c r="N258" s="267"/>
      <c r="O258" s="267"/>
      <c r="P258" s="267"/>
      <c r="Q258" s="267"/>
      <c r="R258" s="267"/>
      <c r="S258" s="267"/>
      <c r="T258" s="268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69" t="s">
        <v>256</v>
      </c>
      <c r="AU258" s="269" t="s">
        <v>92</v>
      </c>
      <c r="AV258" s="13" t="s">
        <v>92</v>
      </c>
      <c r="AW258" s="13" t="s">
        <v>32</v>
      </c>
      <c r="AX258" s="13" t="s">
        <v>76</v>
      </c>
      <c r="AY258" s="269" t="s">
        <v>210</v>
      </c>
    </row>
    <row r="259" s="13" customFormat="1">
      <c r="A259" s="13"/>
      <c r="B259" s="258"/>
      <c r="C259" s="259"/>
      <c r="D259" s="260" t="s">
        <v>256</v>
      </c>
      <c r="E259" s="261" t="s">
        <v>1</v>
      </c>
      <c r="F259" s="262" t="s">
        <v>2545</v>
      </c>
      <c r="G259" s="259"/>
      <c r="H259" s="263">
        <v>18</v>
      </c>
      <c r="I259" s="264"/>
      <c r="J259" s="259"/>
      <c r="K259" s="259"/>
      <c r="L259" s="265"/>
      <c r="M259" s="266"/>
      <c r="N259" s="267"/>
      <c r="O259" s="267"/>
      <c r="P259" s="267"/>
      <c r="Q259" s="267"/>
      <c r="R259" s="267"/>
      <c r="S259" s="267"/>
      <c r="T259" s="268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69" t="s">
        <v>256</v>
      </c>
      <c r="AU259" s="269" t="s">
        <v>92</v>
      </c>
      <c r="AV259" s="13" t="s">
        <v>92</v>
      </c>
      <c r="AW259" s="13" t="s">
        <v>32</v>
      </c>
      <c r="AX259" s="13" t="s">
        <v>76</v>
      </c>
      <c r="AY259" s="269" t="s">
        <v>210</v>
      </c>
    </row>
    <row r="260" s="14" customFormat="1">
      <c r="A260" s="14"/>
      <c r="B260" s="270"/>
      <c r="C260" s="271"/>
      <c r="D260" s="260" t="s">
        <v>256</v>
      </c>
      <c r="E260" s="272" t="s">
        <v>1</v>
      </c>
      <c r="F260" s="273" t="s">
        <v>268</v>
      </c>
      <c r="G260" s="271"/>
      <c r="H260" s="274">
        <v>22</v>
      </c>
      <c r="I260" s="275"/>
      <c r="J260" s="271"/>
      <c r="K260" s="271"/>
      <c r="L260" s="276"/>
      <c r="M260" s="277"/>
      <c r="N260" s="278"/>
      <c r="O260" s="278"/>
      <c r="P260" s="278"/>
      <c r="Q260" s="278"/>
      <c r="R260" s="278"/>
      <c r="S260" s="278"/>
      <c r="T260" s="279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80" t="s">
        <v>256</v>
      </c>
      <c r="AU260" s="280" t="s">
        <v>92</v>
      </c>
      <c r="AV260" s="14" t="s">
        <v>227</v>
      </c>
      <c r="AW260" s="14" t="s">
        <v>32</v>
      </c>
      <c r="AX260" s="14" t="s">
        <v>84</v>
      </c>
      <c r="AY260" s="280" t="s">
        <v>210</v>
      </c>
    </row>
    <row r="261" s="2" customFormat="1" ht="23.4566" customHeight="1">
      <c r="A261" s="39"/>
      <c r="B261" s="40"/>
      <c r="C261" s="281" t="s">
        <v>510</v>
      </c>
      <c r="D261" s="281" t="s">
        <v>330</v>
      </c>
      <c r="E261" s="282" t="s">
        <v>2546</v>
      </c>
      <c r="F261" s="283" t="s">
        <v>2547</v>
      </c>
      <c r="G261" s="284" t="s">
        <v>563</v>
      </c>
      <c r="H261" s="285">
        <v>4</v>
      </c>
      <c r="I261" s="286"/>
      <c r="J261" s="287">
        <f>ROUND(I261*H261,2)</f>
        <v>0</v>
      </c>
      <c r="K261" s="288"/>
      <c r="L261" s="289"/>
      <c r="M261" s="290" t="s">
        <v>1</v>
      </c>
      <c r="N261" s="291" t="s">
        <v>42</v>
      </c>
      <c r="O261" s="98"/>
      <c r="P261" s="249">
        <f>O261*H261</f>
        <v>0</v>
      </c>
      <c r="Q261" s="249">
        <v>7.2300000000000004</v>
      </c>
      <c r="R261" s="249">
        <f>Q261*H261</f>
        <v>28.920000000000002</v>
      </c>
      <c r="S261" s="249">
        <v>0</v>
      </c>
      <c r="T261" s="250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51" t="s">
        <v>287</v>
      </c>
      <c r="AT261" s="251" t="s">
        <v>330</v>
      </c>
      <c r="AU261" s="251" t="s">
        <v>92</v>
      </c>
      <c r="AY261" s="18" t="s">
        <v>210</v>
      </c>
      <c r="BE261" s="252">
        <f>IF(N261="základná",J261,0)</f>
        <v>0</v>
      </c>
      <c r="BF261" s="252">
        <f>IF(N261="znížená",J261,0)</f>
        <v>0</v>
      </c>
      <c r="BG261" s="252">
        <f>IF(N261="zákl. prenesená",J261,0)</f>
        <v>0</v>
      </c>
      <c r="BH261" s="252">
        <f>IF(N261="zníž. prenesená",J261,0)</f>
        <v>0</v>
      </c>
      <c r="BI261" s="252">
        <f>IF(N261="nulová",J261,0)</f>
        <v>0</v>
      </c>
      <c r="BJ261" s="18" t="s">
        <v>92</v>
      </c>
      <c r="BK261" s="252">
        <f>ROUND(I261*H261,2)</f>
        <v>0</v>
      </c>
      <c r="BL261" s="18" t="s">
        <v>227</v>
      </c>
      <c r="BM261" s="251" t="s">
        <v>2548</v>
      </c>
    </row>
    <row r="262" s="2" customFormat="1" ht="23.4566" customHeight="1">
      <c r="A262" s="39"/>
      <c r="B262" s="40"/>
      <c r="C262" s="281" t="s">
        <v>515</v>
      </c>
      <c r="D262" s="281" t="s">
        <v>330</v>
      </c>
      <c r="E262" s="282" t="s">
        <v>2549</v>
      </c>
      <c r="F262" s="283" t="s">
        <v>2550</v>
      </c>
      <c r="G262" s="284" t="s">
        <v>563</v>
      </c>
      <c r="H262" s="285">
        <v>18</v>
      </c>
      <c r="I262" s="286"/>
      <c r="J262" s="287">
        <f>ROUND(I262*H262,2)</f>
        <v>0</v>
      </c>
      <c r="K262" s="288"/>
      <c r="L262" s="289"/>
      <c r="M262" s="290" t="s">
        <v>1</v>
      </c>
      <c r="N262" s="291" t="s">
        <v>42</v>
      </c>
      <c r="O262" s="98"/>
      <c r="P262" s="249">
        <f>O262*H262</f>
        <v>0</v>
      </c>
      <c r="Q262" s="249">
        <v>5.6100000000000003</v>
      </c>
      <c r="R262" s="249">
        <f>Q262*H262</f>
        <v>100.98</v>
      </c>
      <c r="S262" s="249">
        <v>0</v>
      </c>
      <c r="T262" s="250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51" t="s">
        <v>287</v>
      </c>
      <c r="AT262" s="251" t="s">
        <v>330</v>
      </c>
      <c r="AU262" s="251" t="s">
        <v>92</v>
      </c>
      <c r="AY262" s="18" t="s">
        <v>210</v>
      </c>
      <c r="BE262" s="252">
        <f>IF(N262="základná",J262,0)</f>
        <v>0</v>
      </c>
      <c r="BF262" s="252">
        <f>IF(N262="znížená",J262,0)</f>
        <v>0</v>
      </c>
      <c r="BG262" s="252">
        <f>IF(N262="zákl. prenesená",J262,0)</f>
        <v>0</v>
      </c>
      <c r="BH262" s="252">
        <f>IF(N262="zníž. prenesená",J262,0)</f>
        <v>0</v>
      </c>
      <c r="BI262" s="252">
        <f>IF(N262="nulová",J262,0)</f>
        <v>0</v>
      </c>
      <c r="BJ262" s="18" t="s">
        <v>92</v>
      </c>
      <c r="BK262" s="252">
        <f>ROUND(I262*H262,2)</f>
        <v>0</v>
      </c>
      <c r="BL262" s="18" t="s">
        <v>227</v>
      </c>
      <c r="BM262" s="251" t="s">
        <v>2551</v>
      </c>
    </row>
    <row r="263" s="2" customFormat="1" ht="21.0566" customHeight="1">
      <c r="A263" s="39"/>
      <c r="B263" s="40"/>
      <c r="C263" s="239" t="s">
        <v>520</v>
      </c>
      <c r="D263" s="239" t="s">
        <v>213</v>
      </c>
      <c r="E263" s="240" t="s">
        <v>2552</v>
      </c>
      <c r="F263" s="241" t="s">
        <v>2553</v>
      </c>
      <c r="G263" s="242" t="s">
        <v>254</v>
      </c>
      <c r="H263" s="243">
        <v>7.0620000000000003</v>
      </c>
      <c r="I263" s="244"/>
      <c r="J263" s="245">
        <f>ROUND(I263*H263,2)</f>
        <v>0</v>
      </c>
      <c r="K263" s="246"/>
      <c r="L263" s="45"/>
      <c r="M263" s="247" t="s">
        <v>1</v>
      </c>
      <c r="N263" s="248" t="s">
        <v>42</v>
      </c>
      <c r="O263" s="98"/>
      <c r="P263" s="249">
        <f>O263*H263</f>
        <v>0</v>
      </c>
      <c r="Q263" s="249">
        <v>0.14158999999999999</v>
      </c>
      <c r="R263" s="249">
        <f>Q263*H263</f>
        <v>0.99990858000000005</v>
      </c>
      <c r="S263" s="249">
        <v>0</v>
      </c>
      <c r="T263" s="250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51" t="s">
        <v>227</v>
      </c>
      <c r="AT263" s="251" t="s">
        <v>213</v>
      </c>
      <c r="AU263" s="251" t="s">
        <v>92</v>
      </c>
      <c r="AY263" s="18" t="s">
        <v>210</v>
      </c>
      <c r="BE263" s="252">
        <f>IF(N263="základná",J263,0)</f>
        <v>0</v>
      </c>
      <c r="BF263" s="252">
        <f>IF(N263="znížená",J263,0)</f>
        <v>0</v>
      </c>
      <c r="BG263" s="252">
        <f>IF(N263="zákl. prenesená",J263,0)</f>
        <v>0</v>
      </c>
      <c r="BH263" s="252">
        <f>IF(N263="zníž. prenesená",J263,0)</f>
        <v>0</v>
      </c>
      <c r="BI263" s="252">
        <f>IF(N263="nulová",J263,0)</f>
        <v>0</v>
      </c>
      <c r="BJ263" s="18" t="s">
        <v>92</v>
      </c>
      <c r="BK263" s="252">
        <f>ROUND(I263*H263,2)</f>
        <v>0</v>
      </c>
      <c r="BL263" s="18" t="s">
        <v>227</v>
      </c>
      <c r="BM263" s="251" t="s">
        <v>2554</v>
      </c>
    </row>
    <row r="264" s="13" customFormat="1">
      <c r="A264" s="13"/>
      <c r="B264" s="258"/>
      <c r="C264" s="259"/>
      <c r="D264" s="260" t="s">
        <v>256</v>
      </c>
      <c r="E264" s="261" t="s">
        <v>1</v>
      </c>
      <c r="F264" s="262" t="s">
        <v>2530</v>
      </c>
      <c r="G264" s="259"/>
      <c r="H264" s="263">
        <v>7.0620000000000003</v>
      </c>
      <c r="I264" s="264"/>
      <c r="J264" s="259"/>
      <c r="K264" s="259"/>
      <c r="L264" s="265"/>
      <c r="M264" s="266"/>
      <c r="N264" s="267"/>
      <c r="O264" s="267"/>
      <c r="P264" s="267"/>
      <c r="Q264" s="267"/>
      <c r="R264" s="267"/>
      <c r="S264" s="267"/>
      <c r="T264" s="268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69" t="s">
        <v>256</v>
      </c>
      <c r="AU264" s="269" t="s">
        <v>92</v>
      </c>
      <c r="AV264" s="13" t="s">
        <v>92</v>
      </c>
      <c r="AW264" s="13" t="s">
        <v>32</v>
      </c>
      <c r="AX264" s="13" t="s">
        <v>84</v>
      </c>
      <c r="AY264" s="269" t="s">
        <v>210</v>
      </c>
    </row>
    <row r="265" s="2" customFormat="1" ht="23.4566" customHeight="1">
      <c r="A265" s="39"/>
      <c r="B265" s="40"/>
      <c r="C265" s="239" t="s">
        <v>525</v>
      </c>
      <c r="D265" s="239" t="s">
        <v>213</v>
      </c>
      <c r="E265" s="240" t="s">
        <v>2555</v>
      </c>
      <c r="F265" s="241" t="s">
        <v>2556</v>
      </c>
      <c r="G265" s="242" t="s">
        <v>563</v>
      </c>
      <c r="H265" s="243">
        <v>44</v>
      </c>
      <c r="I265" s="244"/>
      <c r="J265" s="245">
        <f>ROUND(I265*H265,2)</f>
        <v>0</v>
      </c>
      <c r="K265" s="246"/>
      <c r="L265" s="45"/>
      <c r="M265" s="247" t="s">
        <v>1</v>
      </c>
      <c r="N265" s="248" t="s">
        <v>42</v>
      </c>
      <c r="O265" s="98"/>
      <c r="P265" s="249">
        <f>O265*H265</f>
        <v>0</v>
      </c>
      <c r="Q265" s="249">
        <v>0</v>
      </c>
      <c r="R265" s="249">
        <f>Q265*H265</f>
        <v>0</v>
      </c>
      <c r="S265" s="249">
        <v>0</v>
      </c>
      <c r="T265" s="250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51" t="s">
        <v>227</v>
      </c>
      <c r="AT265" s="251" t="s">
        <v>213</v>
      </c>
      <c r="AU265" s="251" t="s">
        <v>92</v>
      </c>
      <c r="AY265" s="18" t="s">
        <v>210</v>
      </c>
      <c r="BE265" s="252">
        <f>IF(N265="základná",J265,0)</f>
        <v>0</v>
      </c>
      <c r="BF265" s="252">
        <f>IF(N265="znížená",J265,0)</f>
        <v>0</v>
      </c>
      <c r="BG265" s="252">
        <f>IF(N265="zákl. prenesená",J265,0)</f>
        <v>0</v>
      </c>
      <c r="BH265" s="252">
        <f>IF(N265="zníž. prenesená",J265,0)</f>
        <v>0</v>
      </c>
      <c r="BI265" s="252">
        <f>IF(N265="nulová",J265,0)</f>
        <v>0</v>
      </c>
      <c r="BJ265" s="18" t="s">
        <v>92</v>
      </c>
      <c r="BK265" s="252">
        <f>ROUND(I265*H265,2)</f>
        <v>0</v>
      </c>
      <c r="BL265" s="18" t="s">
        <v>227</v>
      </c>
      <c r="BM265" s="251" t="s">
        <v>2557</v>
      </c>
    </row>
    <row r="266" s="13" customFormat="1">
      <c r="A266" s="13"/>
      <c r="B266" s="258"/>
      <c r="C266" s="259"/>
      <c r="D266" s="260" t="s">
        <v>256</v>
      </c>
      <c r="E266" s="261" t="s">
        <v>1</v>
      </c>
      <c r="F266" s="262" t="s">
        <v>2558</v>
      </c>
      <c r="G266" s="259"/>
      <c r="H266" s="263">
        <v>44</v>
      </c>
      <c r="I266" s="264"/>
      <c r="J266" s="259"/>
      <c r="K266" s="259"/>
      <c r="L266" s="265"/>
      <c r="M266" s="266"/>
      <c r="N266" s="267"/>
      <c r="O266" s="267"/>
      <c r="P266" s="267"/>
      <c r="Q266" s="267"/>
      <c r="R266" s="267"/>
      <c r="S266" s="267"/>
      <c r="T266" s="268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69" t="s">
        <v>256</v>
      </c>
      <c r="AU266" s="269" t="s">
        <v>92</v>
      </c>
      <c r="AV266" s="13" t="s">
        <v>92</v>
      </c>
      <c r="AW266" s="13" t="s">
        <v>32</v>
      </c>
      <c r="AX266" s="13" t="s">
        <v>84</v>
      </c>
      <c r="AY266" s="269" t="s">
        <v>210</v>
      </c>
    </row>
    <row r="267" s="2" customFormat="1" ht="16.30189" customHeight="1">
      <c r="A267" s="39"/>
      <c r="B267" s="40"/>
      <c r="C267" s="281" t="s">
        <v>529</v>
      </c>
      <c r="D267" s="281" t="s">
        <v>330</v>
      </c>
      <c r="E267" s="282" t="s">
        <v>2559</v>
      </c>
      <c r="F267" s="283" t="s">
        <v>2560</v>
      </c>
      <c r="G267" s="284" t="s">
        <v>563</v>
      </c>
      <c r="H267" s="285">
        <v>44</v>
      </c>
      <c r="I267" s="286"/>
      <c r="J267" s="287">
        <f>ROUND(I267*H267,2)</f>
        <v>0</v>
      </c>
      <c r="K267" s="288"/>
      <c r="L267" s="289"/>
      <c r="M267" s="290" t="s">
        <v>1</v>
      </c>
      <c r="N267" s="291" t="s">
        <v>42</v>
      </c>
      <c r="O267" s="98"/>
      <c r="P267" s="249">
        <f>O267*H267</f>
        <v>0</v>
      </c>
      <c r="Q267" s="249">
        <v>0.0097999999999999997</v>
      </c>
      <c r="R267" s="249">
        <f>Q267*H267</f>
        <v>0.43119999999999997</v>
      </c>
      <c r="S267" s="249">
        <v>0</v>
      </c>
      <c r="T267" s="250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51" t="s">
        <v>287</v>
      </c>
      <c r="AT267" s="251" t="s">
        <v>330</v>
      </c>
      <c r="AU267" s="251" t="s">
        <v>92</v>
      </c>
      <c r="AY267" s="18" t="s">
        <v>210</v>
      </c>
      <c r="BE267" s="252">
        <f>IF(N267="základná",J267,0)</f>
        <v>0</v>
      </c>
      <c r="BF267" s="252">
        <f>IF(N267="znížená",J267,0)</f>
        <v>0</v>
      </c>
      <c r="BG267" s="252">
        <f>IF(N267="zákl. prenesená",J267,0)</f>
        <v>0</v>
      </c>
      <c r="BH267" s="252">
        <f>IF(N267="zníž. prenesená",J267,0)</f>
        <v>0</v>
      </c>
      <c r="BI267" s="252">
        <f>IF(N267="nulová",J267,0)</f>
        <v>0</v>
      </c>
      <c r="BJ267" s="18" t="s">
        <v>92</v>
      </c>
      <c r="BK267" s="252">
        <f>ROUND(I267*H267,2)</f>
        <v>0</v>
      </c>
      <c r="BL267" s="18" t="s">
        <v>227</v>
      </c>
      <c r="BM267" s="251" t="s">
        <v>2561</v>
      </c>
    </row>
    <row r="268" s="2" customFormat="1" ht="23.4566" customHeight="1">
      <c r="A268" s="39"/>
      <c r="B268" s="40"/>
      <c r="C268" s="239" t="s">
        <v>534</v>
      </c>
      <c r="D268" s="239" t="s">
        <v>213</v>
      </c>
      <c r="E268" s="240" t="s">
        <v>2562</v>
      </c>
      <c r="F268" s="241" t="s">
        <v>2563</v>
      </c>
      <c r="G268" s="242" t="s">
        <v>254</v>
      </c>
      <c r="H268" s="243">
        <v>11</v>
      </c>
      <c r="I268" s="244"/>
      <c r="J268" s="245">
        <f>ROUND(I268*H268,2)</f>
        <v>0</v>
      </c>
      <c r="K268" s="246"/>
      <c r="L268" s="45"/>
      <c r="M268" s="247" t="s">
        <v>1</v>
      </c>
      <c r="N268" s="248" t="s">
        <v>42</v>
      </c>
      <c r="O268" s="98"/>
      <c r="P268" s="249">
        <f>O268*H268</f>
        <v>0</v>
      </c>
      <c r="Q268" s="249">
        <v>0.33048749999999999</v>
      </c>
      <c r="R268" s="249">
        <f>Q268*H268</f>
        <v>3.6353624999999998</v>
      </c>
      <c r="S268" s="249">
        <v>0</v>
      </c>
      <c r="T268" s="250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51" t="s">
        <v>227</v>
      </c>
      <c r="AT268" s="251" t="s">
        <v>213</v>
      </c>
      <c r="AU268" s="251" t="s">
        <v>92</v>
      </c>
      <c r="AY268" s="18" t="s">
        <v>210</v>
      </c>
      <c r="BE268" s="252">
        <f>IF(N268="základná",J268,0)</f>
        <v>0</v>
      </c>
      <c r="BF268" s="252">
        <f>IF(N268="znížená",J268,0)</f>
        <v>0</v>
      </c>
      <c r="BG268" s="252">
        <f>IF(N268="zákl. prenesená",J268,0)</f>
        <v>0</v>
      </c>
      <c r="BH268" s="252">
        <f>IF(N268="zníž. prenesená",J268,0)</f>
        <v>0</v>
      </c>
      <c r="BI268" s="252">
        <f>IF(N268="nulová",J268,0)</f>
        <v>0</v>
      </c>
      <c r="BJ268" s="18" t="s">
        <v>92</v>
      </c>
      <c r="BK268" s="252">
        <f>ROUND(I268*H268,2)</f>
        <v>0</v>
      </c>
      <c r="BL268" s="18" t="s">
        <v>227</v>
      </c>
      <c r="BM268" s="251" t="s">
        <v>2564</v>
      </c>
    </row>
    <row r="269" s="13" customFormat="1">
      <c r="A269" s="13"/>
      <c r="B269" s="258"/>
      <c r="C269" s="259"/>
      <c r="D269" s="260" t="s">
        <v>256</v>
      </c>
      <c r="E269" s="261" t="s">
        <v>1</v>
      </c>
      <c r="F269" s="262" t="s">
        <v>2565</v>
      </c>
      <c r="G269" s="259"/>
      <c r="H269" s="263">
        <v>11</v>
      </c>
      <c r="I269" s="264"/>
      <c r="J269" s="259"/>
      <c r="K269" s="259"/>
      <c r="L269" s="265"/>
      <c r="M269" s="266"/>
      <c r="N269" s="267"/>
      <c r="O269" s="267"/>
      <c r="P269" s="267"/>
      <c r="Q269" s="267"/>
      <c r="R269" s="267"/>
      <c r="S269" s="267"/>
      <c r="T269" s="268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69" t="s">
        <v>256</v>
      </c>
      <c r="AU269" s="269" t="s">
        <v>92</v>
      </c>
      <c r="AV269" s="13" t="s">
        <v>92</v>
      </c>
      <c r="AW269" s="13" t="s">
        <v>32</v>
      </c>
      <c r="AX269" s="13" t="s">
        <v>76</v>
      </c>
      <c r="AY269" s="269" t="s">
        <v>210</v>
      </c>
    </row>
    <row r="270" s="14" customFormat="1">
      <c r="A270" s="14"/>
      <c r="B270" s="270"/>
      <c r="C270" s="271"/>
      <c r="D270" s="260" t="s">
        <v>256</v>
      </c>
      <c r="E270" s="272" t="s">
        <v>1</v>
      </c>
      <c r="F270" s="273" t="s">
        <v>268</v>
      </c>
      <c r="G270" s="271"/>
      <c r="H270" s="274">
        <v>11</v>
      </c>
      <c r="I270" s="275"/>
      <c r="J270" s="271"/>
      <c r="K270" s="271"/>
      <c r="L270" s="276"/>
      <c r="M270" s="277"/>
      <c r="N270" s="278"/>
      <c r="O270" s="278"/>
      <c r="P270" s="278"/>
      <c r="Q270" s="278"/>
      <c r="R270" s="278"/>
      <c r="S270" s="278"/>
      <c r="T270" s="279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80" t="s">
        <v>256</v>
      </c>
      <c r="AU270" s="280" t="s">
        <v>92</v>
      </c>
      <c r="AV270" s="14" t="s">
        <v>227</v>
      </c>
      <c r="AW270" s="14" t="s">
        <v>32</v>
      </c>
      <c r="AX270" s="14" t="s">
        <v>84</v>
      </c>
      <c r="AY270" s="280" t="s">
        <v>210</v>
      </c>
    </row>
    <row r="271" s="2" customFormat="1" ht="21.0566" customHeight="1">
      <c r="A271" s="39"/>
      <c r="B271" s="40"/>
      <c r="C271" s="239" t="s">
        <v>539</v>
      </c>
      <c r="D271" s="239" t="s">
        <v>213</v>
      </c>
      <c r="E271" s="240" t="s">
        <v>2566</v>
      </c>
      <c r="F271" s="241" t="s">
        <v>2567</v>
      </c>
      <c r="G271" s="242" t="s">
        <v>264</v>
      </c>
      <c r="H271" s="243">
        <v>0.46999999999999997</v>
      </c>
      <c r="I271" s="244"/>
      <c r="J271" s="245">
        <f>ROUND(I271*H271,2)</f>
        <v>0</v>
      </c>
      <c r="K271" s="246"/>
      <c r="L271" s="45"/>
      <c r="M271" s="247" t="s">
        <v>1</v>
      </c>
      <c r="N271" s="248" t="s">
        <v>42</v>
      </c>
      <c r="O271" s="98"/>
      <c r="P271" s="249">
        <f>O271*H271</f>
        <v>0</v>
      </c>
      <c r="Q271" s="249">
        <v>2.6524999999999999</v>
      </c>
      <c r="R271" s="249">
        <f>Q271*H271</f>
        <v>1.2466749999999998</v>
      </c>
      <c r="S271" s="249">
        <v>0</v>
      </c>
      <c r="T271" s="250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51" t="s">
        <v>227</v>
      </c>
      <c r="AT271" s="251" t="s">
        <v>213</v>
      </c>
      <c r="AU271" s="251" t="s">
        <v>92</v>
      </c>
      <c r="AY271" s="18" t="s">
        <v>210</v>
      </c>
      <c r="BE271" s="252">
        <f>IF(N271="základná",J271,0)</f>
        <v>0</v>
      </c>
      <c r="BF271" s="252">
        <f>IF(N271="znížená",J271,0)</f>
        <v>0</v>
      </c>
      <c r="BG271" s="252">
        <f>IF(N271="zákl. prenesená",J271,0)</f>
        <v>0</v>
      </c>
      <c r="BH271" s="252">
        <f>IF(N271="zníž. prenesená",J271,0)</f>
        <v>0</v>
      </c>
      <c r="BI271" s="252">
        <f>IF(N271="nulová",J271,0)</f>
        <v>0</v>
      </c>
      <c r="BJ271" s="18" t="s">
        <v>92</v>
      </c>
      <c r="BK271" s="252">
        <f>ROUND(I271*H271,2)</f>
        <v>0</v>
      </c>
      <c r="BL271" s="18" t="s">
        <v>227</v>
      </c>
      <c r="BM271" s="251" t="s">
        <v>2568</v>
      </c>
    </row>
    <row r="272" s="13" customFormat="1">
      <c r="A272" s="13"/>
      <c r="B272" s="258"/>
      <c r="C272" s="259"/>
      <c r="D272" s="260" t="s">
        <v>256</v>
      </c>
      <c r="E272" s="261" t="s">
        <v>1</v>
      </c>
      <c r="F272" s="262" t="s">
        <v>2569</v>
      </c>
      <c r="G272" s="259"/>
      <c r="H272" s="263">
        <v>0.32000000000000001</v>
      </c>
      <c r="I272" s="264"/>
      <c r="J272" s="259"/>
      <c r="K272" s="259"/>
      <c r="L272" s="265"/>
      <c r="M272" s="266"/>
      <c r="N272" s="267"/>
      <c r="O272" s="267"/>
      <c r="P272" s="267"/>
      <c r="Q272" s="267"/>
      <c r="R272" s="267"/>
      <c r="S272" s="267"/>
      <c r="T272" s="268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69" t="s">
        <v>256</v>
      </c>
      <c r="AU272" s="269" t="s">
        <v>92</v>
      </c>
      <c r="AV272" s="13" t="s">
        <v>92</v>
      </c>
      <c r="AW272" s="13" t="s">
        <v>32</v>
      </c>
      <c r="AX272" s="13" t="s">
        <v>76</v>
      </c>
      <c r="AY272" s="269" t="s">
        <v>210</v>
      </c>
    </row>
    <row r="273" s="13" customFormat="1">
      <c r="A273" s="13"/>
      <c r="B273" s="258"/>
      <c r="C273" s="259"/>
      <c r="D273" s="260" t="s">
        <v>256</v>
      </c>
      <c r="E273" s="261" t="s">
        <v>1</v>
      </c>
      <c r="F273" s="262" t="s">
        <v>2570</v>
      </c>
      <c r="G273" s="259"/>
      <c r="H273" s="263">
        <v>0.14999999999999999</v>
      </c>
      <c r="I273" s="264"/>
      <c r="J273" s="259"/>
      <c r="K273" s="259"/>
      <c r="L273" s="265"/>
      <c r="M273" s="266"/>
      <c r="N273" s="267"/>
      <c r="O273" s="267"/>
      <c r="P273" s="267"/>
      <c r="Q273" s="267"/>
      <c r="R273" s="267"/>
      <c r="S273" s="267"/>
      <c r="T273" s="268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69" t="s">
        <v>256</v>
      </c>
      <c r="AU273" s="269" t="s">
        <v>92</v>
      </c>
      <c r="AV273" s="13" t="s">
        <v>92</v>
      </c>
      <c r="AW273" s="13" t="s">
        <v>32</v>
      </c>
      <c r="AX273" s="13" t="s">
        <v>76</v>
      </c>
      <c r="AY273" s="269" t="s">
        <v>210</v>
      </c>
    </row>
    <row r="274" s="14" customFormat="1">
      <c r="A274" s="14"/>
      <c r="B274" s="270"/>
      <c r="C274" s="271"/>
      <c r="D274" s="260" t="s">
        <v>256</v>
      </c>
      <c r="E274" s="272" t="s">
        <v>1</v>
      </c>
      <c r="F274" s="273" t="s">
        <v>268</v>
      </c>
      <c r="G274" s="271"/>
      <c r="H274" s="274">
        <v>0.46999999999999997</v>
      </c>
      <c r="I274" s="275"/>
      <c r="J274" s="271"/>
      <c r="K274" s="271"/>
      <c r="L274" s="276"/>
      <c r="M274" s="277"/>
      <c r="N274" s="278"/>
      <c r="O274" s="278"/>
      <c r="P274" s="278"/>
      <c r="Q274" s="278"/>
      <c r="R274" s="278"/>
      <c r="S274" s="278"/>
      <c r="T274" s="279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80" t="s">
        <v>256</v>
      </c>
      <c r="AU274" s="280" t="s">
        <v>92</v>
      </c>
      <c r="AV274" s="14" t="s">
        <v>227</v>
      </c>
      <c r="AW274" s="14" t="s">
        <v>32</v>
      </c>
      <c r="AX274" s="14" t="s">
        <v>84</v>
      </c>
      <c r="AY274" s="280" t="s">
        <v>210</v>
      </c>
    </row>
    <row r="275" s="2" customFormat="1" ht="23.4566" customHeight="1">
      <c r="A275" s="39"/>
      <c r="B275" s="40"/>
      <c r="C275" s="239" t="s">
        <v>544</v>
      </c>
      <c r="D275" s="239" t="s">
        <v>213</v>
      </c>
      <c r="E275" s="240" t="s">
        <v>2571</v>
      </c>
      <c r="F275" s="241" t="s">
        <v>2572</v>
      </c>
      <c r="G275" s="242" t="s">
        <v>254</v>
      </c>
      <c r="H275" s="243">
        <v>11</v>
      </c>
      <c r="I275" s="244"/>
      <c r="J275" s="245">
        <f>ROUND(I275*H275,2)</f>
        <v>0</v>
      </c>
      <c r="K275" s="246"/>
      <c r="L275" s="45"/>
      <c r="M275" s="247" t="s">
        <v>1</v>
      </c>
      <c r="N275" s="248" t="s">
        <v>42</v>
      </c>
      <c r="O275" s="98"/>
      <c r="P275" s="249">
        <f>O275*H275</f>
        <v>0</v>
      </c>
      <c r="Q275" s="249">
        <v>0.31879000000000002</v>
      </c>
      <c r="R275" s="249">
        <f>Q275*H275</f>
        <v>3.5066900000000003</v>
      </c>
      <c r="S275" s="249">
        <v>0</v>
      </c>
      <c r="T275" s="250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51" t="s">
        <v>227</v>
      </c>
      <c r="AT275" s="251" t="s">
        <v>213</v>
      </c>
      <c r="AU275" s="251" t="s">
        <v>92</v>
      </c>
      <c r="AY275" s="18" t="s">
        <v>210</v>
      </c>
      <c r="BE275" s="252">
        <f>IF(N275="základná",J275,0)</f>
        <v>0</v>
      </c>
      <c r="BF275" s="252">
        <f>IF(N275="znížená",J275,0)</f>
        <v>0</v>
      </c>
      <c r="BG275" s="252">
        <f>IF(N275="zákl. prenesená",J275,0)</f>
        <v>0</v>
      </c>
      <c r="BH275" s="252">
        <f>IF(N275="zníž. prenesená",J275,0)</f>
        <v>0</v>
      </c>
      <c r="BI275" s="252">
        <f>IF(N275="nulová",J275,0)</f>
        <v>0</v>
      </c>
      <c r="BJ275" s="18" t="s">
        <v>92</v>
      </c>
      <c r="BK275" s="252">
        <f>ROUND(I275*H275,2)</f>
        <v>0</v>
      </c>
      <c r="BL275" s="18" t="s">
        <v>227</v>
      </c>
      <c r="BM275" s="251" t="s">
        <v>2573</v>
      </c>
    </row>
    <row r="276" s="13" customFormat="1">
      <c r="A276" s="13"/>
      <c r="B276" s="258"/>
      <c r="C276" s="259"/>
      <c r="D276" s="260" t="s">
        <v>256</v>
      </c>
      <c r="E276" s="261" t="s">
        <v>1</v>
      </c>
      <c r="F276" s="262" t="s">
        <v>2565</v>
      </c>
      <c r="G276" s="259"/>
      <c r="H276" s="263">
        <v>11</v>
      </c>
      <c r="I276" s="264"/>
      <c r="J276" s="259"/>
      <c r="K276" s="259"/>
      <c r="L276" s="265"/>
      <c r="M276" s="266"/>
      <c r="N276" s="267"/>
      <c r="O276" s="267"/>
      <c r="P276" s="267"/>
      <c r="Q276" s="267"/>
      <c r="R276" s="267"/>
      <c r="S276" s="267"/>
      <c r="T276" s="268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69" t="s">
        <v>256</v>
      </c>
      <c r="AU276" s="269" t="s">
        <v>92</v>
      </c>
      <c r="AV276" s="13" t="s">
        <v>92</v>
      </c>
      <c r="AW276" s="13" t="s">
        <v>32</v>
      </c>
      <c r="AX276" s="13" t="s">
        <v>76</v>
      </c>
      <c r="AY276" s="269" t="s">
        <v>210</v>
      </c>
    </row>
    <row r="277" s="2" customFormat="1" ht="23.4566" customHeight="1">
      <c r="A277" s="39"/>
      <c r="B277" s="40"/>
      <c r="C277" s="239" t="s">
        <v>550</v>
      </c>
      <c r="D277" s="239" t="s">
        <v>213</v>
      </c>
      <c r="E277" s="240" t="s">
        <v>486</v>
      </c>
      <c r="F277" s="241" t="s">
        <v>487</v>
      </c>
      <c r="G277" s="242" t="s">
        <v>254</v>
      </c>
      <c r="H277" s="243">
        <v>2.25</v>
      </c>
      <c r="I277" s="244"/>
      <c r="J277" s="245">
        <f>ROUND(I277*H277,2)</f>
        <v>0</v>
      </c>
      <c r="K277" s="246"/>
      <c r="L277" s="45"/>
      <c r="M277" s="247" t="s">
        <v>1</v>
      </c>
      <c r="N277" s="248" t="s">
        <v>42</v>
      </c>
      <c r="O277" s="98"/>
      <c r="P277" s="249">
        <f>O277*H277</f>
        <v>0</v>
      </c>
      <c r="Q277" s="249">
        <v>0.022655000000000002</v>
      </c>
      <c r="R277" s="249">
        <f>Q277*H277</f>
        <v>0.050973750000000005</v>
      </c>
      <c r="S277" s="249">
        <v>0</v>
      </c>
      <c r="T277" s="250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51" t="s">
        <v>227</v>
      </c>
      <c r="AT277" s="251" t="s">
        <v>213</v>
      </c>
      <c r="AU277" s="251" t="s">
        <v>92</v>
      </c>
      <c r="AY277" s="18" t="s">
        <v>210</v>
      </c>
      <c r="BE277" s="252">
        <f>IF(N277="základná",J277,0)</f>
        <v>0</v>
      </c>
      <c r="BF277" s="252">
        <f>IF(N277="znížená",J277,0)</f>
        <v>0</v>
      </c>
      <c r="BG277" s="252">
        <f>IF(N277="zákl. prenesená",J277,0)</f>
        <v>0</v>
      </c>
      <c r="BH277" s="252">
        <f>IF(N277="zníž. prenesená",J277,0)</f>
        <v>0</v>
      </c>
      <c r="BI277" s="252">
        <f>IF(N277="nulová",J277,0)</f>
        <v>0</v>
      </c>
      <c r="BJ277" s="18" t="s">
        <v>92</v>
      </c>
      <c r="BK277" s="252">
        <f>ROUND(I277*H277,2)</f>
        <v>0</v>
      </c>
      <c r="BL277" s="18" t="s">
        <v>227</v>
      </c>
      <c r="BM277" s="251" t="s">
        <v>2574</v>
      </c>
    </row>
    <row r="278" s="13" customFormat="1">
      <c r="A278" s="13"/>
      <c r="B278" s="258"/>
      <c r="C278" s="259"/>
      <c r="D278" s="260" t="s">
        <v>256</v>
      </c>
      <c r="E278" s="261" t="s">
        <v>1</v>
      </c>
      <c r="F278" s="262" t="s">
        <v>2575</v>
      </c>
      <c r="G278" s="259"/>
      <c r="H278" s="263">
        <v>2.25</v>
      </c>
      <c r="I278" s="264"/>
      <c r="J278" s="259"/>
      <c r="K278" s="259"/>
      <c r="L278" s="265"/>
      <c r="M278" s="266"/>
      <c r="N278" s="267"/>
      <c r="O278" s="267"/>
      <c r="P278" s="267"/>
      <c r="Q278" s="267"/>
      <c r="R278" s="267"/>
      <c r="S278" s="267"/>
      <c r="T278" s="268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69" t="s">
        <v>256</v>
      </c>
      <c r="AU278" s="269" t="s">
        <v>92</v>
      </c>
      <c r="AV278" s="13" t="s">
        <v>92</v>
      </c>
      <c r="AW278" s="13" t="s">
        <v>32</v>
      </c>
      <c r="AX278" s="13" t="s">
        <v>76</v>
      </c>
      <c r="AY278" s="269" t="s">
        <v>210</v>
      </c>
    </row>
    <row r="279" s="13" customFormat="1">
      <c r="A279" s="13"/>
      <c r="B279" s="258"/>
      <c r="C279" s="259"/>
      <c r="D279" s="260" t="s">
        <v>256</v>
      </c>
      <c r="E279" s="261" t="s">
        <v>1</v>
      </c>
      <c r="F279" s="262" t="s">
        <v>2576</v>
      </c>
      <c r="G279" s="259"/>
      <c r="H279" s="263">
        <v>0</v>
      </c>
      <c r="I279" s="264"/>
      <c r="J279" s="259"/>
      <c r="K279" s="259"/>
      <c r="L279" s="265"/>
      <c r="M279" s="266"/>
      <c r="N279" s="267"/>
      <c r="O279" s="267"/>
      <c r="P279" s="267"/>
      <c r="Q279" s="267"/>
      <c r="R279" s="267"/>
      <c r="S279" s="267"/>
      <c r="T279" s="268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69" t="s">
        <v>256</v>
      </c>
      <c r="AU279" s="269" t="s">
        <v>92</v>
      </c>
      <c r="AV279" s="13" t="s">
        <v>92</v>
      </c>
      <c r="AW279" s="13" t="s">
        <v>32</v>
      </c>
      <c r="AX279" s="13" t="s">
        <v>76</v>
      </c>
      <c r="AY279" s="269" t="s">
        <v>210</v>
      </c>
    </row>
    <row r="280" s="14" customFormat="1">
      <c r="A280" s="14"/>
      <c r="B280" s="270"/>
      <c r="C280" s="271"/>
      <c r="D280" s="260" t="s">
        <v>256</v>
      </c>
      <c r="E280" s="272" t="s">
        <v>1</v>
      </c>
      <c r="F280" s="273" t="s">
        <v>268</v>
      </c>
      <c r="G280" s="271"/>
      <c r="H280" s="274">
        <v>2.25</v>
      </c>
      <c r="I280" s="275"/>
      <c r="J280" s="271"/>
      <c r="K280" s="271"/>
      <c r="L280" s="276"/>
      <c r="M280" s="277"/>
      <c r="N280" s="278"/>
      <c r="O280" s="278"/>
      <c r="P280" s="278"/>
      <c r="Q280" s="278"/>
      <c r="R280" s="278"/>
      <c r="S280" s="278"/>
      <c r="T280" s="279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80" t="s">
        <v>256</v>
      </c>
      <c r="AU280" s="280" t="s">
        <v>92</v>
      </c>
      <c r="AV280" s="14" t="s">
        <v>227</v>
      </c>
      <c r="AW280" s="14" t="s">
        <v>32</v>
      </c>
      <c r="AX280" s="14" t="s">
        <v>84</v>
      </c>
      <c r="AY280" s="280" t="s">
        <v>210</v>
      </c>
    </row>
    <row r="281" s="2" customFormat="1" ht="23.4566" customHeight="1">
      <c r="A281" s="39"/>
      <c r="B281" s="40"/>
      <c r="C281" s="239" t="s">
        <v>554</v>
      </c>
      <c r="D281" s="239" t="s">
        <v>213</v>
      </c>
      <c r="E281" s="240" t="s">
        <v>2577</v>
      </c>
      <c r="F281" s="241" t="s">
        <v>2578</v>
      </c>
      <c r="G281" s="242" t="s">
        <v>264</v>
      </c>
      <c r="H281" s="243">
        <v>48</v>
      </c>
      <c r="I281" s="244"/>
      <c r="J281" s="245">
        <f>ROUND(I281*H281,2)</f>
        <v>0</v>
      </c>
      <c r="K281" s="246"/>
      <c r="L281" s="45"/>
      <c r="M281" s="247" t="s">
        <v>1</v>
      </c>
      <c r="N281" s="248" t="s">
        <v>42</v>
      </c>
      <c r="O281" s="98"/>
      <c r="P281" s="249">
        <f>O281*H281</f>
        <v>0</v>
      </c>
      <c r="Q281" s="249">
        <v>2.4292980000000002</v>
      </c>
      <c r="R281" s="249">
        <f>Q281*H281</f>
        <v>116.60630400000001</v>
      </c>
      <c r="S281" s="249">
        <v>0</v>
      </c>
      <c r="T281" s="250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51" t="s">
        <v>227</v>
      </c>
      <c r="AT281" s="251" t="s">
        <v>213</v>
      </c>
      <c r="AU281" s="251" t="s">
        <v>92</v>
      </c>
      <c r="AY281" s="18" t="s">
        <v>210</v>
      </c>
      <c r="BE281" s="252">
        <f>IF(N281="základná",J281,0)</f>
        <v>0</v>
      </c>
      <c r="BF281" s="252">
        <f>IF(N281="znížená",J281,0)</f>
        <v>0</v>
      </c>
      <c r="BG281" s="252">
        <f>IF(N281="zákl. prenesená",J281,0)</f>
        <v>0</v>
      </c>
      <c r="BH281" s="252">
        <f>IF(N281="zníž. prenesená",J281,0)</f>
        <v>0</v>
      </c>
      <c r="BI281" s="252">
        <f>IF(N281="nulová",J281,0)</f>
        <v>0</v>
      </c>
      <c r="BJ281" s="18" t="s">
        <v>92</v>
      </c>
      <c r="BK281" s="252">
        <f>ROUND(I281*H281,2)</f>
        <v>0</v>
      </c>
      <c r="BL281" s="18" t="s">
        <v>227</v>
      </c>
      <c r="BM281" s="251" t="s">
        <v>2579</v>
      </c>
    </row>
    <row r="282" s="13" customFormat="1">
      <c r="A282" s="13"/>
      <c r="B282" s="258"/>
      <c r="C282" s="259"/>
      <c r="D282" s="260" t="s">
        <v>256</v>
      </c>
      <c r="E282" s="261" t="s">
        <v>1</v>
      </c>
      <c r="F282" s="262" t="s">
        <v>2580</v>
      </c>
      <c r="G282" s="259"/>
      <c r="H282" s="263">
        <v>48</v>
      </c>
      <c r="I282" s="264"/>
      <c r="J282" s="259"/>
      <c r="K282" s="259"/>
      <c r="L282" s="265"/>
      <c r="M282" s="266"/>
      <c r="N282" s="267"/>
      <c r="O282" s="267"/>
      <c r="P282" s="267"/>
      <c r="Q282" s="267"/>
      <c r="R282" s="267"/>
      <c r="S282" s="267"/>
      <c r="T282" s="268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69" t="s">
        <v>256</v>
      </c>
      <c r="AU282" s="269" t="s">
        <v>92</v>
      </c>
      <c r="AV282" s="13" t="s">
        <v>92</v>
      </c>
      <c r="AW282" s="13" t="s">
        <v>32</v>
      </c>
      <c r="AX282" s="13" t="s">
        <v>84</v>
      </c>
      <c r="AY282" s="269" t="s">
        <v>210</v>
      </c>
    </row>
    <row r="283" s="2" customFormat="1" ht="31.92453" customHeight="1">
      <c r="A283" s="39"/>
      <c r="B283" s="40"/>
      <c r="C283" s="239" t="s">
        <v>560</v>
      </c>
      <c r="D283" s="239" t="s">
        <v>213</v>
      </c>
      <c r="E283" s="240" t="s">
        <v>2581</v>
      </c>
      <c r="F283" s="241" t="s">
        <v>2582</v>
      </c>
      <c r="G283" s="242" t="s">
        <v>254</v>
      </c>
      <c r="H283" s="243">
        <v>10</v>
      </c>
      <c r="I283" s="244"/>
      <c r="J283" s="245">
        <f>ROUND(I283*H283,2)</f>
        <v>0</v>
      </c>
      <c r="K283" s="246"/>
      <c r="L283" s="45"/>
      <c r="M283" s="247" t="s">
        <v>1</v>
      </c>
      <c r="N283" s="248" t="s">
        <v>42</v>
      </c>
      <c r="O283" s="98"/>
      <c r="P283" s="249">
        <f>O283*H283</f>
        <v>0</v>
      </c>
      <c r="Q283" s="249">
        <v>0.90037999999999996</v>
      </c>
      <c r="R283" s="249">
        <f>Q283*H283</f>
        <v>9.0038</v>
      </c>
      <c r="S283" s="249">
        <v>0</v>
      </c>
      <c r="T283" s="250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51" t="s">
        <v>227</v>
      </c>
      <c r="AT283" s="251" t="s">
        <v>213</v>
      </c>
      <c r="AU283" s="251" t="s">
        <v>92</v>
      </c>
      <c r="AY283" s="18" t="s">
        <v>210</v>
      </c>
      <c r="BE283" s="252">
        <f>IF(N283="základná",J283,0)</f>
        <v>0</v>
      </c>
      <c r="BF283" s="252">
        <f>IF(N283="znížená",J283,0)</f>
        <v>0</v>
      </c>
      <c r="BG283" s="252">
        <f>IF(N283="zákl. prenesená",J283,0)</f>
        <v>0</v>
      </c>
      <c r="BH283" s="252">
        <f>IF(N283="zníž. prenesená",J283,0)</f>
        <v>0</v>
      </c>
      <c r="BI283" s="252">
        <f>IF(N283="nulová",J283,0)</f>
        <v>0</v>
      </c>
      <c r="BJ283" s="18" t="s">
        <v>92</v>
      </c>
      <c r="BK283" s="252">
        <f>ROUND(I283*H283,2)</f>
        <v>0</v>
      </c>
      <c r="BL283" s="18" t="s">
        <v>227</v>
      </c>
      <c r="BM283" s="251" t="s">
        <v>2583</v>
      </c>
    </row>
    <row r="284" s="13" customFormat="1">
      <c r="A284" s="13"/>
      <c r="B284" s="258"/>
      <c r="C284" s="259"/>
      <c r="D284" s="260" t="s">
        <v>256</v>
      </c>
      <c r="E284" s="261" t="s">
        <v>1</v>
      </c>
      <c r="F284" s="262" t="s">
        <v>2584</v>
      </c>
      <c r="G284" s="259"/>
      <c r="H284" s="263">
        <v>10</v>
      </c>
      <c r="I284" s="264"/>
      <c r="J284" s="259"/>
      <c r="K284" s="259"/>
      <c r="L284" s="265"/>
      <c r="M284" s="266"/>
      <c r="N284" s="267"/>
      <c r="O284" s="267"/>
      <c r="P284" s="267"/>
      <c r="Q284" s="267"/>
      <c r="R284" s="267"/>
      <c r="S284" s="267"/>
      <c r="T284" s="268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69" t="s">
        <v>256</v>
      </c>
      <c r="AU284" s="269" t="s">
        <v>92</v>
      </c>
      <c r="AV284" s="13" t="s">
        <v>92</v>
      </c>
      <c r="AW284" s="13" t="s">
        <v>32</v>
      </c>
      <c r="AX284" s="13" t="s">
        <v>76</v>
      </c>
      <c r="AY284" s="269" t="s">
        <v>210</v>
      </c>
    </row>
    <row r="285" s="14" customFormat="1">
      <c r="A285" s="14"/>
      <c r="B285" s="270"/>
      <c r="C285" s="271"/>
      <c r="D285" s="260" t="s">
        <v>256</v>
      </c>
      <c r="E285" s="272" t="s">
        <v>1</v>
      </c>
      <c r="F285" s="273" t="s">
        <v>268</v>
      </c>
      <c r="G285" s="271"/>
      <c r="H285" s="274">
        <v>10</v>
      </c>
      <c r="I285" s="275"/>
      <c r="J285" s="271"/>
      <c r="K285" s="271"/>
      <c r="L285" s="276"/>
      <c r="M285" s="277"/>
      <c r="N285" s="278"/>
      <c r="O285" s="278"/>
      <c r="P285" s="278"/>
      <c r="Q285" s="278"/>
      <c r="R285" s="278"/>
      <c r="S285" s="278"/>
      <c r="T285" s="279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80" t="s">
        <v>256</v>
      </c>
      <c r="AU285" s="280" t="s">
        <v>92</v>
      </c>
      <c r="AV285" s="14" t="s">
        <v>227</v>
      </c>
      <c r="AW285" s="14" t="s">
        <v>32</v>
      </c>
      <c r="AX285" s="14" t="s">
        <v>84</v>
      </c>
      <c r="AY285" s="280" t="s">
        <v>210</v>
      </c>
    </row>
    <row r="286" s="12" customFormat="1" ht="22.8" customHeight="1">
      <c r="A286" s="12"/>
      <c r="B286" s="223"/>
      <c r="C286" s="224"/>
      <c r="D286" s="225" t="s">
        <v>75</v>
      </c>
      <c r="E286" s="237" t="s">
        <v>209</v>
      </c>
      <c r="F286" s="237" t="s">
        <v>494</v>
      </c>
      <c r="G286" s="224"/>
      <c r="H286" s="224"/>
      <c r="I286" s="227"/>
      <c r="J286" s="238">
        <f>BK286</f>
        <v>0</v>
      </c>
      <c r="K286" s="224"/>
      <c r="L286" s="229"/>
      <c r="M286" s="230"/>
      <c r="N286" s="231"/>
      <c r="O286" s="231"/>
      <c r="P286" s="232">
        <f>SUM(P287:P320)</f>
        <v>0</v>
      </c>
      <c r="Q286" s="231"/>
      <c r="R286" s="232">
        <f>SUM(R287:R320)</f>
        <v>141.88576705200001</v>
      </c>
      <c r="S286" s="231"/>
      <c r="T286" s="233">
        <f>SUM(T287:T320)</f>
        <v>0</v>
      </c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R286" s="234" t="s">
        <v>84</v>
      </c>
      <c r="AT286" s="235" t="s">
        <v>75</v>
      </c>
      <c r="AU286" s="235" t="s">
        <v>84</v>
      </c>
      <c r="AY286" s="234" t="s">
        <v>210</v>
      </c>
      <c r="BK286" s="236">
        <f>SUM(BK287:BK320)</f>
        <v>0</v>
      </c>
    </row>
    <row r="287" s="2" customFormat="1" ht="23.4566" customHeight="1">
      <c r="A287" s="39"/>
      <c r="B287" s="40"/>
      <c r="C287" s="239" t="s">
        <v>566</v>
      </c>
      <c r="D287" s="239" t="s">
        <v>213</v>
      </c>
      <c r="E287" s="240" t="s">
        <v>496</v>
      </c>
      <c r="F287" s="241" t="s">
        <v>497</v>
      </c>
      <c r="G287" s="242" t="s">
        <v>254</v>
      </c>
      <c r="H287" s="243">
        <v>84.519999999999996</v>
      </c>
      <c r="I287" s="244"/>
      <c r="J287" s="245">
        <f>ROUND(I287*H287,2)</f>
        <v>0</v>
      </c>
      <c r="K287" s="246"/>
      <c r="L287" s="45"/>
      <c r="M287" s="247" t="s">
        <v>1</v>
      </c>
      <c r="N287" s="248" t="s">
        <v>42</v>
      </c>
      <c r="O287" s="98"/>
      <c r="P287" s="249">
        <f>O287*H287</f>
        <v>0</v>
      </c>
      <c r="Q287" s="249">
        <v>0.46166000000000001</v>
      </c>
      <c r="R287" s="249">
        <f>Q287*H287</f>
        <v>39.019503200000003</v>
      </c>
      <c r="S287" s="249">
        <v>0</v>
      </c>
      <c r="T287" s="250">
        <f>S287*H287</f>
        <v>0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251" t="s">
        <v>227</v>
      </c>
      <c r="AT287" s="251" t="s">
        <v>213</v>
      </c>
      <c r="AU287" s="251" t="s">
        <v>92</v>
      </c>
      <c r="AY287" s="18" t="s">
        <v>210</v>
      </c>
      <c r="BE287" s="252">
        <f>IF(N287="základná",J287,0)</f>
        <v>0</v>
      </c>
      <c r="BF287" s="252">
        <f>IF(N287="znížená",J287,0)</f>
        <v>0</v>
      </c>
      <c r="BG287" s="252">
        <f>IF(N287="zákl. prenesená",J287,0)</f>
        <v>0</v>
      </c>
      <c r="BH287" s="252">
        <f>IF(N287="zníž. prenesená",J287,0)</f>
        <v>0</v>
      </c>
      <c r="BI287" s="252">
        <f>IF(N287="nulová",J287,0)</f>
        <v>0</v>
      </c>
      <c r="BJ287" s="18" t="s">
        <v>92</v>
      </c>
      <c r="BK287" s="252">
        <f>ROUND(I287*H287,2)</f>
        <v>0</v>
      </c>
      <c r="BL287" s="18" t="s">
        <v>227</v>
      </c>
      <c r="BM287" s="251" t="s">
        <v>2585</v>
      </c>
    </row>
    <row r="288" s="13" customFormat="1">
      <c r="A288" s="13"/>
      <c r="B288" s="258"/>
      <c r="C288" s="259"/>
      <c r="D288" s="260" t="s">
        <v>256</v>
      </c>
      <c r="E288" s="261" t="s">
        <v>1</v>
      </c>
      <c r="F288" s="262" t="s">
        <v>2384</v>
      </c>
      <c r="G288" s="259"/>
      <c r="H288" s="263">
        <v>75</v>
      </c>
      <c r="I288" s="264"/>
      <c r="J288" s="259"/>
      <c r="K288" s="259"/>
      <c r="L288" s="265"/>
      <c r="M288" s="266"/>
      <c r="N288" s="267"/>
      <c r="O288" s="267"/>
      <c r="P288" s="267"/>
      <c r="Q288" s="267"/>
      <c r="R288" s="267"/>
      <c r="S288" s="267"/>
      <c r="T288" s="268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69" t="s">
        <v>256</v>
      </c>
      <c r="AU288" s="269" t="s">
        <v>92</v>
      </c>
      <c r="AV288" s="13" t="s">
        <v>92</v>
      </c>
      <c r="AW288" s="13" t="s">
        <v>32</v>
      </c>
      <c r="AX288" s="13" t="s">
        <v>76</v>
      </c>
      <c r="AY288" s="269" t="s">
        <v>210</v>
      </c>
    </row>
    <row r="289" s="13" customFormat="1">
      <c r="A289" s="13"/>
      <c r="B289" s="258"/>
      <c r="C289" s="259"/>
      <c r="D289" s="260" t="s">
        <v>256</v>
      </c>
      <c r="E289" s="261" t="s">
        <v>1</v>
      </c>
      <c r="F289" s="262" t="s">
        <v>2586</v>
      </c>
      <c r="G289" s="259"/>
      <c r="H289" s="263">
        <v>9.5199999999999996</v>
      </c>
      <c r="I289" s="264"/>
      <c r="J289" s="259"/>
      <c r="K289" s="259"/>
      <c r="L289" s="265"/>
      <c r="M289" s="266"/>
      <c r="N289" s="267"/>
      <c r="O289" s="267"/>
      <c r="P289" s="267"/>
      <c r="Q289" s="267"/>
      <c r="R289" s="267"/>
      <c r="S289" s="267"/>
      <c r="T289" s="268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69" t="s">
        <v>256</v>
      </c>
      <c r="AU289" s="269" t="s">
        <v>92</v>
      </c>
      <c r="AV289" s="13" t="s">
        <v>92</v>
      </c>
      <c r="AW289" s="13" t="s">
        <v>32</v>
      </c>
      <c r="AX289" s="13" t="s">
        <v>76</v>
      </c>
      <c r="AY289" s="269" t="s">
        <v>210</v>
      </c>
    </row>
    <row r="290" s="14" customFormat="1">
      <c r="A290" s="14"/>
      <c r="B290" s="270"/>
      <c r="C290" s="271"/>
      <c r="D290" s="260" t="s">
        <v>256</v>
      </c>
      <c r="E290" s="272" t="s">
        <v>1</v>
      </c>
      <c r="F290" s="273" t="s">
        <v>268</v>
      </c>
      <c r="G290" s="271"/>
      <c r="H290" s="274">
        <v>84.519999999999996</v>
      </c>
      <c r="I290" s="275"/>
      <c r="J290" s="271"/>
      <c r="K290" s="271"/>
      <c r="L290" s="276"/>
      <c r="M290" s="277"/>
      <c r="N290" s="278"/>
      <c r="O290" s="278"/>
      <c r="P290" s="278"/>
      <c r="Q290" s="278"/>
      <c r="R290" s="278"/>
      <c r="S290" s="278"/>
      <c r="T290" s="279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80" t="s">
        <v>256</v>
      </c>
      <c r="AU290" s="280" t="s">
        <v>92</v>
      </c>
      <c r="AV290" s="14" t="s">
        <v>227</v>
      </c>
      <c r="AW290" s="14" t="s">
        <v>32</v>
      </c>
      <c r="AX290" s="14" t="s">
        <v>84</v>
      </c>
      <c r="AY290" s="280" t="s">
        <v>210</v>
      </c>
    </row>
    <row r="291" s="2" customFormat="1" ht="36.72453" customHeight="1">
      <c r="A291" s="39"/>
      <c r="B291" s="40"/>
      <c r="C291" s="239" t="s">
        <v>570</v>
      </c>
      <c r="D291" s="239" t="s">
        <v>213</v>
      </c>
      <c r="E291" s="240" t="s">
        <v>506</v>
      </c>
      <c r="F291" s="241" t="s">
        <v>507</v>
      </c>
      <c r="G291" s="242" t="s">
        <v>254</v>
      </c>
      <c r="H291" s="243">
        <v>84.519999999999996</v>
      </c>
      <c r="I291" s="244"/>
      <c r="J291" s="245">
        <f>ROUND(I291*H291,2)</f>
        <v>0</v>
      </c>
      <c r="K291" s="246"/>
      <c r="L291" s="45"/>
      <c r="M291" s="247" t="s">
        <v>1</v>
      </c>
      <c r="N291" s="248" t="s">
        <v>42</v>
      </c>
      <c r="O291" s="98"/>
      <c r="P291" s="249">
        <f>O291*H291</f>
        <v>0</v>
      </c>
      <c r="Q291" s="249">
        <v>0.47117510000000001</v>
      </c>
      <c r="R291" s="249">
        <f>Q291*H291</f>
        <v>39.823719451999999</v>
      </c>
      <c r="S291" s="249">
        <v>0</v>
      </c>
      <c r="T291" s="250">
        <f>S291*H291</f>
        <v>0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51" t="s">
        <v>227</v>
      </c>
      <c r="AT291" s="251" t="s">
        <v>213</v>
      </c>
      <c r="AU291" s="251" t="s">
        <v>92</v>
      </c>
      <c r="AY291" s="18" t="s">
        <v>210</v>
      </c>
      <c r="BE291" s="252">
        <f>IF(N291="základná",J291,0)</f>
        <v>0</v>
      </c>
      <c r="BF291" s="252">
        <f>IF(N291="znížená",J291,0)</f>
        <v>0</v>
      </c>
      <c r="BG291" s="252">
        <f>IF(N291="zákl. prenesená",J291,0)</f>
        <v>0</v>
      </c>
      <c r="BH291" s="252">
        <f>IF(N291="zníž. prenesená",J291,0)</f>
        <v>0</v>
      </c>
      <c r="BI291" s="252">
        <f>IF(N291="nulová",J291,0)</f>
        <v>0</v>
      </c>
      <c r="BJ291" s="18" t="s">
        <v>92</v>
      </c>
      <c r="BK291" s="252">
        <f>ROUND(I291*H291,2)</f>
        <v>0</v>
      </c>
      <c r="BL291" s="18" t="s">
        <v>227</v>
      </c>
      <c r="BM291" s="251" t="s">
        <v>2587</v>
      </c>
    </row>
    <row r="292" s="13" customFormat="1">
      <c r="A292" s="13"/>
      <c r="B292" s="258"/>
      <c r="C292" s="259"/>
      <c r="D292" s="260" t="s">
        <v>256</v>
      </c>
      <c r="E292" s="261" t="s">
        <v>1</v>
      </c>
      <c r="F292" s="262" t="s">
        <v>2384</v>
      </c>
      <c r="G292" s="259"/>
      <c r="H292" s="263">
        <v>75</v>
      </c>
      <c r="I292" s="264"/>
      <c r="J292" s="259"/>
      <c r="K292" s="259"/>
      <c r="L292" s="265"/>
      <c r="M292" s="266"/>
      <c r="N292" s="267"/>
      <c r="O292" s="267"/>
      <c r="P292" s="267"/>
      <c r="Q292" s="267"/>
      <c r="R292" s="267"/>
      <c r="S292" s="267"/>
      <c r="T292" s="268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69" t="s">
        <v>256</v>
      </c>
      <c r="AU292" s="269" t="s">
        <v>92</v>
      </c>
      <c r="AV292" s="13" t="s">
        <v>92</v>
      </c>
      <c r="AW292" s="13" t="s">
        <v>32</v>
      </c>
      <c r="AX292" s="13" t="s">
        <v>76</v>
      </c>
      <c r="AY292" s="269" t="s">
        <v>210</v>
      </c>
    </row>
    <row r="293" s="13" customFormat="1">
      <c r="A293" s="13"/>
      <c r="B293" s="258"/>
      <c r="C293" s="259"/>
      <c r="D293" s="260" t="s">
        <v>256</v>
      </c>
      <c r="E293" s="261" t="s">
        <v>1</v>
      </c>
      <c r="F293" s="262" t="s">
        <v>2586</v>
      </c>
      <c r="G293" s="259"/>
      <c r="H293" s="263">
        <v>9.5199999999999996</v>
      </c>
      <c r="I293" s="264"/>
      <c r="J293" s="259"/>
      <c r="K293" s="259"/>
      <c r="L293" s="265"/>
      <c r="M293" s="266"/>
      <c r="N293" s="267"/>
      <c r="O293" s="267"/>
      <c r="P293" s="267"/>
      <c r="Q293" s="267"/>
      <c r="R293" s="267"/>
      <c r="S293" s="267"/>
      <c r="T293" s="268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69" t="s">
        <v>256</v>
      </c>
      <c r="AU293" s="269" t="s">
        <v>92</v>
      </c>
      <c r="AV293" s="13" t="s">
        <v>92</v>
      </c>
      <c r="AW293" s="13" t="s">
        <v>32</v>
      </c>
      <c r="AX293" s="13" t="s">
        <v>76</v>
      </c>
      <c r="AY293" s="269" t="s">
        <v>210</v>
      </c>
    </row>
    <row r="294" s="14" customFormat="1">
      <c r="A294" s="14"/>
      <c r="B294" s="270"/>
      <c r="C294" s="271"/>
      <c r="D294" s="260" t="s">
        <v>256</v>
      </c>
      <c r="E294" s="272" t="s">
        <v>1</v>
      </c>
      <c r="F294" s="273" t="s">
        <v>268</v>
      </c>
      <c r="G294" s="271"/>
      <c r="H294" s="274">
        <v>84.519999999999996</v>
      </c>
      <c r="I294" s="275"/>
      <c r="J294" s="271"/>
      <c r="K294" s="271"/>
      <c r="L294" s="276"/>
      <c r="M294" s="277"/>
      <c r="N294" s="278"/>
      <c r="O294" s="278"/>
      <c r="P294" s="278"/>
      <c r="Q294" s="278"/>
      <c r="R294" s="278"/>
      <c r="S294" s="278"/>
      <c r="T294" s="279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80" t="s">
        <v>256</v>
      </c>
      <c r="AU294" s="280" t="s">
        <v>92</v>
      </c>
      <c r="AV294" s="14" t="s">
        <v>227</v>
      </c>
      <c r="AW294" s="14" t="s">
        <v>32</v>
      </c>
      <c r="AX294" s="14" t="s">
        <v>84</v>
      </c>
      <c r="AY294" s="280" t="s">
        <v>210</v>
      </c>
    </row>
    <row r="295" s="2" customFormat="1" ht="31.92453" customHeight="1">
      <c r="A295" s="39"/>
      <c r="B295" s="40"/>
      <c r="C295" s="239" t="s">
        <v>574</v>
      </c>
      <c r="D295" s="239" t="s">
        <v>213</v>
      </c>
      <c r="E295" s="240" t="s">
        <v>2588</v>
      </c>
      <c r="F295" s="241" t="s">
        <v>527</v>
      </c>
      <c r="G295" s="242" t="s">
        <v>254</v>
      </c>
      <c r="H295" s="243">
        <v>84.519999999999996</v>
      </c>
      <c r="I295" s="244"/>
      <c r="J295" s="245">
        <f>ROUND(I295*H295,2)</f>
        <v>0</v>
      </c>
      <c r="K295" s="246"/>
      <c r="L295" s="45"/>
      <c r="M295" s="247" t="s">
        <v>1</v>
      </c>
      <c r="N295" s="248" t="s">
        <v>42</v>
      </c>
      <c r="O295" s="98"/>
      <c r="P295" s="249">
        <f>O295*H295</f>
        <v>0</v>
      </c>
      <c r="Q295" s="249">
        <v>0.0056100000000000004</v>
      </c>
      <c r="R295" s="249">
        <f>Q295*H295</f>
        <v>0.4741572</v>
      </c>
      <c r="S295" s="249">
        <v>0</v>
      </c>
      <c r="T295" s="250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51" t="s">
        <v>227</v>
      </c>
      <c r="AT295" s="251" t="s">
        <v>213</v>
      </c>
      <c r="AU295" s="251" t="s">
        <v>92</v>
      </c>
      <c r="AY295" s="18" t="s">
        <v>210</v>
      </c>
      <c r="BE295" s="252">
        <f>IF(N295="základná",J295,0)</f>
        <v>0</v>
      </c>
      <c r="BF295" s="252">
        <f>IF(N295="znížená",J295,0)</f>
        <v>0</v>
      </c>
      <c r="BG295" s="252">
        <f>IF(N295="zákl. prenesená",J295,0)</f>
        <v>0</v>
      </c>
      <c r="BH295" s="252">
        <f>IF(N295="zníž. prenesená",J295,0)</f>
        <v>0</v>
      </c>
      <c r="BI295" s="252">
        <f>IF(N295="nulová",J295,0)</f>
        <v>0</v>
      </c>
      <c r="BJ295" s="18" t="s">
        <v>92</v>
      </c>
      <c r="BK295" s="252">
        <f>ROUND(I295*H295,2)</f>
        <v>0</v>
      </c>
      <c r="BL295" s="18" t="s">
        <v>227</v>
      </c>
      <c r="BM295" s="251" t="s">
        <v>2589</v>
      </c>
    </row>
    <row r="296" s="13" customFormat="1">
      <c r="A296" s="13"/>
      <c r="B296" s="258"/>
      <c r="C296" s="259"/>
      <c r="D296" s="260" t="s">
        <v>256</v>
      </c>
      <c r="E296" s="261" t="s">
        <v>1</v>
      </c>
      <c r="F296" s="262" t="s">
        <v>2384</v>
      </c>
      <c r="G296" s="259"/>
      <c r="H296" s="263">
        <v>75</v>
      </c>
      <c r="I296" s="264"/>
      <c r="J296" s="259"/>
      <c r="K296" s="259"/>
      <c r="L296" s="265"/>
      <c r="M296" s="266"/>
      <c r="N296" s="267"/>
      <c r="O296" s="267"/>
      <c r="P296" s="267"/>
      <c r="Q296" s="267"/>
      <c r="R296" s="267"/>
      <c r="S296" s="267"/>
      <c r="T296" s="268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69" t="s">
        <v>256</v>
      </c>
      <c r="AU296" s="269" t="s">
        <v>92</v>
      </c>
      <c r="AV296" s="13" t="s">
        <v>92</v>
      </c>
      <c r="AW296" s="13" t="s">
        <v>32</v>
      </c>
      <c r="AX296" s="13" t="s">
        <v>76</v>
      </c>
      <c r="AY296" s="269" t="s">
        <v>210</v>
      </c>
    </row>
    <row r="297" s="13" customFormat="1">
      <c r="A297" s="13"/>
      <c r="B297" s="258"/>
      <c r="C297" s="259"/>
      <c r="D297" s="260" t="s">
        <v>256</v>
      </c>
      <c r="E297" s="261" t="s">
        <v>1</v>
      </c>
      <c r="F297" s="262" t="s">
        <v>2586</v>
      </c>
      <c r="G297" s="259"/>
      <c r="H297" s="263">
        <v>9.5199999999999996</v>
      </c>
      <c r="I297" s="264"/>
      <c r="J297" s="259"/>
      <c r="K297" s="259"/>
      <c r="L297" s="265"/>
      <c r="M297" s="266"/>
      <c r="N297" s="267"/>
      <c r="O297" s="267"/>
      <c r="P297" s="267"/>
      <c r="Q297" s="267"/>
      <c r="R297" s="267"/>
      <c r="S297" s="267"/>
      <c r="T297" s="268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69" t="s">
        <v>256</v>
      </c>
      <c r="AU297" s="269" t="s">
        <v>92</v>
      </c>
      <c r="AV297" s="13" t="s">
        <v>92</v>
      </c>
      <c r="AW297" s="13" t="s">
        <v>32</v>
      </c>
      <c r="AX297" s="13" t="s">
        <v>76</v>
      </c>
      <c r="AY297" s="269" t="s">
        <v>210</v>
      </c>
    </row>
    <row r="298" s="14" customFormat="1">
      <c r="A298" s="14"/>
      <c r="B298" s="270"/>
      <c r="C298" s="271"/>
      <c r="D298" s="260" t="s">
        <v>256</v>
      </c>
      <c r="E298" s="272" t="s">
        <v>1</v>
      </c>
      <c r="F298" s="273" t="s">
        <v>268</v>
      </c>
      <c r="G298" s="271"/>
      <c r="H298" s="274">
        <v>84.519999999999996</v>
      </c>
      <c r="I298" s="275"/>
      <c r="J298" s="271"/>
      <c r="K298" s="271"/>
      <c r="L298" s="276"/>
      <c r="M298" s="277"/>
      <c r="N298" s="278"/>
      <c r="O298" s="278"/>
      <c r="P298" s="278"/>
      <c r="Q298" s="278"/>
      <c r="R298" s="278"/>
      <c r="S298" s="278"/>
      <c r="T298" s="279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80" t="s">
        <v>256</v>
      </c>
      <c r="AU298" s="280" t="s">
        <v>92</v>
      </c>
      <c r="AV298" s="14" t="s">
        <v>227</v>
      </c>
      <c r="AW298" s="14" t="s">
        <v>32</v>
      </c>
      <c r="AX298" s="14" t="s">
        <v>84</v>
      </c>
      <c r="AY298" s="280" t="s">
        <v>210</v>
      </c>
    </row>
    <row r="299" s="2" customFormat="1" ht="31.92453" customHeight="1">
      <c r="A299" s="39"/>
      <c r="B299" s="40"/>
      <c r="C299" s="239" t="s">
        <v>579</v>
      </c>
      <c r="D299" s="239" t="s">
        <v>213</v>
      </c>
      <c r="E299" s="240" t="s">
        <v>530</v>
      </c>
      <c r="F299" s="241" t="s">
        <v>531</v>
      </c>
      <c r="G299" s="242" t="s">
        <v>254</v>
      </c>
      <c r="H299" s="243">
        <v>451.31999999999999</v>
      </c>
      <c r="I299" s="244"/>
      <c r="J299" s="245">
        <f>ROUND(I299*H299,2)</f>
        <v>0</v>
      </c>
      <c r="K299" s="246"/>
      <c r="L299" s="45"/>
      <c r="M299" s="247" t="s">
        <v>1</v>
      </c>
      <c r="N299" s="248" t="s">
        <v>42</v>
      </c>
      <c r="O299" s="98"/>
      <c r="P299" s="249">
        <f>O299*H299</f>
        <v>0</v>
      </c>
      <c r="Q299" s="249">
        <v>0.00051000000000000004</v>
      </c>
      <c r="R299" s="249">
        <f>Q299*H299</f>
        <v>0.23017320000000002</v>
      </c>
      <c r="S299" s="249">
        <v>0</v>
      </c>
      <c r="T299" s="250">
        <f>S299*H299</f>
        <v>0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51" t="s">
        <v>227</v>
      </c>
      <c r="AT299" s="251" t="s">
        <v>213</v>
      </c>
      <c r="AU299" s="251" t="s">
        <v>92</v>
      </c>
      <c r="AY299" s="18" t="s">
        <v>210</v>
      </c>
      <c r="BE299" s="252">
        <f>IF(N299="základná",J299,0)</f>
        <v>0</v>
      </c>
      <c r="BF299" s="252">
        <f>IF(N299="znížená",J299,0)</f>
        <v>0</v>
      </c>
      <c r="BG299" s="252">
        <f>IF(N299="zákl. prenesená",J299,0)</f>
        <v>0</v>
      </c>
      <c r="BH299" s="252">
        <f>IF(N299="zníž. prenesená",J299,0)</f>
        <v>0</v>
      </c>
      <c r="BI299" s="252">
        <f>IF(N299="nulová",J299,0)</f>
        <v>0</v>
      </c>
      <c r="BJ299" s="18" t="s">
        <v>92</v>
      </c>
      <c r="BK299" s="252">
        <f>ROUND(I299*H299,2)</f>
        <v>0</v>
      </c>
      <c r="BL299" s="18" t="s">
        <v>227</v>
      </c>
      <c r="BM299" s="251" t="s">
        <v>2590</v>
      </c>
    </row>
    <row r="300" s="13" customFormat="1">
      <c r="A300" s="13"/>
      <c r="B300" s="258"/>
      <c r="C300" s="259"/>
      <c r="D300" s="260" t="s">
        <v>256</v>
      </c>
      <c r="E300" s="261" t="s">
        <v>1</v>
      </c>
      <c r="F300" s="262" t="s">
        <v>2384</v>
      </c>
      <c r="G300" s="259"/>
      <c r="H300" s="263">
        <v>75</v>
      </c>
      <c r="I300" s="264"/>
      <c r="J300" s="259"/>
      <c r="K300" s="259"/>
      <c r="L300" s="265"/>
      <c r="M300" s="266"/>
      <c r="N300" s="267"/>
      <c r="O300" s="267"/>
      <c r="P300" s="267"/>
      <c r="Q300" s="267"/>
      <c r="R300" s="267"/>
      <c r="S300" s="267"/>
      <c r="T300" s="268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69" t="s">
        <v>256</v>
      </c>
      <c r="AU300" s="269" t="s">
        <v>92</v>
      </c>
      <c r="AV300" s="13" t="s">
        <v>92</v>
      </c>
      <c r="AW300" s="13" t="s">
        <v>32</v>
      </c>
      <c r="AX300" s="13" t="s">
        <v>76</v>
      </c>
      <c r="AY300" s="269" t="s">
        <v>210</v>
      </c>
    </row>
    <row r="301" s="13" customFormat="1">
      <c r="A301" s="13"/>
      <c r="B301" s="258"/>
      <c r="C301" s="259"/>
      <c r="D301" s="260" t="s">
        <v>256</v>
      </c>
      <c r="E301" s="261" t="s">
        <v>1</v>
      </c>
      <c r="F301" s="262" t="s">
        <v>2586</v>
      </c>
      <c r="G301" s="259"/>
      <c r="H301" s="263">
        <v>9.5199999999999996</v>
      </c>
      <c r="I301" s="264"/>
      <c r="J301" s="259"/>
      <c r="K301" s="259"/>
      <c r="L301" s="265"/>
      <c r="M301" s="266"/>
      <c r="N301" s="267"/>
      <c r="O301" s="267"/>
      <c r="P301" s="267"/>
      <c r="Q301" s="267"/>
      <c r="R301" s="267"/>
      <c r="S301" s="267"/>
      <c r="T301" s="268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69" t="s">
        <v>256</v>
      </c>
      <c r="AU301" s="269" t="s">
        <v>92</v>
      </c>
      <c r="AV301" s="13" t="s">
        <v>92</v>
      </c>
      <c r="AW301" s="13" t="s">
        <v>32</v>
      </c>
      <c r="AX301" s="13" t="s">
        <v>76</v>
      </c>
      <c r="AY301" s="269" t="s">
        <v>210</v>
      </c>
    </row>
    <row r="302" s="13" customFormat="1">
      <c r="A302" s="13"/>
      <c r="B302" s="258"/>
      <c r="C302" s="259"/>
      <c r="D302" s="260" t="s">
        <v>256</v>
      </c>
      <c r="E302" s="261" t="s">
        <v>1</v>
      </c>
      <c r="F302" s="262" t="s">
        <v>2591</v>
      </c>
      <c r="G302" s="259"/>
      <c r="H302" s="263">
        <v>366.80000000000001</v>
      </c>
      <c r="I302" s="264"/>
      <c r="J302" s="259"/>
      <c r="K302" s="259"/>
      <c r="L302" s="265"/>
      <c r="M302" s="266"/>
      <c r="N302" s="267"/>
      <c r="O302" s="267"/>
      <c r="P302" s="267"/>
      <c r="Q302" s="267"/>
      <c r="R302" s="267"/>
      <c r="S302" s="267"/>
      <c r="T302" s="268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69" t="s">
        <v>256</v>
      </c>
      <c r="AU302" s="269" t="s">
        <v>92</v>
      </c>
      <c r="AV302" s="13" t="s">
        <v>92</v>
      </c>
      <c r="AW302" s="13" t="s">
        <v>32</v>
      </c>
      <c r="AX302" s="13" t="s">
        <v>76</v>
      </c>
      <c r="AY302" s="269" t="s">
        <v>210</v>
      </c>
    </row>
    <row r="303" s="14" customFormat="1">
      <c r="A303" s="14"/>
      <c r="B303" s="270"/>
      <c r="C303" s="271"/>
      <c r="D303" s="260" t="s">
        <v>256</v>
      </c>
      <c r="E303" s="272" t="s">
        <v>1</v>
      </c>
      <c r="F303" s="273" t="s">
        <v>268</v>
      </c>
      <c r="G303" s="271"/>
      <c r="H303" s="274">
        <v>451.31999999999999</v>
      </c>
      <c r="I303" s="275"/>
      <c r="J303" s="271"/>
      <c r="K303" s="271"/>
      <c r="L303" s="276"/>
      <c r="M303" s="277"/>
      <c r="N303" s="278"/>
      <c r="O303" s="278"/>
      <c r="P303" s="278"/>
      <c r="Q303" s="278"/>
      <c r="R303" s="278"/>
      <c r="S303" s="278"/>
      <c r="T303" s="279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80" t="s">
        <v>256</v>
      </c>
      <c r="AU303" s="280" t="s">
        <v>92</v>
      </c>
      <c r="AV303" s="14" t="s">
        <v>227</v>
      </c>
      <c r="AW303" s="14" t="s">
        <v>32</v>
      </c>
      <c r="AX303" s="14" t="s">
        <v>84</v>
      </c>
      <c r="AY303" s="280" t="s">
        <v>210</v>
      </c>
    </row>
    <row r="304" s="2" customFormat="1" ht="31.92453" customHeight="1">
      <c r="A304" s="39"/>
      <c r="B304" s="40"/>
      <c r="C304" s="239" t="s">
        <v>583</v>
      </c>
      <c r="D304" s="239" t="s">
        <v>213</v>
      </c>
      <c r="E304" s="240" t="s">
        <v>2592</v>
      </c>
      <c r="F304" s="241" t="s">
        <v>2593</v>
      </c>
      <c r="G304" s="242" t="s">
        <v>254</v>
      </c>
      <c r="H304" s="243">
        <v>183.40000000000001</v>
      </c>
      <c r="I304" s="244"/>
      <c r="J304" s="245">
        <f>ROUND(I304*H304,2)</f>
        <v>0</v>
      </c>
      <c r="K304" s="246"/>
      <c r="L304" s="45"/>
      <c r="M304" s="247" t="s">
        <v>1</v>
      </c>
      <c r="N304" s="248" t="s">
        <v>42</v>
      </c>
      <c r="O304" s="98"/>
      <c r="P304" s="249">
        <f>O304*H304</f>
        <v>0</v>
      </c>
      <c r="Q304" s="249">
        <v>0.10373</v>
      </c>
      <c r="R304" s="249">
        <f>Q304*H304</f>
        <v>19.024082</v>
      </c>
      <c r="S304" s="249">
        <v>0</v>
      </c>
      <c r="T304" s="250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51" t="s">
        <v>227</v>
      </c>
      <c r="AT304" s="251" t="s">
        <v>213</v>
      </c>
      <c r="AU304" s="251" t="s">
        <v>92</v>
      </c>
      <c r="AY304" s="18" t="s">
        <v>210</v>
      </c>
      <c r="BE304" s="252">
        <f>IF(N304="základná",J304,0)</f>
        <v>0</v>
      </c>
      <c r="BF304" s="252">
        <f>IF(N304="znížená",J304,0)</f>
        <v>0</v>
      </c>
      <c r="BG304" s="252">
        <f>IF(N304="zákl. prenesená",J304,0)</f>
        <v>0</v>
      </c>
      <c r="BH304" s="252">
        <f>IF(N304="zníž. prenesená",J304,0)</f>
        <v>0</v>
      </c>
      <c r="BI304" s="252">
        <f>IF(N304="nulová",J304,0)</f>
        <v>0</v>
      </c>
      <c r="BJ304" s="18" t="s">
        <v>92</v>
      </c>
      <c r="BK304" s="252">
        <f>ROUND(I304*H304,2)</f>
        <v>0</v>
      </c>
      <c r="BL304" s="18" t="s">
        <v>227</v>
      </c>
      <c r="BM304" s="251" t="s">
        <v>2594</v>
      </c>
    </row>
    <row r="305" s="13" customFormat="1">
      <c r="A305" s="13"/>
      <c r="B305" s="258"/>
      <c r="C305" s="259"/>
      <c r="D305" s="260" t="s">
        <v>256</v>
      </c>
      <c r="E305" s="261" t="s">
        <v>1</v>
      </c>
      <c r="F305" s="262" t="s">
        <v>2595</v>
      </c>
      <c r="G305" s="259"/>
      <c r="H305" s="263">
        <v>183.40000000000001</v>
      </c>
      <c r="I305" s="264"/>
      <c r="J305" s="259"/>
      <c r="K305" s="259"/>
      <c r="L305" s="265"/>
      <c r="M305" s="266"/>
      <c r="N305" s="267"/>
      <c r="O305" s="267"/>
      <c r="P305" s="267"/>
      <c r="Q305" s="267"/>
      <c r="R305" s="267"/>
      <c r="S305" s="267"/>
      <c r="T305" s="268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69" t="s">
        <v>256</v>
      </c>
      <c r="AU305" s="269" t="s">
        <v>92</v>
      </c>
      <c r="AV305" s="13" t="s">
        <v>92</v>
      </c>
      <c r="AW305" s="13" t="s">
        <v>32</v>
      </c>
      <c r="AX305" s="13" t="s">
        <v>76</v>
      </c>
      <c r="AY305" s="269" t="s">
        <v>210</v>
      </c>
    </row>
    <row r="306" s="14" customFormat="1">
      <c r="A306" s="14"/>
      <c r="B306" s="270"/>
      <c r="C306" s="271"/>
      <c r="D306" s="260" t="s">
        <v>256</v>
      </c>
      <c r="E306" s="272" t="s">
        <v>1</v>
      </c>
      <c r="F306" s="273" t="s">
        <v>268</v>
      </c>
      <c r="G306" s="271"/>
      <c r="H306" s="274">
        <v>183.40000000000001</v>
      </c>
      <c r="I306" s="275"/>
      <c r="J306" s="271"/>
      <c r="K306" s="271"/>
      <c r="L306" s="276"/>
      <c r="M306" s="277"/>
      <c r="N306" s="278"/>
      <c r="O306" s="278"/>
      <c r="P306" s="278"/>
      <c r="Q306" s="278"/>
      <c r="R306" s="278"/>
      <c r="S306" s="278"/>
      <c r="T306" s="279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80" t="s">
        <v>256</v>
      </c>
      <c r="AU306" s="280" t="s">
        <v>92</v>
      </c>
      <c r="AV306" s="14" t="s">
        <v>227</v>
      </c>
      <c r="AW306" s="14" t="s">
        <v>32</v>
      </c>
      <c r="AX306" s="14" t="s">
        <v>84</v>
      </c>
      <c r="AY306" s="280" t="s">
        <v>210</v>
      </c>
    </row>
    <row r="307" s="2" customFormat="1" ht="31.92453" customHeight="1">
      <c r="A307" s="39"/>
      <c r="B307" s="40"/>
      <c r="C307" s="239" t="s">
        <v>589</v>
      </c>
      <c r="D307" s="239" t="s">
        <v>213</v>
      </c>
      <c r="E307" s="240" t="s">
        <v>2596</v>
      </c>
      <c r="F307" s="241" t="s">
        <v>2597</v>
      </c>
      <c r="G307" s="242" t="s">
        <v>254</v>
      </c>
      <c r="H307" s="243">
        <v>183.40000000000001</v>
      </c>
      <c r="I307" s="244"/>
      <c r="J307" s="245">
        <f>ROUND(I307*H307,2)</f>
        <v>0</v>
      </c>
      <c r="K307" s="246"/>
      <c r="L307" s="45"/>
      <c r="M307" s="247" t="s">
        <v>1</v>
      </c>
      <c r="N307" s="248" t="s">
        <v>42</v>
      </c>
      <c r="O307" s="98"/>
      <c r="P307" s="249">
        <f>O307*H307</f>
        <v>0</v>
      </c>
      <c r="Q307" s="249">
        <v>0.10373</v>
      </c>
      <c r="R307" s="249">
        <f>Q307*H307</f>
        <v>19.024082</v>
      </c>
      <c r="S307" s="249">
        <v>0</v>
      </c>
      <c r="T307" s="250">
        <f>S307*H307</f>
        <v>0</v>
      </c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R307" s="251" t="s">
        <v>227</v>
      </c>
      <c r="AT307" s="251" t="s">
        <v>213</v>
      </c>
      <c r="AU307" s="251" t="s">
        <v>92</v>
      </c>
      <c r="AY307" s="18" t="s">
        <v>210</v>
      </c>
      <c r="BE307" s="252">
        <f>IF(N307="základná",J307,0)</f>
        <v>0</v>
      </c>
      <c r="BF307" s="252">
        <f>IF(N307="znížená",J307,0)</f>
        <v>0</v>
      </c>
      <c r="BG307" s="252">
        <f>IF(N307="zákl. prenesená",J307,0)</f>
        <v>0</v>
      </c>
      <c r="BH307" s="252">
        <f>IF(N307="zníž. prenesená",J307,0)</f>
        <v>0</v>
      </c>
      <c r="BI307" s="252">
        <f>IF(N307="nulová",J307,0)</f>
        <v>0</v>
      </c>
      <c r="BJ307" s="18" t="s">
        <v>92</v>
      </c>
      <c r="BK307" s="252">
        <f>ROUND(I307*H307,2)</f>
        <v>0</v>
      </c>
      <c r="BL307" s="18" t="s">
        <v>227</v>
      </c>
      <c r="BM307" s="251" t="s">
        <v>2598</v>
      </c>
    </row>
    <row r="308" s="13" customFormat="1">
      <c r="A308" s="13"/>
      <c r="B308" s="258"/>
      <c r="C308" s="259"/>
      <c r="D308" s="260" t="s">
        <v>256</v>
      </c>
      <c r="E308" s="261" t="s">
        <v>1</v>
      </c>
      <c r="F308" s="262" t="s">
        <v>2595</v>
      </c>
      <c r="G308" s="259"/>
      <c r="H308" s="263">
        <v>183.40000000000001</v>
      </c>
      <c r="I308" s="264"/>
      <c r="J308" s="259"/>
      <c r="K308" s="259"/>
      <c r="L308" s="265"/>
      <c r="M308" s="266"/>
      <c r="N308" s="267"/>
      <c r="O308" s="267"/>
      <c r="P308" s="267"/>
      <c r="Q308" s="267"/>
      <c r="R308" s="267"/>
      <c r="S308" s="267"/>
      <c r="T308" s="268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69" t="s">
        <v>256</v>
      </c>
      <c r="AU308" s="269" t="s">
        <v>92</v>
      </c>
      <c r="AV308" s="13" t="s">
        <v>92</v>
      </c>
      <c r="AW308" s="13" t="s">
        <v>32</v>
      </c>
      <c r="AX308" s="13" t="s">
        <v>76</v>
      </c>
      <c r="AY308" s="269" t="s">
        <v>210</v>
      </c>
    </row>
    <row r="309" s="14" customFormat="1">
      <c r="A309" s="14"/>
      <c r="B309" s="270"/>
      <c r="C309" s="271"/>
      <c r="D309" s="260" t="s">
        <v>256</v>
      </c>
      <c r="E309" s="272" t="s">
        <v>1</v>
      </c>
      <c r="F309" s="273" t="s">
        <v>268</v>
      </c>
      <c r="G309" s="271"/>
      <c r="H309" s="274">
        <v>183.40000000000001</v>
      </c>
      <c r="I309" s="275"/>
      <c r="J309" s="271"/>
      <c r="K309" s="271"/>
      <c r="L309" s="276"/>
      <c r="M309" s="277"/>
      <c r="N309" s="278"/>
      <c r="O309" s="278"/>
      <c r="P309" s="278"/>
      <c r="Q309" s="278"/>
      <c r="R309" s="278"/>
      <c r="S309" s="278"/>
      <c r="T309" s="279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80" t="s">
        <v>256</v>
      </c>
      <c r="AU309" s="280" t="s">
        <v>92</v>
      </c>
      <c r="AV309" s="14" t="s">
        <v>227</v>
      </c>
      <c r="AW309" s="14" t="s">
        <v>32</v>
      </c>
      <c r="AX309" s="14" t="s">
        <v>84</v>
      </c>
      <c r="AY309" s="280" t="s">
        <v>210</v>
      </c>
    </row>
    <row r="310" s="2" customFormat="1" ht="31.92453" customHeight="1">
      <c r="A310" s="39"/>
      <c r="B310" s="40"/>
      <c r="C310" s="239" t="s">
        <v>595</v>
      </c>
      <c r="D310" s="239" t="s">
        <v>213</v>
      </c>
      <c r="E310" s="240" t="s">
        <v>535</v>
      </c>
      <c r="F310" s="241" t="s">
        <v>536</v>
      </c>
      <c r="G310" s="242" t="s">
        <v>254</v>
      </c>
      <c r="H310" s="243">
        <v>84.519999999999996</v>
      </c>
      <c r="I310" s="244"/>
      <c r="J310" s="245">
        <f>ROUND(I310*H310,2)</f>
        <v>0</v>
      </c>
      <c r="K310" s="246"/>
      <c r="L310" s="45"/>
      <c r="M310" s="247" t="s">
        <v>1</v>
      </c>
      <c r="N310" s="248" t="s">
        <v>42</v>
      </c>
      <c r="O310" s="98"/>
      <c r="P310" s="249">
        <f>O310*H310</f>
        <v>0</v>
      </c>
      <c r="Q310" s="249">
        <v>0.12966</v>
      </c>
      <c r="R310" s="249">
        <f>Q310*H310</f>
        <v>10.9588632</v>
      </c>
      <c r="S310" s="249">
        <v>0</v>
      </c>
      <c r="T310" s="250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51" t="s">
        <v>227</v>
      </c>
      <c r="AT310" s="251" t="s">
        <v>213</v>
      </c>
      <c r="AU310" s="251" t="s">
        <v>92</v>
      </c>
      <c r="AY310" s="18" t="s">
        <v>210</v>
      </c>
      <c r="BE310" s="252">
        <f>IF(N310="základná",J310,0)</f>
        <v>0</v>
      </c>
      <c r="BF310" s="252">
        <f>IF(N310="znížená",J310,0)</f>
        <v>0</v>
      </c>
      <c r="BG310" s="252">
        <f>IF(N310="zákl. prenesená",J310,0)</f>
        <v>0</v>
      </c>
      <c r="BH310" s="252">
        <f>IF(N310="zníž. prenesená",J310,0)</f>
        <v>0</v>
      </c>
      <c r="BI310" s="252">
        <f>IF(N310="nulová",J310,0)</f>
        <v>0</v>
      </c>
      <c r="BJ310" s="18" t="s">
        <v>92</v>
      </c>
      <c r="BK310" s="252">
        <f>ROUND(I310*H310,2)</f>
        <v>0</v>
      </c>
      <c r="BL310" s="18" t="s">
        <v>227</v>
      </c>
      <c r="BM310" s="251" t="s">
        <v>2599</v>
      </c>
    </row>
    <row r="311" s="13" customFormat="1">
      <c r="A311" s="13"/>
      <c r="B311" s="258"/>
      <c r="C311" s="259"/>
      <c r="D311" s="260" t="s">
        <v>256</v>
      </c>
      <c r="E311" s="261" t="s">
        <v>1</v>
      </c>
      <c r="F311" s="262" t="s">
        <v>2384</v>
      </c>
      <c r="G311" s="259"/>
      <c r="H311" s="263">
        <v>75</v>
      </c>
      <c r="I311" s="264"/>
      <c r="J311" s="259"/>
      <c r="K311" s="259"/>
      <c r="L311" s="265"/>
      <c r="M311" s="266"/>
      <c r="N311" s="267"/>
      <c r="O311" s="267"/>
      <c r="P311" s="267"/>
      <c r="Q311" s="267"/>
      <c r="R311" s="267"/>
      <c r="S311" s="267"/>
      <c r="T311" s="268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69" t="s">
        <v>256</v>
      </c>
      <c r="AU311" s="269" t="s">
        <v>92</v>
      </c>
      <c r="AV311" s="13" t="s">
        <v>92</v>
      </c>
      <c r="AW311" s="13" t="s">
        <v>32</v>
      </c>
      <c r="AX311" s="13" t="s">
        <v>76</v>
      </c>
      <c r="AY311" s="269" t="s">
        <v>210</v>
      </c>
    </row>
    <row r="312" s="13" customFormat="1">
      <c r="A312" s="13"/>
      <c r="B312" s="258"/>
      <c r="C312" s="259"/>
      <c r="D312" s="260" t="s">
        <v>256</v>
      </c>
      <c r="E312" s="261" t="s">
        <v>1</v>
      </c>
      <c r="F312" s="262" t="s">
        <v>2586</v>
      </c>
      <c r="G312" s="259"/>
      <c r="H312" s="263">
        <v>9.5199999999999996</v>
      </c>
      <c r="I312" s="264"/>
      <c r="J312" s="259"/>
      <c r="K312" s="259"/>
      <c r="L312" s="265"/>
      <c r="M312" s="266"/>
      <c r="N312" s="267"/>
      <c r="O312" s="267"/>
      <c r="P312" s="267"/>
      <c r="Q312" s="267"/>
      <c r="R312" s="267"/>
      <c r="S312" s="267"/>
      <c r="T312" s="268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69" t="s">
        <v>256</v>
      </c>
      <c r="AU312" s="269" t="s">
        <v>92</v>
      </c>
      <c r="AV312" s="13" t="s">
        <v>92</v>
      </c>
      <c r="AW312" s="13" t="s">
        <v>32</v>
      </c>
      <c r="AX312" s="13" t="s">
        <v>76</v>
      </c>
      <c r="AY312" s="269" t="s">
        <v>210</v>
      </c>
    </row>
    <row r="313" s="14" customFormat="1">
      <c r="A313" s="14"/>
      <c r="B313" s="270"/>
      <c r="C313" s="271"/>
      <c r="D313" s="260" t="s">
        <v>256</v>
      </c>
      <c r="E313" s="272" t="s">
        <v>1</v>
      </c>
      <c r="F313" s="273" t="s">
        <v>268</v>
      </c>
      <c r="G313" s="271"/>
      <c r="H313" s="274">
        <v>84.519999999999996</v>
      </c>
      <c r="I313" s="275"/>
      <c r="J313" s="271"/>
      <c r="K313" s="271"/>
      <c r="L313" s="276"/>
      <c r="M313" s="277"/>
      <c r="N313" s="278"/>
      <c r="O313" s="278"/>
      <c r="P313" s="278"/>
      <c r="Q313" s="278"/>
      <c r="R313" s="278"/>
      <c r="S313" s="278"/>
      <c r="T313" s="279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80" t="s">
        <v>256</v>
      </c>
      <c r="AU313" s="280" t="s">
        <v>92</v>
      </c>
      <c r="AV313" s="14" t="s">
        <v>227</v>
      </c>
      <c r="AW313" s="14" t="s">
        <v>32</v>
      </c>
      <c r="AX313" s="14" t="s">
        <v>84</v>
      </c>
      <c r="AY313" s="280" t="s">
        <v>210</v>
      </c>
    </row>
    <row r="314" s="2" customFormat="1" ht="36.72453" customHeight="1">
      <c r="A314" s="39"/>
      <c r="B314" s="40"/>
      <c r="C314" s="239" t="s">
        <v>600</v>
      </c>
      <c r="D314" s="239" t="s">
        <v>213</v>
      </c>
      <c r="E314" s="240" t="s">
        <v>540</v>
      </c>
      <c r="F314" s="241" t="s">
        <v>541</v>
      </c>
      <c r="G314" s="242" t="s">
        <v>254</v>
      </c>
      <c r="H314" s="243">
        <v>84.519999999999996</v>
      </c>
      <c r="I314" s="244"/>
      <c r="J314" s="245">
        <f>ROUND(I314*H314,2)</f>
        <v>0</v>
      </c>
      <c r="K314" s="246"/>
      <c r="L314" s="45"/>
      <c r="M314" s="247" t="s">
        <v>1</v>
      </c>
      <c r="N314" s="248" t="s">
        <v>42</v>
      </c>
      <c r="O314" s="98"/>
      <c r="P314" s="249">
        <f>O314*H314</f>
        <v>0</v>
      </c>
      <c r="Q314" s="249">
        <v>0.15559000000000001</v>
      </c>
      <c r="R314" s="249">
        <f>Q314*H314</f>
        <v>13.1504668</v>
      </c>
      <c r="S314" s="249">
        <v>0</v>
      </c>
      <c r="T314" s="250">
        <f>S314*H314</f>
        <v>0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251" t="s">
        <v>227</v>
      </c>
      <c r="AT314" s="251" t="s">
        <v>213</v>
      </c>
      <c r="AU314" s="251" t="s">
        <v>92</v>
      </c>
      <c r="AY314" s="18" t="s">
        <v>210</v>
      </c>
      <c r="BE314" s="252">
        <f>IF(N314="základná",J314,0)</f>
        <v>0</v>
      </c>
      <c r="BF314" s="252">
        <f>IF(N314="znížená",J314,0)</f>
        <v>0</v>
      </c>
      <c r="BG314" s="252">
        <f>IF(N314="zákl. prenesená",J314,0)</f>
        <v>0</v>
      </c>
      <c r="BH314" s="252">
        <f>IF(N314="zníž. prenesená",J314,0)</f>
        <v>0</v>
      </c>
      <c r="BI314" s="252">
        <f>IF(N314="nulová",J314,0)</f>
        <v>0</v>
      </c>
      <c r="BJ314" s="18" t="s">
        <v>92</v>
      </c>
      <c r="BK314" s="252">
        <f>ROUND(I314*H314,2)</f>
        <v>0</v>
      </c>
      <c r="BL314" s="18" t="s">
        <v>227</v>
      </c>
      <c r="BM314" s="251" t="s">
        <v>2600</v>
      </c>
    </row>
    <row r="315" s="13" customFormat="1">
      <c r="A315" s="13"/>
      <c r="B315" s="258"/>
      <c r="C315" s="259"/>
      <c r="D315" s="260" t="s">
        <v>256</v>
      </c>
      <c r="E315" s="261" t="s">
        <v>1</v>
      </c>
      <c r="F315" s="262" t="s">
        <v>2384</v>
      </c>
      <c r="G315" s="259"/>
      <c r="H315" s="263">
        <v>75</v>
      </c>
      <c r="I315" s="264"/>
      <c r="J315" s="259"/>
      <c r="K315" s="259"/>
      <c r="L315" s="265"/>
      <c r="M315" s="266"/>
      <c r="N315" s="267"/>
      <c r="O315" s="267"/>
      <c r="P315" s="267"/>
      <c r="Q315" s="267"/>
      <c r="R315" s="267"/>
      <c r="S315" s="267"/>
      <c r="T315" s="268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69" t="s">
        <v>256</v>
      </c>
      <c r="AU315" s="269" t="s">
        <v>92</v>
      </c>
      <c r="AV315" s="13" t="s">
        <v>92</v>
      </c>
      <c r="AW315" s="13" t="s">
        <v>32</v>
      </c>
      <c r="AX315" s="13" t="s">
        <v>76</v>
      </c>
      <c r="AY315" s="269" t="s">
        <v>210</v>
      </c>
    </row>
    <row r="316" s="13" customFormat="1">
      <c r="A316" s="13"/>
      <c r="B316" s="258"/>
      <c r="C316" s="259"/>
      <c r="D316" s="260" t="s">
        <v>256</v>
      </c>
      <c r="E316" s="261" t="s">
        <v>1</v>
      </c>
      <c r="F316" s="262" t="s">
        <v>2586</v>
      </c>
      <c r="G316" s="259"/>
      <c r="H316" s="263">
        <v>9.5199999999999996</v>
      </c>
      <c r="I316" s="264"/>
      <c r="J316" s="259"/>
      <c r="K316" s="259"/>
      <c r="L316" s="265"/>
      <c r="M316" s="266"/>
      <c r="N316" s="267"/>
      <c r="O316" s="267"/>
      <c r="P316" s="267"/>
      <c r="Q316" s="267"/>
      <c r="R316" s="267"/>
      <c r="S316" s="267"/>
      <c r="T316" s="268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69" t="s">
        <v>256</v>
      </c>
      <c r="AU316" s="269" t="s">
        <v>92</v>
      </c>
      <c r="AV316" s="13" t="s">
        <v>92</v>
      </c>
      <c r="AW316" s="13" t="s">
        <v>32</v>
      </c>
      <c r="AX316" s="13" t="s">
        <v>76</v>
      </c>
      <c r="AY316" s="269" t="s">
        <v>210</v>
      </c>
    </row>
    <row r="317" s="14" customFormat="1">
      <c r="A317" s="14"/>
      <c r="B317" s="270"/>
      <c r="C317" s="271"/>
      <c r="D317" s="260" t="s">
        <v>256</v>
      </c>
      <c r="E317" s="272" t="s">
        <v>1</v>
      </c>
      <c r="F317" s="273" t="s">
        <v>268</v>
      </c>
      <c r="G317" s="271"/>
      <c r="H317" s="274">
        <v>84.519999999999996</v>
      </c>
      <c r="I317" s="275"/>
      <c r="J317" s="271"/>
      <c r="K317" s="271"/>
      <c r="L317" s="276"/>
      <c r="M317" s="277"/>
      <c r="N317" s="278"/>
      <c r="O317" s="278"/>
      <c r="P317" s="278"/>
      <c r="Q317" s="278"/>
      <c r="R317" s="278"/>
      <c r="S317" s="278"/>
      <c r="T317" s="279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80" t="s">
        <v>256</v>
      </c>
      <c r="AU317" s="280" t="s">
        <v>92</v>
      </c>
      <c r="AV317" s="14" t="s">
        <v>227</v>
      </c>
      <c r="AW317" s="14" t="s">
        <v>32</v>
      </c>
      <c r="AX317" s="14" t="s">
        <v>84</v>
      </c>
      <c r="AY317" s="280" t="s">
        <v>210</v>
      </c>
    </row>
    <row r="318" s="2" customFormat="1" ht="16.30189" customHeight="1">
      <c r="A318" s="39"/>
      <c r="B318" s="40"/>
      <c r="C318" s="239" t="s">
        <v>604</v>
      </c>
      <c r="D318" s="239" t="s">
        <v>213</v>
      </c>
      <c r="E318" s="240" t="s">
        <v>2601</v>
      </c>
      <c r="F318" s="241" t="s">
        <v>2602</v>
      </c>
      <c r="G318" s="242" t="s">
        <v>310</v>
      </c>
      <c r="H318" s="243">
        <v>50.200000000000003</v>
      </c>
      <c r="I318" s="244"/>
      <c r="J318" s="245">
        <f>ROUND(I318*H318,2)</f>
        <v>0</v>
      </c>
      <c r="K318" s="246"/>
      <c r="L318" s="45"/>
      <c r="M318" s="247" t="s">
        <v>1</v>
      </c>
      <c r="N318" s="248" t="s">
        <v>42</v>
      </c>
      <c r="O318" s="98"/>
      <c r="P318" s="249">
        <f>O318*H318</f>
        <v>0</v>
      </c>
      <c r="Q318" s="249">
        <v>0.0035999999999999999</v>
      </c>
      <c r="R318" s="249">
        <f>Q318*H318</f>
        <v>0.18071999999999999</v>
      </c>
      <c r="S318" s="249">
        <v>0</v>
      </c>
      <c r="T318" s="250">
        <f>S318*H318</f>
        <v>0</v>
      </c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R318" s="251" t="s">
        <v>227</v>
      </c>
      <c r="AT318" s="251" t="s">
        <v>213</v>
      </c>
      <c r="AU318" s="251" t="s">
        <v>92</v>
      </c>
      <c r="AY318" s="18" t="s">
        <v>210</v>
      </c>
      <c r="BE318" s="252">
        <f>IF(N318="základná",J318,0)</f>
        <v>0</v>
      </c>
      <c r="BF318" s="252">
        <f>IF(N318="znížená",J318,0)</f>
        <v>0</v>
      </c>
      <c r="BG318" s="252">
        <f>IF(N318="zákl. prenesená",J318,0)</f>
        <v>0</v>
      </c>
      <c r="BH318" s="252">
        <f>IF(N318="zníž. prenesená",J318,0)</f>
        <v>0</v>
      </c>
      <c r="BI318" s="252">
        <f>IF(N318="nulová",J318,0)</f>
        <v>0</v>
      </c>
      <c r="BJ318" s="18" t="s">
        <v>92</v>
      </c>
      <c r="BK318" s="252">
        <f>ROUND(I318*H318,2)</f>
        <v>0</v>
      </c>
      <c r="BL318" s="18" t="s">
        <v>227</v>
      </c>
      <c r="BM318" s="251" t="s">
        <v>2603</v>
      </c>
    </row>
    <row r="319" s="13" customFormat="1">
      <c r="A319" s="13"/>
      <c r="B319" s="258"/>
      <c r="C319" s="259"/>
      <c r="D319" s="260" t="s">
        <v>256</v>
      </c>
      <c r="E319" s="261" t="s">
        <v>1</v>
      </c>
      <c r="F319" s="262" t="s">
        <v>2604</v>
      </c>
      <c r="G319" s="259"/>
      <c r="H319" s="263">
        <v>50.200000000000003</v>
      </c>
      <c r="I319" s="264"/>
      <c r="J319" s="259"/>
      <c r="K319" s="259"/>
      <c r="L319" s="265"/>
      <c r="M319" s="266"/>
      <c r="N319" s="267"/>
      <c r="O319" s="267"/>
      <c r="P319" s="267"/>
      <c r="Q319" s="267"/>
      <c r="R319" s="267"/>
      <c r="S319" s="267"/>
      <c r="T319" s="268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69" t="s">
        <v>256</v>
      </c>
      <c r="AU319" s="269" t="s">
        <v>92</v>
      </c>
      <c r="AV319" s="13" t="s">
        <v>92</v>
      </c>
      <c r="AW319" s="13" t="s">
        <v>32</v>
      </c>
      <c r="AX319" s="13" t="s">
        <v>76</v>
      </c>
      <c r="AY319" s="269" t="s">
        <v>210</v>
      </c>
    </row>
    <row r="320" s="14" customFormat="1">
      <c r="A320" s="14"/>
      <c r="B320" s="270"/>
      <c r="C320" s="271"/>
      <c r="D320" s="260" t="s">
        <v>256</v>
      </c>
      <c r="E320" s="272" t="s">
        <v>1</v>
      </c>
      <c r="F320" s="273" t="s">
        <v>268</v>
      </c>
      <c r="G320" s="271"/>
      <c r="H320" s="274">
        <v>50.200000000000003</v>
      </c>
      <c r="I320" s="275"/>
      <c r="J320" s="271"/>
      <c r="K320" s="271"/>
      <c r="L320" s="276"/>
      <c r="M320" s="277"/>
      <c r="N320" s="278"/>
      <c r="O320" s="278"/>
      <c r="P320" s="278"/>
      <c r="Q320" s="278"/>
      <c r="R320" s="278"/>
      <c r="S320" s="278"/>
      <c r="T320" s="279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80" t="s">
        <v>256</v>
      </c>
      <c r="AU320" s="280" t="s">
        <v>92</v>
      </c>
      <c r="AV320" s="14" t="s">
        <v>227</v>
      </c>
      <c r="AW320" s="14" t="s">
        <v>32</v>
      </c>
      <c r="AX320" s="14" t="s">
        <v>84</v>
      </c>
      <c r="AY320" s="280" t="s">
        <v>210</v>
      </c>
    </row>
    <row r="321" s="12" customFormat="1" ht="22.8" customHeight="1">
      <c r="A321" s="12"/>
      <c r="B321" s="223"/>
      <c r="C321" s="224"/>
      <c r="D321" s="225" t="s">
        <v>75</v>
      </c>
      <c r="E321" s="237" t="s">
        <v>277</v>
      </c>
      <c r="F321" s="237" t="s">
        <v>941</v>
      </c>
      <c r="G321" s="224"/>
      <c r="H321" s="224"/>
      <c r="I321" s="227"/>
      <c r="J321" s="238">
        <f>BK321</f>
        <v>0</v>
      </c>
      <c r="K321" s="224"/>
      <c r="L321" s="229"/>
      <c r="M321" s="230"/>
      <c r="N321" s="231"/>
      <c r="O321" s="231"/>
      <c r="P321" s="232">
        <f>SUM(P322:P379)</f>
        <v>0</v>
      </c>
      <c r="Q321" s="231"/>
      <c r="R321" s="232">
        <f>SUM(R322:R379)</f>
        <v>7.4774835740000007</v>
      </c>
      <c r="S321" s="231"/>
      <c r="T321" s="233">
        <f>SUM(T322:T379)</f>
        <v>0</v>
      </c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R321" s="234" t="s">
        <v>84</v>
      </c>
      <c r="AT321" s="235" t="s">
        <v>75</v>
      </c>
      <c r="AU321" s="235" t="s">
        <v>84</v>
      </c>
      <c r="AY321" s="234" t="s">
        <v>210</v>
      </c>
      <c r="BK321" s="236">
        <f>SUM(BK322:BK379)</f>
        <v>0</v>
      </c>
    </row>
    <row r="322" s="2" customFormat="1" ht="23.4566" customHeight="1">
      <c r="A322" s="39"/>
      <c r="B322" s="40"/>
      <c r="C322" s="239" t="s">
        <v>609</v>
      </c>
      <c r="D322" s="239" t="s">
        <v>213</v>
      </c>
      <c r="E322" s="240" t="s">
        <v>2605</v>
      </c>
      <c r="F322" s="241" t="s">
        <v>2606</v>
      </c>
      <c r="G322" s="242" t="s">
        <v>254</v>
      </c>
      <c r="H322" s="243">
        <v>93.379999999999995</v>
      </c>
      <c r="I322" s="244"/>
      <c r="J322" s="245">
        <f>ROUND(I322*H322,2)</f>
        <v>0</v>
      </c>
      <c r="K322" s="246"/>
      <c r="L322" s="45"/>
      <c r="M322" s="247" t="s">
        <v>1</v>
      </c>
      <c r="N322" s="248" t="s">
        <v>42</v>
      </c>
      <c r="O322" s="98"/>
      <c r="P322" s="249">
        <f>O322*H322</f>
        <v>0</v>
      </c>
      <c r="Q322" s="249">
        <v>0.00042000000000000002</v>
      </c>
      <c r="R322" s="249">
        <f>Q322*H322</f>
        <v>0.0392196</v>
      </c>
      <c r="S322" s="249">
        <v>0</v>
      </c>
      <c r="T322" s="250">
        <f>S322*H322</f>
        <v>0</v>
      </c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R322" s="251" t="s">
        <v>227</v>
      </c>
      <c r="AT322" s="251" t="s">
        <v>213</v>
      </c>
      <c r="AU322" s="251" t="s">
        <v>92</v>
      </c>
      <c r="AY322" s="18" t="s">
        <v>210</v>
      </c>
      <c r="BE322" s="252">
        <f>IF(N322="základná",J322,0)</f>
        <v>0</v>
      </c>
      <c r="BF322" s="252">
        <f>IF(N322="znížená",J322,0)</f>
        <v>0</v>
      </c>
      <c r="BG322" s="252">
        <f>IF(N322="zákl. prenesená",J322,0)</f>
        <v>0</v>
      </c>
      <c r="BH322" s="252">
        <f>IF(N322="zníž. prenesená",J322,0)</f>
        <v>0</v>
      </c>
      <c r="BI322" s="252">
        <f>IF(N322="nulová",J322,0)</f>
        <v>0</v>
      </c>
      <c r="BJ322" s="18" t="s">
        <v>92</v>
      </c>
      <c r="BK322" s="252">
        <f>ROUND(I322*H322,2)</f>
        <v>0</v>
      </c>
      <c r="BL322" s="18" t="s">
        <v>227</v>
      </c>
      <c r="BM322" s="251" t="s">
        <v>2607</v>
      </c>
    </row>
    <row r="323" s="15" customFormat="1">
      <c r="A323" s="15"/>
      <c r="B323" s="292"/>
      <c r="C323" s="293"/>
      <c r="D323" s="260" t="s">
        <v>256</v>
      </c>
      <c r="E323" s="294" t="s">
        <v>1</v>
      </c>
      <c r="F323" s="295" t="s">
        <v>945</v>
      </c>
      <c r="G323" s="293"/>
      <c r="H323" s="294" t="s">
        <v>1</v>
      </c>
      <c r="I323" s="296"/>
      <c r="J323" s="293"/>
      <c r="K323" s="293"/>
      <c r="L323" s="297"/>
      <c r="M323" s="298"/>
      <c r="N323" s="299"/>
      <c r="O323" s="299"/>
      <c r="P323" s="299"/>
      <c r="Q323" s="299"/>
      <c r="R323" s="299"/>
      <c r="S323" s="299"/>
      <c r="T323" s="300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T323" s="301" t="s">
        <v>256</v>
      </c>
      <c r="AU323" s="301" t="s">
        <v>92</v>
      </c>
      <c r="AV323" s="15" t="s">
        <v>84</v>
      </c>
      <c r="AW323" s="15" t="s">
        <v>32</v>
      </c>
      <c r="AX323" s="15" t="s">
        <v>76</v>
      </c>
      <c r="AY323" s="301" t="s">
        <v>210</v>
      </c>
    </row>
    <row r="324" s="13" customFormat="1">
      <c r="A324" s="13"/>
      <c r="B324" s="258"/>
      <c r="C324" s="259"/>
      <c r="D324" s="260" t="s">
        <v>256</v>
      </c>
      <c r="E324" s="261" t="s">
        <v>1</v>
      </c>
      <c r="F324" s="262" t="s">
        <v>2608</v>
      </c>
      <c r="G324" s="259"/>
      <c r="H324" s="263">
        <v>93.379999999999995</v>
      </c>
      <c r="I324" s="264"/>
      <c r="J324" s="259"/>
      <c r="K324" s="259"/>
      <c r="L324" s="265"/>
      <c r="M324" s="266"/>
      <c r="N324" s="267"/>
      <c r="O324" s="267"/>
      <c r="P324" s="267"/>
      <c r="Q324" s="267"/>
      <c r="R324" s="267"/>
      <c r="S324" s="267"/>
      <c r="T324" s="268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69" t="s">
        <v>256</v>
      </c>
      <c r="AU324" s="269" t="s">
        <v>92</v>
      </c>
      <c r="AV324" s="13" t="s">
        <v>92</v>
      </c>
      <c r="AW324" s="13" t="s">
        <v>32</v>
      </c>
      <c r="AX324" s="13" t="s">
        <v>76</v>
      </c>
      <c r="AY324" s="269" t="s">
        <v>210</v>
      </c>
    </row>
    <row r="325" s="14" customFormat="1">
      <c r="A325" s="14"/>
      <c r="B325" s="270"/>
      <c r="C325" s="271"/>
      <c r="D325" s="260" t="s">
        <v>256</v>
      </c>
      <c r="E325" s="272" t="s">
        <v>1</v>
      </c>
      <c r="F325" s="273" t="s">
        <v>268</v>
      </c>
      <c r="G325" s="271"/>
      <c r="H325" s="274">
        <v>93.379999999999995</v>
      </c>
      <c r="I325" s="275"/>
      <c r="J325" s="271"/>
      <c r="K325" s="271"/>
      <c r="L325" s="276"/>
      <c r="M325" s="277"/>
      <c r="N325" s="278"/>
      <c r="O325" s="278"/>
      <c r="P325" s="278"/>
      <c r="Q325" s="278"/>
      <c r="R325" s="278"/>
      <c r="S325" s="278"/>
      <c r="T325" s="279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80" t="s">
        <v>256</v>
      </c>
      <c r="AU325" s="280" t="s">
        <v>92</v>
      </c>
      <c r="AV325" s="14" t="s">
        <v>227</v>
      </c>
      <c r="AW325" s="14" t="s">
        <v>32</v>
      </c>
      <c r="AX325" s="14" t="s">
        <v>84</v>
      </c>
      <c r="AY325" s="280" t="s">
        <v>210</v>
      </c>
    </row>
    <row r="326" s="2" customFormat="1" ht="16.30189" customHeight="1">
      <c r="A326" s="39"/>
      <c r="B326" s="40"/>
      <c r="C326" s="239" t="s">
        <v>613</v>
      </c>
      <c r="D326" s="239" t="s">
        <v>213</v>
      </c>
      <c r="E326" s="240" t="s">
        <v>2609</v>
      </c>
      <c r="F326" s="241" t="s">
        <v>2610</v>
      </c>
      <c r="G326" s="242" t="s">
        <v>254</v>
      </c>
      <c r="H326" s="243">
        <v>83.430000000000007</v>
      </c>
      <c r="I326" s="244"/>
      <c r="J326" s="245">
        <f>ROUND(I326*H326,2)</f>
        <v>0</v>
      </c>
      <c r="K326" s="246"/>
      <c r="L326" s="45"/>
      <c r="M326" s="247" t="s">
        <v>1</v>
      </c>
      <c r="N326" s="248" t="s">
        <v>42</v>
      </c>
      <c r="O326" s="98"/>
      <c r="P326" s="249">
        <f>O326*H326</f>
        <v>0</v>
      </c>
      <c r="Q326" s="249">
        <v>0.00042000000000000002</v>
      </c>
      <c r="R326" s="249">
        <f>Q326*H326</f>
        <v>0.035040600000000005</v>
      </c>
      <c r="S326" s="249">
        <v>0</v>
      </c>
      <c r="T326" s="250">
        <f>S326*H326</f>
        <v>0</v>
      </c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R326" s="251" t="s">
        <v>227</v>
      </c>
      <c r="AT326" s="251" t="s">
        <v>213</v>
      </c>
      <c r="AU326" s="251" t="s">
        <v>92</v>
      </c>
      <c r="AY326" s="18" t="s">
        <v>210</v>
      </c>
      <c r="BE326" s="252">
        <f>IF(N326="základná",J326,0)</f>
        <v>0</v>
      </c>
      <c r="BF326" s="252">
        <f>IF(N326="znížená",J326,0)</f>
        <v>0</v>
      </c>
      <c r="BG326" s="252">
        <f>IF(N326="zákl. prenesená",J326,0)</f>
        <v>0</v>
      </c>
      <c r="BH326" s="252">
        <f>IF(N326="zníž. prenesená",J326,0)</f>
        <v>0</v>
      </c>
      <c r="BI326" s="252">
        <f>IF(N326="nulová",J326,0)</f>
        <v>0</v>
      </c>
      <c r="BJ326" s="18" t="s">
        <v>92</v>
      </c>
      <c r="BK326" s="252">
        <f>ROUND(I326*H326,2)</f>
        <v>0</v>
      </c>
      <c r="BL326" s="18" t="s">
        <v>227</v>
      </c>
      <c r="BM326" s="251" t="s">
        <v>2611</v>
      </c>
    </row>
    <row r="327" s="15" customFormat="1">
      <c r="A327" s="15"/>
      <c r="B327" s="292"/>
      <c r="C327" s="293"/>
      <c r="D327" s="260" t="s">
        <v>256</v>
      </c>
      <c r="E327" s="294" t="s">
        <v>1</v>
      </c>
      <c r="F327" s="295" t="s">
        <v>2612</v>
      </c>
      <c r="G327" s="293"/>
      <c r="H327" s="294" t="s">
        <v>1</v>
      </c>
      <c r="I327" s="296"/>
      <c r="J327" s="293"/>
      <c r="K327" s="293"/>
      <c r="L327" s="297"/>
      <c r="M327" s="298"/>
      <c r="N327" s="299"/>
      <c r="O327" s="299"/>
      <c r="P327" s="299"/>
      <c r="Q327" s="299"/>
      <c r="R327" s="299"/>
      <c r="S327" s="299"/>
      <c r="T327" s="300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T327" s="301" t="s">
        <v>256</v>
      </c>
      <c r="AU327" s="301" t="s">
        <v>92</v>
      </c>
      <c r="AV327" s="15" t="s">
        <v>84</v>
      </c>
      <c r="AW327" s="15" t="s">
        <v>32</v>
      </c>
      <c r="AX327" s="15" t="s">
        <v>76</v>
      </c>
      <c r="AY327" s="301" t="s">
        <v>210</v>
      </c>
    </row>
    <row r="328" s="15" customFormat="1">
      <c r="A328" s="15"/>
      <c r="B328" s="292"/>
      <c r="C328" s="293"/>
      <c r="D328" s="260" t="s">
        <v>256</v>
      </c>
      <c r="E328" s="294" t="s">
        <v>1</v>
      </c>
      <c r="F328" s="295" t="s">
        <v>2613</v>
      </c>
      <c r="G328" s="293"/>
      <c r="H328" s="294" t="s">
        <v>1</v>
      </c>
      <c r="I328" s="296"/>
      <c r="J328" s="293"/>
      <c r="K328" s="293"/>
      <c r="L328" s="297"/>
      <c r="M328" s="298"/>
      <c r="N328" s="299"/>
      <c r="O328" s="299"/>
      <c r="P328" s="299"/>
      <c r="Q328" s="299"/>
      <c r="R328" s="299"/>
      <c r="S328" s="299"/>
      <c r="T328" s="300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T328" s="301" t="s">
        <v>256</v>
      </c>
      <c r="AU328" s="301" t="s">
        <v>92</v>
      </c>
      <c r="AV328" s="15" t="s">
        <v>84</v>
      </c>
      <c r="AW328" s="15" t="s">
        <v>32</v>
      </c>
      <c r="AX328" s="15" t="s">
        <v>76</v>
      </c>
      <c r="AY328" s="301" t="s">
        <v>210</v>
      </c>
    </row>
    <row r="329" s="13" customFormat="1">
      <c r="A329" s="13"/>
      <c r="B329" s="258"/>
      <c r="C329" s="259"/>
      <c r="D329" s="260" t="s">
        <v>256</v>
      </c>
      <c r="E329" s="261" t="s">
        <v>1</v>
      </c>
      <c r="F329" s="262" t="s">
        <v>2614</v>
      </c>
      <c r="G329" s="259"/>
      <c r="H329" s="263">
        <v>9.1440000000000001</v>
      </c>
      <c r="I329" s="264"/>
      <c r="J329" s="259"/>
      <c r="K329" s="259"/>
      <c r="L329" s="265"/>
      <c r="M329" s="266"/>
      <c r="N329" s="267"/>
      <c r="O329" s="267"/>
      <c r="P329" s="267"/>
      <c r="Q329" s="267"/>
      <c r="R329" s="267"/>
      <c r="S329" s="267"/>
      <c r="T329" s="268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69" t="s">
        <v>256</v>
      </c>
      <c r="AU329" s="269" t="s">
        <v>92</v>
      </c>
      <c r="AV329" s="13" t="s">
        <v>92</v>
      </c>
      <c r="AW329" s="13" t="s">
        <v>32</v>
      </c>
      <c r="AX329" s="13" t="s">
        <v>76</v>
      </c>
      <c r="AY329" s="269" t="s">
        <v>210</v>
      </c>
    </row>
    <row r="330" s="15" customFormat="1">
      <c r="A330" s="15"/>
      <c r="B330" s="292"/>
      <c r="C330" s="293"/>
      <c r="D330" s="260" t="s">
        <v>256</v>
      </c>
      <c r="E330" s="294" t="s">
        <v>1</v>
      </c>
      <c r="F330" s="295" t="s">
        <v>2615</v>
      </c>
      <c r="G330" s="293"/>
      <c r="H330" s="294" t="s">
        <v>1</v>
      </c>
      <c r="I330" s="296"/>
      <c r="J330" s="293"/>
      <c r="K330" s="293"/>
      <c r="L330" s="297"/>
      <c r="M330" s="298"/>
      <c r="N330" s="299"/>
      <c r="O330" s="299"/>
      <c r="P330" s="299"/>
      <c r="Q330" s="299"/>
      <c r="R330" s="299"/>
      <c r="S330" s="299"/>
      <c r="T330" s="300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T330" s="301" t="s">
        <v>256</v>
      </c>
      <c r="AU330" s="301" t="s">
        <v>92</v>
      </c>
      <c r="AV330" s="15" t="s">
        <v>84</v>
      </c>
      <c r="AW330" s="15" t="s">
        <v>32</v>
      </c>
      <c r="AX330" s="15" t="s">
        <v>76</v>
      </c>
      <c r="AY330" s="301" t="s">
        <v>210</v>
      </c>
    </row>
    <row r="331" s="15" customFormat="1">
      <c r="A331" s="15"/>
      <c r="B331" s="292"/>
      <c r="C331" s="293"/>
      <c r="D331" s="260" t="s">
        <v>256</v>
      </c>
      <c r="E331" s="294" t="s">
        <v>1</v>
      </c>
      <c r="F331" s="295" t="s">
        <v>2616</v>
      </c>
      <c r="G331" s="293"/>
      <c r="H331" s="294" t="s">
        <v>1</v>
      </c>
      <c r="I331" s="296"/>
      <c r="J331" s="293"/>
      <c r="K331" s="293"/>
      <c r="L331" s="297"/>
      <c r="M331" s="298"/>
      <c r="N331" s="299"/>
      <c r="O331" s="299"/>
      <c r="P331" s="299"/>
      <c r="Q331" s="299"/>
      <c r="R331" s="299"/>
      <c r="S331" s="299"/>
      <c r="T331" s="300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T331" s="301" t="s">
        <v>256</v>
      </c>
      <c r="AU331" s="301" t="s">
        <v>92</v>
      </c>
      <c r="AV331" s="15" t="s">
        <v>84</v>
      </c>
      <c r="AW331" s="15" t="s">
        <v>32</v>
      </c>
      <c r="AX331" s="15" t="s">
        <v>76</v>
      </c>
      <c r="AY331" s="301" t="s">
        <v>210</v>
      </c>
    </row>
    <row r="332" s="15" customFormat="1">
      <c r="A332" s="15"/>
      <c r="B332" s="292"/>
      <c r="C332" s="293"/>
      <c r="D332" s="260" t="s">
        <v>256</v>
      </c>
      <c r="E332" s="294" t="s">
        <v>1</v>
      </c>
      <c r="F332" s="295" t="s">
        <v>2617</v>
      </c>
      <c r="G332" s="293"/>
      <c r="H332" s="294" t="s">
        <v>1</v>
      </c>
      <c r="I332" s="296"/>
      <c r="J332" s="293"/>
      <c r="K332" s="293"/>
      <c r="L332" s="297"/>
      <c r="M332" s="298"/>
      <c r="N332" s="299"/>
      <c r="O332" s="299"/>
      <c r="P332" s="299"/>
      <c r="Q332" s="299"/>
      <c r="R332" s="299"/>
      <c r="S332" s="299"/>
      <c r="T332" s="300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T332" s="301" t="s">
        <v>256</v>
      </c>
      <c r="AU332" s="301" t="s">
        <v>92</v>
      </c>
      <c r="AV332" s="15" t="s">
        <v>84</v>
      </c>
      <c r="AW332" s="15" t="s">
        <v>32</v>
      </c>
      <c r="AX332" s="15" t="s">
        <v>76</v>
      </c>
      <c r="AY332" s="301" t="s">
        <v>210</v>
      </c>
    </row>
    <row r="333" s="13" customFormat="1">
      <c r="A333" s="13"/>
      <c r="B333" s="258"/>
      <c r="C333" s="259"/>
      <c r="D333" s="260" t="s">
        <v>256</v>
      </c>
      <c r="E333" s="261" t="s">
        <v>1</v>
      </c>
      <c r="F333" s="262" t="s">
        <v>2618</v>
      </c>
      <c r="G333" s="259"/>
      <c r="H333" s="263">
        <v>21.5</v>
      </c>
      <c r="I333" s="264"/>
      <c r="J333" s="259"/>
      <c r="K333" s="259"/>
      <c r="L333" s="265"/>
      <c r="M333" s="266"/>
      <c r="N333" s="267"/>
      <c r="O333" s="267"/>
      <c r="P333" s="267"/>
      <c r="Q333" s="267"/>
      <c r="R333" s="267"/>
      <c r="S333" s="267"/>
      <c r="T333" s="268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69" t="s">
        <v>256</v>
      </c>
      <c r="AU333" s="269" t="s">
        <v>92</v>
      </c>
      <c r="AV333" s="13" t="s">
        <v>92</v>
      </c>
      <c r="AW333" s="13" t="s">
        <v>32</v>
      </c>
      <c r="AX333" s="13" t="s">
        <v>76</v>
      </c>
      <c r="AY333" s="269" t="s">
        <v>210</v>
      </c>
    </row>
    <row r="334" s="13" customFormat="1">
      <c r="A334" s="13"/>
      <c r="B334" s="258"/>
      <c r="C334" s="259"/>
      <c r="D334" s="260" t="s">
        <v>256</v>
      </c>
      <c r="E334" s="261" t="s">
        <v>1</v>
      </c>
      <c r="F334" s="262" t="s">
        <v>2619</v>
      </c>
      <c r="G334" s="259"/>
      <c r="H334" s="263">
        <v>48.286000000000001</v>
      </c>
      <c r="I334" s="264"/>
      <c r="J334" s="259"/>
      <c r="K334" s="259"/>
      <c r="L334" s="265"/>
      <c r="M334" s="266"/>
      <c r="N334" s="267"/>
      <c r="O334" s="267"/>
      <c r="P334" s="267"/>
      <c r="Q334" s="267"/>
      <c r="R334" s="267"/>
      <c r="S334" s="267"/>
      <c r="T334" s="268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69" t="s">
        <v>256</v>
      </c>
      <c r="AU334" s="269" t="s">
        <v>92</v>
      </c>
      <c r="AV334" s="13" t="s">
        <v>92</v>
      </c>
      <c r="AW334" s="13" t="s">
        <v>32</v>
      </c>
      <c r="AX334" s="13" t="s">
        <v>76</v>
      </c>
      <c r="AY334" s="269" t="s">
        <v>210</v>
      </c>
    </row>
    <row r="335" s="15" customFormat="1">
      <c r="A335" s="15"/>
      <c r="B335" s="292"/>
      <c r="C335" s="293"/>
      <c r="D335" s="260" t="s">
        <v>256</v>
      </c>
      <c r="E335" s="294" t="s">
        <v>1</v>
      </c>
      <c r="F335" s="295" t="s">
        <v>2620</v>
      </c>
      <c r="G335" s="293"/>
      <c r="H335" s="294" t="s">
        <v>1</v>
      </c>
      <c r="I335" s="296"/>
      <c r="J335" s="293"/>
      <c r="K335" s="293"/>
      <c r="L335" s="297"/>
      <c r="M335" s="298"/>
      <c r="N335" s="299"/>
      <c r="O335" s="299"/>
      <c r="P335" s="299"/>
      <c r="Q335" s="299"/>
      <c r="R335" s="299"/>
      <c r="S335" s="299"/>
      <c r="T335" s="300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T335" s="301" t="s">
        <v>256</v>
      </c>
      <c r="AU335" s="301" t="s">
        <v>92</v>
      </c>
      <c r="AV335" s="15" t="s">
        <v>84</v>
      </c>
      <c r="AW335" s="15" t="s">
        <v>32</v>
      </c>
      <c r="AX335" s="15" t="s">
        <v>76</v>
      </c>
      <c r="AY335" s="301" t="s">
        <v>210</v>
      </c>
    </row>
    <row r="336" s="13" customFormat="1">
      <c r="A336" s="13"/>
      <c r="B336" s="258"/>
      <c r="C336" s="259"/>
      <c r="D336" s="260" t="s">
        <v>256</v>
      </c>
      <c r="E336" s="261" t="s">
        <v>1</v>
      </c>
      <c r="F336" s="262" t="s">
        <v>2621</v>
      </c>
      <c r="G336" s="259"/>
      <c r="H336" s="263">
        <v>4.5</v>
      </c>
      <c r="I336" s="264"/>
      <c r="J336" s="259"/>
      <c r="K336" s="259"/>
      <c r="L336" s="265"/>
      <c r="M336" s="266"/>
      <c r="N336" s="267"/>
      <c r="O336" s="267"/>
      <c r="P336" s="267"/>
      <c r="Q336" s="267"/>
      <c r="R336" s="267"/>
      <c r="S336" s="267"/>
      <c r="T336" s="268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69" t="s">
        <v>256</v>
      </c>
      <c r="AU336" s="269" t="s">
        <v>92</v>
      </c>
      <c r="AV336" s="13" t="s">
        <v>92</v>
      </c>
      <c r="AW336" s="13" t="s">
        <v>32</v>
      </c>
      <c r="AX336" s="13" t="s">
        <v>76</v>
      </c>
      <c r="AY336" s="269" t="s">
        <v>210</v>
      </c>
    </row>
    <row r="337" s="14" customFormat="1">
      <c r="A337" s="14"/>
      <c r="B337" s="270"/>
      <c r="C337" s="271"/>
      <c r="D337" s="260" t="s">
        <v>256</v>
      </c>
      <c r="E337" s="272" t="s">
        <v>1</v>
      </c>
      <c r="F337" s="273" t="s">
        <v>268</v>
      </c>
      <c r="G337" s="271"/>
      <c r="H337" s="274">
        <v>83.430000000000007</v>
      </c>
      <c r="I337" s="275"/>
      <c r="J337" s="271"/>
      <c r="K337" s="271"/>
      <c r="L337" s="276"/>
      <c r="M337" s="277"/>
      <c r="N337" s="278"/>
      <c r="O337" s="278"/>
      <c r="P337" s="278"/>
      <c r="Q337" s="278"/>
      <c r="R337" s="278"/>
      <c r="S337" s="278"/>
      <c r="T337" s="279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80" t="s">
        <v>256</v>
      </c>
      <c r="AU337" s="280" t="s">
        <v>92</v>
      </c>
      <c r="AV337" s="14" t="s">
        <v>227</v>
      </c>
      <c r="AW337" s="14" t="s">
        <v>32</v>
      </c>
      <c r="AX337" s="14" t="s">
        <v>84</v>
      </c>
      <c r="AY337" s="280" t="s">
        <v>210</v>
      </c>
    </row>
    <row r="338" s="2" customFormat="1" ht="23.4566" customHeight="1">
      <c r="A338" s="39"/>
      <c r="B338" s="40"/>
      <c r="C338" s="239" t="s">
        <v>617</v>
      </c>
      <c r="D338" s="239" t="s">
        <v>213</v>
      </c>
      <c r="E338" s="240" t="s">
        <v>942</v>
      </c>
      <c r="F338" s="241" t="s">
        <v>943</v>
      </c>
      <c r="G338" s="242" t="s">
        <v>254</v>
      </c>
      <c r="H338" s="243">
        <v>93.379999999999995</v>
      </c>
      <c r="I338" s="244"/>
      <c r="J338" s="245">
        <f>ROUND(I338*H338,2)</f>
        <v>0</v>
      </c>
      <c r="K338" s="246"/>
      <c r="L338" s="45"/>
      <c r="M338" s="247" t="s">
        <v>1</v>
      </c>
      <c r="N338" s="248" t="s">
        <v>42</v>
      </c>
      <c r="O338" s="98"/>
      <c r="P338" s="249">
        <f>O338*H338</f>
        <v>0</v>
      </c>
      <c r="Q338" s="249">
        <v>0.00081999999999999998</v>
      </c>
      <c r="R338" s="249">
        <f>Q338*H338</f>
        <v>0.07657159999999999</v>
      </c>
      <c r="S338" s="249">
        <v>0</v>
      </c>
      <c r="T338" s="250">
        <f>S338*H338</f>
        <v>0</v>
      </c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R338" s="251" t="s">
        <v>227</v>
      </c>
      <c r="AT338" s="251" t="s">
        <v>213</v>
      </c>
      <c r="AU338" s="251" t="s">
        <v>92</v>
      </c>
      <c r="AY338" s="18" t="s">
        <v>210</v>
      </c>
      <c r="BE338" s="252">
        <f>IF(N338="základná",J338,0)</f>
        <v>0</v>
      </c>
      <c r="BF338" s="252">
        <f>IF(N338="znížená",J338,0)</f>
        <v>0</v>
      </c>
      <c r="BG338" s="252">
        <f>IF(N338="zákl. prenesená",J338,0)</f>
        <v>0</v>
      </c>
      <c r="BH338" s="252">
        <f>IF(N338="zníž. prenesená",J338,0)</f>
        <v>0</v>
      </c>
      <c r="BI338" s="252">
        <f>IF(N338="nulová",J338,0)</f>
        <v>0</v>
      </c>
      <c r="BJ338" s="18" t="s">
        <v>92</v>
      </c>
      <c r="BK338" s="252">
        <f>ROUND(I338*H338,2)</f>
        <v>0</v>
      </c>
      <c r="BL338" s="18" t="s">
        <v>227</v>
      </c>
      <c r="BM338" s="251" t="s">
        <v>2622</v>
      </c>
    </row>
    <row r="339" s="15" customFormat="1">
      <c r="A339" s="15"/>
      <c r="B339" s="292"/>
      <c r="C339" s="293"/>
      <c r="D339" s="260" t="s">
        <v>256</v>
      </c>
      <c r="E339" s="294" t="s">
        <v>1</v>
      </c>
      <c r="F339" s="295" t="s">
        <v>945</v>
      </c>
      <c r="G339" s="293"/>
      <c r="H339" s="294" t="s">
        <v>1</v>
      </c>
      <c r="I339" s="296"/>
      <c r="J339" s="293"/>
      <c r="K339" s="293"/>
      <c r="L339" s="297"/>
      <c r="M339" s="298"/>
      <c r="N339" s="299"/>
      <c r="O339" s="299"/>
      <c r="P339" s="299"/>
      <c r="Q339" s="299"/>
      <c r="R339" s="299"/>
      <c r="S339" s="299"/>
      <c r="T339" s="300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T339" s="301" t="s">
        <v>256</v>
      </c>
      <c r="AU339" s="301" t="s">
        <v>92</v>
      </c>
      <c r="AV339" s="15" t="s">
        <v>84</v>
      </c>
      <c r="AW339" s="15" t="s">
        <v>32</v>
      </c>
      <c r="AX339" s="15" t="s">
        <v>76</v>
      </c>
      <c r="AY339" s="301" t="s">
        <v>210</v>
      </c>
    </row>
    <row r="340" s="13" customFormat="1">
      <c r="A340" s="13"/>
      <c r="B340" s="258"/>
      <c r="C340" s="259"/>
      <c r="D340" s="260" t="s">
        <v>256</v>
      </c>
      <c r="E340" s="261" t="s">
        <v>1</v>
      </c>
      <c r="F340" s="262" t="s">
        <v>2608</v>
      </c>
      <c r="G340" s="259"/>
      <c r="H340" s="263">
        <v>93.379999999999995</v>
      </c>
      <c r="I340" s="264"/>
      <c r="J340" s="259"/>
      <c r="K340" s="259"/>
      <c r="L340" s="265"/>
      <c r="M340" s="266"/>
      <c r="N340" s="267"/>
      <c r="O340" s="267"/>
      <c r="P340" s="267"/>
      <c r="Q340" s="267"/>
      <c r="R340" s="267"/>
      <c r="S340" s="267"/>
      <c r="T340" s="268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69" t="s">
        <v>256</v>
      </c>
      <c r="AU340" s="269" t="s">
        <v>92</v>
      </c>
      <c r="AV340" s="13" t="s">
        <v>92</v>
      </c>
      <c r="AW340" s="13" t="s">
        <v>32</v>
      </c>
      <c r="AX340" s="13" t="s">
        <v>76</v>
      </c>
      <c r="AY340" s="269" t="s">
        <v>210</v>
      </c>
    </row>
    <row r="341" s="14" customFormat="1">
      <c r="A341" s="14"/>
      <c r="B341" s="270"/>
      <c r="C341" s="271"/>
      <c r="D341" s="260" t="s">
        <v>256</v>
      </c>
      <c r="E341" s="272" t="s">
        <v>1</v>
      </c>
      <c r="F341" s="273" t="s">
        <v>268</v>
      </c>
      <c r="G341" s="271"/>
      <c r="H341" s="274">
        <v>93.379999999999995</v>
      </c>
      <c r="I341" s="275"/>
      <c r="J341" s="271"/>
      <c r="K341" s="271"/>
      <c r="L341" s="276"/>
      <c r="M341" s="277"/>
      <c r="N341" s="278"/>
      <c r="O341" s="278"/>
      <c r="P341" s="278"/>
      <c r="Q341" s="278"/>
      <c r="R341" s="278"/>
      <c r="S341" s="278"/>
      <c r="T341" s="279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80" t="s">
        <v>256</v>
      </c>
      <c r="AU341" s="280" t="s">
        <v>92</v>
      </c>
      <c r="AV341" s="14" t="s">
        <v>227</v>
      </c>
      <c r="AW341" s="14" t="s">
        <v>32</v>
      </c>
      <c r="AX341" s="14" t="s">
        <v>84</v>
      </c>
      <c r="AY341" s="280" t="s">
        <v>210</v>
      </c>
    </row>
    <row r="342" s="2" customFormat="1" ht="23.4566" customHeight="1">
      <c r="A342" s="39"/>
      <c r="B342" s="40"/>
      <c r="C342" s="239" t="s">
        <v>621</v>
      </c>
      <c r="D342" s="239" t="s">
        <v>213</v>
      </c>
      <c r="E342" s="240" t="s">
        <v>2623</v>
      </c>
      <c r="F342" s="241" t="s">
        <v>2624</v>
      </c>
      <c r="G342" s="242" t="s">
        <v>254</v>
      </c>
      <c r="H342" s="243">
        <v>362.19099999999997</v>
      </c>
      <c r="I342" s="244"/>
      <c r="J342" s="245">
        <f>ROUND(I342*H342,2)</f>
        <v>0</v>
      </c>
      <c r="K342" s="246"/>
      <c r="L342" s="45"/>
      <c r="M342" s="247" t="s">
        <v>1</v>
      </c>
      <c r="N342" s="248" t="s">
        <v>42</v>
      </c>
      <c r="O342" s="98"/>
      <c r="P342" s="249">
        <f>O342*H342</f>
        <v>0</v>
      </c>
      <c r="Q342" s="249">
        <v>0.000215</v>
      </c>
      <c r="R342" s="249">
        <f>Q342*H342</f>
        <v>0.077871064999999989</v>
      </c>
      <c r="S342" s="249">
        <v>0</v>
      </c>
      <c r="T342" s="250">
        <f>S342*H342</f>
        <v>0</v>
      </c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R342" s="251" t="s">
        <v>227</v>
      </c>
      <c r="AT342" s="251" t="s">
        <v>213</v>
      </c>
      <c r="AU342" s="251" t="s">
        <v>92</v>
      </c>
      <c r="AY342" s="18" t="s">
        <v>210</v>
      </c>
      <c r="BE342" s="252">
        <f>IF(N342="základná",J342,0)</f>
        <v>0</v>
      </c>
      <c r="BF342" s="252">
        <f>IF(N342="znížená",J342,0)</f>
        <v>0</v>
      </c>
      <c r="BG342" s="252">
        <f>IF(N342="zákl. prenesená",J342,0)</f>
        <v>0</v>
      </c>
      <c r="BH342" s="252">
        <f>IF(N342="zníž. prenesená",J342,0)</f>
        <v>0</v>
      </c>
      <c r="BI342" s="252">
        <f>IF(N342="nulová",J342,0)</f>
        <v>0</v>
      </c>
      <c r="BJ342" s="18" t="s">
        <v>92</v>
      </c>
      <c r="BK342" s="252">
        <f>ROUND(I342*H342,2)</f>
        <v>0</v>
      </c>
      <c r="BL342" s="18" t="s">
        <v>227</v>
      </c>
      <c r="BM342" s="251" t="s">
        <v>2625</v>
      </c>
    </row>
    <row r="343" s="15" customFormat="1">
      <c r="A343" s="15"/>
      <c r="B343" s="292"/>
      <c r="C343" s="293"/>
      <c r="D343" s="260" t="s">
        <v>256</v>
      </c>
      <c r="E343" s="294" t="s">
        <v>1</v>
      </c>
      <c r="F343" s="295" t="s">
        <v>2626</v>
      </c>
      <c r="G343" s="293"/>
      <c r="H343" s="294" t="s">
        <v>1</v>
      </c>
      <c r="I343" s="296"/>
      <c r="J343" s="293"/>
      <c r="K343" s="293"/>
      <c r="L343" s="297"/>
      <c r="M343" s="298"/>
      <c r="N343" s="299"/>
      <c r="O343" s="299"/>
      <c r="P343" s="299"/>
      <c r="Q343" s="299"/>
      <c r="R343" s="299"/>
      <c r="S343" s="299"/>
      <c r="T343" s="300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T343" s="301" t="s">
        <v>256</v>
      </c>
      <c r="AU343" s="301" t="s">
        <v>92</v>
      </c>
      <c r="AV343" s="15" t="s">
        <v>84</v>
      </c>
      <c r="AW343" s="15" t="s">
        <v>32</v>
      </c>
      <c r="AX343" s="15" t="s">
        <v>76</v>
      </c>
      <c r="AY343" s="301" t="s">
        <v>210</v>
      </c>
    </row>
    <row r="344" s="15" customFormat="1">
      <c r="A344" s="15"/>
      <c r="B344" s="292"/>
      <c r="C344" s="293"/>
      <c r="D344" s="260" t="s">
        <v>256</v>
      </c>
      <c r="E344" s="294" t="s">
        <v>1</v>
      </c>
      <c r="F344" s="295" t="s">
        <v>2627</v>
      </c>
      <c r="G344" s="293"/>
      <c r="H344" s="294" t="s">
        <v>1</v>
      </c>
      <c r="I344" s="296"/>
      <c r="J344" s="293"/>
      <c r="K344" s="293"/>
      <c r="L344" s="297"/>
      <c r="M344" s="298"/>
      <c r="N344" s="299"/>
      <c r="O344" s="299"/>
      <c r="P344" s="299"/>
      <c r="Q344" s="299"/>
      <c r="R344" s="299"/>
      <c r="S344" s="299"/>
      <c r="T344" s="300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T344" s="301" t="s">
        <v>256</v>
      </c>
      <c r="AU344" s="301" t="s">
        <v>92</v>
      </c>
      <c r="AV344" s="15" t="s">
        <v>84</v>
      </c>
      <c r="AW344" s="15" t="s">
        <v>32</v>
      </c>
      <c r="AX344" s="15" t="s">
        <v>76</v>
      </c>
      <c r="AY344" s="301" t="s">
        <v>210</v>
      </c>
    </row>
    <row r="345" s="13" customFormat="1">
      <c r="A345" s="13"/>
      <c r="B345" s="258"/>
      <c r="C345" s="259"/>
      <c r="D345" s="260" t="s">
        <v>256</v>
      </c>
      <c r="E345" s="261" t="s">
        <v>1</v>
      </c>
      <c r="F345" s="262" t="s">
        <v>2628</v>
      </c>
      <c r="G345" s="259"/>
      <c r="H345" s="263">
        <v>254.547</v>
      </c>
      <c r="I345" s="264"/>
      <c r="J345" s="259"/>
      <c r="K345" s="259"/>
      <c r="L345" s="265"/>
      <c r="M345" s="266"/>
      <c r="N345" s="267"/>
      <c r="O345" s="267"/>
      <c r="P345" s="267"/>
      <c r="Q345" s="267"/>
      <c r="R345" s="267"/>
      <c r="S345" s="267"/>
      <c r="T345" s="268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69" t="s">
        <v>256</v>
      </c>
      <c r="AU345" s="269" t="s">
        <v>92</v>
      </c>
      <c r="AV345" s="13" t="s">
        <v>92</v>
      </c>
      <c r="AW345" s="13" t="s">
        <v>32</v>
      </c>
      <c r="AX345" s="13" t="s">
        <v>76</v>
      </c>
      <c r="AY345" s="269" t="s">
        <v>210</v>
      </c>
    </row>
    <row r="346" s="15" customFormat="1">
      <c r="A346" s="15"/>
      <c r="B346" s="292"/>
      <c r="C346" s="293"/>
      <c r="D346" s="260" t="s">
        <v>256</v>
      </c>
      <c r="E346" s="294" t="s">
        <v>1</v>
      </c>
      <c r="F346" s="295" t="s">
        <v>2629</v>
      </c>
      <c r="G346" s="293"/>
      <c r="H346" s="294" t="s">
        <v>1</v>
      </c>
      <c r="I346" s="296"/>
      <c r="J346" s="293"/>
      <c r="K346" s="293"/>
      <c r="L346" s="297"/>
      <c r="M346" s="298"/>
      <c r="N346" s="299"/>
      <c r="O346" s="299"/>
      <c r="P346" s="299"/>
      <c r="Q346" s="299"/>
      <c r="R346" s="299"/>
      <c r="S346" s="299"/>
      <c r="T346" s="300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T346" s="301" t="s">
        <v>256</v>
      </c>
      <c r="AU346" s="301" t="s">
        <v>92</v>
      </c>
      <c r="AV346" s="15" t="s">
        <v>84</v>
      </c>
      <c r="AW346" s="15" t="s">
        <v>32</v>
      </c>
      <c r="AX346" s="15" t="s">
        <v>76</v>
      </c>
      <c r="AY346" s="301" t="s">
        <v>210</v>
      </c>
    </row>
    <row r="347" s="13" customFormat="1">
      <c r="A347" s="13"/>
      <c r="B347" s="258"/>
      <c r="C347" s="259"/>
      <c r="D347" s="260" t="s">
        <v>256</v>
      </c>
      <c r="E347" s="261" t="s">
        <v>1</v>
      </c>
      <c r="F347" s="262" t="s">
        <v>2630</v>
      </c>
      <c r="G347" s="259"/>
      <c r="H347" s="263">
        <v>33.357999999999997</v>
      </c>
      <c r="I347" s="264"/>
      <c r="J347" s="259"/>
      <c r="K347" s="259"/>
      <c r="L347" s="265"/>
      <c r="M347" s="266"/>
      <c r="N347" s="267"/>
      <c r="O347" s="267"/>
      <c r="P347" s="267"/>
      <c r="Q347" s="267"/>
      <c r="R347" s="267"/>
      <c r="S347" s="267"/>
      <c r="T347" s="268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69" t="s">
        <v>256</v>
      </c>
      <c r="AU347" s="269" t="s">
        <v>92</v>
      </c>
      <c r="AV347" s="13" t="s">
        <v>92</v>
      </c>
      <c r="AW347" s="13" t="s">
        <v>32</v>
      </c>
      <c r="AX347" s="13" t="s">
        <v>76</v>
      </c>
      <c r="AY347" s="269" t="s">
        <v>210</v>
      </c>
    </row>
    <row r="348" s="15" customFormat="1">
      <c r="A348" s="15"/>
      <c r="B348" s="292"/>
      <c r="C348" s="293"/>
      <c r="D348" s="260" t="s">
        <v>256</v>
      </c>
      <c r="E348" s="294" t="s">
        <v>1</v>
      </c>
      <c r="F348" s="295" t="s">
        <v>2617</v>
      </c>
      <c r="G348" s="293"/>
      <c r="H348" s="294" t="s">
        <v>1</v>
      </c>
      <c r="I348" s="296"/>
      <c r="J348" s="293"/>
      <c r="K348" s="293"/>
      <c r="L348" s="297"/>
      <c r="M348" s="298"/>
      <c r="N348" s="299"/>
      <c r="O348" s="299"/>
      <c r="P348" s="299"/>
      <c r="Q348" s="299"/>
      <c r="R348" s="299"/>
      <c r="S348" s="299"/>
      <c r="T348" s="300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T348" s="301" t="s">
        <v>256</v>
      </c>
      <c r="AU348" s="301" t="s">
        <v>92</v>
      </c>
      <c r="AV348" s="15" t="s">
        <v>84</v>
      </c>
      <c r="AW348" s="15" t="s">
        <v>32</v>
      </c>
      <c r="AX348" s="15" t="s">
        <v>76</v>
      </c>
      <c r="AY348" s="301" t="s">
        <v>210</v>
      </c>
    </row>
    <row r="349" s="13" customFormat="1">
      <c r="A349" s="13"/>
      <c r="B349" s="258"/>
      <c r="C349" s="259"/>
      <c r="D349" s="260" t="s">
        <v>256</v>
      </c>
      <c r="E349" s="261" t="s">
        <v>1</v>
      </c>
      <c r="F349" s="262" t="s">
        <v>2618</v>
      </c>
      <c r="G349" s="259"/>
      <c r="H349" s="263">
        <v>21.5</v>
      </c>
      <c r="I349" s="264"/>
      <c r="J349" s="259"/>
      <c r="K349" s="259"/>
      <c r="L349" s="265"/>
      <c r="M349" s="266"/>
      <c r="N349" s="267"/>
      <c r="O349" s="267"/>
      <c r="P349" s="267"/>
      <c r="Q349" s="267"/>
      <c r="R349" s="267"/>
      <c r="S349" s="267"/>
      <c r="T349" s="268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69" t="s">
        <v>256</v>
      </c>
      <c r="AU349" s="269" t="s">
        <v>92</v>
      </c>
      <c r="AV349" s="13" t="s">
        <v>92</v>
      </c>
      <c r="AW349" s="13" t="s">
        <v>32</v>
      </c>
      <c r="AX349" s="13" t="s">
        <v>76</v>
      </c>
      <c r="AY349" s="269" t="s">
        <v>210</v>
      </c>
    </row>
    <row r="350" s="13" customFormat="1">
      <c r="A350" s="13"/>
      <c r="B350" s="258"/>
      <c r="C350" s="259"/>
      <c r="D350" s="260" t="s">
        <v>256</v>
      </c>
      <c r="E350" s="261" t="s">
        <v>1</v>
      </c>
      <c r="F350" s="262" t="s">
        <v>2619</v>
      </c>
      <c r="G350" s="259"/>
      <c r="H350" s="263">
        <v>48.286000000000001</v>
      </c>
      <c r="I350" s="264"/>
      <c r="J350" s="259"/>
      <c r="K350" s="259"/>
      <c r="L350" s="265"/>
      <c r="M350" s="266"/>
      <c r="N350" s="267"/>
      <c r="O350" s="267"/>
      <c r="P350" s="267"/>
      <c r="Q350" s="267"/>
      <c r="R350" s="267"/>
      <c r="S350" s="267"/>
      <c r="T350" s="268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69" t="s">
        <v>256</v>
      </c>
      <c r="AU350" s="269" t="s">
        <v>92</v>
      </c>
      <c r="AV350" s="13" t="s">
        <v>92</v>
      </c>
      <c r="AW350" s="13" t="s">
        <v>32</v>
      </c>
      <c r="AX350" s="13" t="s">
        <v>76</v>
      </c>
      <c r="AY350" s="269" t="s">
        <v>210</v>
      </c>
    </row>
    <row r="351" s="15" customFormat="1">
      <c r="A351" s="15"/>
      <c r="B351" s="292"/>
      <c r="C351" s="293"/>
      <c r="D351" s="260" t="s">
        <v>256</v>
      </c>
      <c r="E351" s="294" t="s">
        <v>1</v>
      </c>
      <c r="F351" s="295" t="s">
        <v>2620</v>
      </c>
      <c r="G351" s="293"/>
      <c r="H351" s="294" t="s">
        <v>1</v>
      </c>
      <c r="I351" s="296"/>
      <c r="J351" s="293"/>
      <c r="K351" s="293"/>
      <c r="L351" s="297"/>
      <c r="M351" s="298"/>
      <c r="N351" s="299"/>
      <c r="O351" s="299"/>
      <c r="P351" s="299"/>
      <c r="Q351" s="299"/>
      <c r="R351" s="299"/>
      <c r="S351" s="299"/>
      <c r="T351" s="300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T351" s="301" t="s">
        <v>256</v>
      </c>
      <c r="AU351" s="301" t="s">
        <v>92</v>
      </c>
      <c r="AV351" s="15" t="s">
        <v>84</v>
      </c>
      <c r="AW351" s="15" t="s">
        <v>32</v>
      </c>
      <c r="AX351" s="15" t="s">
        <v>76</v>
      </c>
      <c r="AY351" s="301" t="s">
        <v>210</v>
      </c>
    </row>
    <row r="352" s="13" customFormat="1">
      <c r="A352" s="13"/>
      <c r="B352" s="258"/>
      <c r="C352" s="259"/>
      <c r="D352" s="260" t="s">
        <v>256</v>
      </c>
      <c r="E352" s="261" t="s">
        <v>1</v>
      </c>
      <c r="F352" s="262" t="s">
        <v>2621</v>
      </c>
      <c r="G352" s="259"/>
      <c r="H352" s="263">
        <v>4.5</v>
      </c>
      <c r="I352" s="264"/>
      <c r="J352" s="259"/>
      <c r="K352" s="259"/>
      <c r="L352" s="265"/>
      <c r="M352" s="266"/>
      <c r="N352" s="267"/>
      <c r="O352" s="267"/>
      <c r="P352" s="267"/>
      <c r="Q352" s="267"/>
      <c r="R352" s="267"/>
      <c r="S352" s="267"/>
      <c r="T352" s="268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69" t="s">
        <v>256</v>
      </c>
      <c r="AU352" s="269" t="s">
        <v>92</v>
      </c>
      <c r="AV352" s="13" t="s">
        <v>92</v>
      </c>
      <c r="AW352" s="13" t="s">
        <v>32</v>
      </c>
      <c r="AX352" s="13" t="s">
        <v>76</v>
      </c>
      <c r="AY352" s="269" t="s">
        <v>210</v>
      </c>
    </row>
    <row r="353" s="14" customFormat="1">
      <c r="A353" s="14"/>
      <c r="B353" s="270"/>
      <c r="C353" s="271"/>
      <c r="D353" s="260" t="s">
        <v>256</v>
      </c>
      <c r="E353" s="272" t="s">
        <v>1</v>
      </c>
      <c r="F353" s="273" t="s">
        <v>268</v>
      </c>
      <c r="G353" s="271"/>
      <c r="H353" s="274">
        <v>362.19099999999997</v>
      </c>
      <c r="I353" s="275"/>
      <c r="J353" s="271"/>
      <c r="K353" s="271"/>
      <c r="L353" s="276"/>
      <c r="M353" s="277"/>
      <c r="N353" s="278"/>
      <c r="O353" s="278"/>
      <c r="P353" s="278"/>
      <c r="Q353" s="278"/>
      <c r="R353" s="278"/>
      <c r="S353" s="278"/>
      <c r="T353" s="279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80" t="s">
        <v>256</v>
      </c>
      <c r="AU353" s="280" t="s">
        <v>92</v>
      </c>
      <c r="AV353" s="14" t="s">
        <v>227</v>
      </c>
      <c r="AW353" s="14" t="s">
        <v>32</v>
      </c>
      <c r="AX353" s="14" t="s">
        <v>84</v>
      </c>
      <c r="AY353" s="280" t="s">
        <v>210</v>
      </c>
    </row>
    <row r="354" s="2" customFormat="1" ht="31.92453" customHeight="1">
      <c r="A354" s="39"/>
      <c r="B354" s="40"/>
      <c r="C354" s="239" t="s">
        <v>625</v>
      </c>
      <c r="D354" s="239" t="s">
        <v>213</v>
      </c>
      <c r="E354" s="240" t="s">
        <v>1118</v>
      </c>
      <c r="F354" s="241" t="s">
        <v>1119</v>
      </c>
      <c r="G354" s="242" t="s">
        <v>254</v>
      </c>
      <c r="H354" s="243">
        <v>152.22</v>
      </c>
      <c r="I354" s="244"/>
      <c r="J354" s="245">
        <f>ROUND(I354*H354,2)</f>
        <v>0</v>
      </c>
      <c r="K354" s="246"/>
      <c r="L354" s="45"/>
      <c r="M354" s="247" t="s">
        <v>1</v>
      </c>
      <c r="N354" s="248" t="s">
        <v>42</v>
      </c>
      <c r="O354" s="98"/>
      <c r="P354" s="249">
        <f>O354*H354</f>
        <v>0</v>
      </c>
      <c r="Q354" s="249">
        <v>0.019529999999999999</v>
      </c>
      <c r="R354" s="249">
        <f>Q354*H354</f>
        <v>2.9728565999999996</v>
      </c>
      <c r="S354" s="249">
        <v>0</v>
      </c>
      <c r="T354" s="250">
        <f>S354*H354</f>
        <v>0</v>
      </c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R354" s="251" t="s">
        <v>227</v>
      </c>
      <c r="AT354" s="251" t="s">
        <v>213</v>
      </c>
      <c r="AU354" s="251" t="s">
        <v>92</v>
      </c>
      <c r="AY354" s="18" t="s">
        <v>210</v>
      </c>
      <c r="BE354" s="252">
        <f>IF(N354="základná",J354,0)</f>
        <v>0</v>
      </c>
      <c r="BF354" s="252">
        <f>IF(N354="znížená",J354,0)</f>
        <v>0</v>
      </c>
      <c r="BG354" s="252">
        <f>IF(N354="zákl. prenesená",J354,0)</f>
        <v>0</v>
      </c>
      <c r="BH354" s="252">
        <f>IF(N354="zníž. prenesená",J354,0)</f>
        <v>0</v>
      </c>
      <c r="BI354" s="252">
        <f>IF(N354="nulová",J354,0)</f>
        <v>0</v>
      </c>
      <c r="BJ354" s="18" t="s">
        <v>92</v>
      </c>
      <c r="BK354" s="252">
        <f>ROUND(I354*H354,2)</f>
        <v>0</v>
      </c>
      <c r="BL354" s="18" t="s">
        <v>227</v>
      </c>
      <c r="BM354" s="251" t="s">
        <v>2631</v>
      </c>
    </row>
    <row r="355" s="13" customFormat="1">
      <c r="A355" s="13"/>
      <c r="B355" s="258"/>
      <c r="C355" s="259"/>
      <c r="D355" s="260" t="s">
        <v>256</v>
      </c>
      <c r="E355" s="261" t="s">
        <v>1</v>
      </c>
      <c r="F355" s="262" t="s">
        <v>2632</v>
      </c>
      <c r="G355" s="259"/>
      <c r="H355" s="263">
        <v>152.22</v>
      </c>
      <c r="I355" s="264"/>
      <c r="J355" s="259"/>
      <c r="K355" s="259"/>
      <c r="L355" s="265"/>
      <c r="M355" s="266"/>
      <c r="N355" s="267"/>
      <c r="O355" s="267"/>
      <c r="P355" s="267"/>
      <c r="Q355" s="267"/>
      <c r="R355" s="267"/>
      <c r="S355" s="267"/>
      <c r="T355" s="268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69" t="s">
        <v>256</v>
      </c>
      <c r="AU355" s="269" t="s">
        <v>92</v>
      </c>
      <c r="AV355" s="13" t="s">
        <v>92</v>
      </c>
      <c r="AW355" s="13" t="s">
        <v>32</v>
      </c>
      <c r="AX355" s="13" t="s">
        <v>84</v>
      </c>
      <c r="AY355" s="269" t="s">
        <v>210</v>
      </c>
    </row>
    <row r="356" s="2" customFormat="1" ht="21.0566" customHeight="1">
      <c r="A356" s="39"/>
      <c r="B356" s="40"/>
      <c r="C356" s="239" t="s">
        <v>630</v>
      </c>
      <c r="D356" s="239" t="s">
        <v>213</v>
      </c>
      <c r="E356" s="240" t="s">
        <v>2633</v>
      </c>
      <c r="F356" s="241" t="s">
        <v>2634</v>
      </c>
      <c r="G356" s="242" t="s">
        <v>254</v>
      </c>
      <c r="H356" s="243">
        <v>52</v>
      </c>
      <c r="I356" s="244"/>
      <c r="J356" s="245">
        <f>ROUND(I356*H356,2)</f>
        <v>0</v>
      </c>
      <c r="K356" s="246"/>
      <c r="L356" s="45"/>
      <c r="M356" s="247" t="s">
        <v>1</v>
      </c>
      <c r="N356" s="248" t="s">
        <v>42</v>
      </c>
      <c r="O356" s="98"/>
      <c r="P356" s="249">
        <f>O356*H356</f>
        <v>0</v>
      </c>
      <c r="Q356" s="249">
        <v>0.041350999999999999</v>
      </c>
      <c r="R356" s="249">
        <f>Q356*H356</f>
        <v>2.1502520000000001</v>
      </c>
      <c r="S356" s="249">
        <v>0</v>
      </c>
      <c r="T356" s="250">
        <f>S356*H356</f>
        <v>0</v>
      </c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R356" s="251" t="s">
        <v>227</v>
      </c>
      <c r="AT356" s="251" t="s">
        <v>213</v>
      </c>
      <c r="AU356" s="251" t="s">
        <v>92</v>
      </c>
      <c r="AY356" s="18" t="s">
        <v>210</v>
      </c>
      <c r="BE356" s="252">
        <f>IF(N356="základná",J356,0)</f>
        <v>0</v>
      </c>
      <c r="BF356" s="252">
        <f>IF(N356="znížená",J356,0)</f>
        <v>0</v>
      </c>
      <c r="BG356" s="252">
        <f>IF(N356="zákl. prenesená",J356,0)</f>
        <v>0</v>
      </c>
      <c r="BH356" s="252">
        <f>IF(N356="zníž. prenesená",J356,0)</f>
        <v>0</v>
      </c>
      <c r="BI356" s="252">
        <f>IF(N356="nulová",J356,0)</f>
        <v>0</v>
      </c>
      <c r="BJ356" s="18" t="s">
        <v>92</v>
      </c>
      <c r="BK356" s="252">
        <f>ROUND(I356*H356,2)</f>
        <v>0</v>
      </c>
      <c r="BL356" s="18" t="s">
        <v>227</v>
      </c>
      <c r="BM356" s="251" t="s">
        <v>2635</v>
      </c>
    </row>
    <row r="357" s="15" customFormat="1">
      <c r="A357" s="15"/>
      <c r="B357" s="292"/>
      <c r="C357" s="293"/>
      <c r="D357" s="260" t="s">
        <v>256</v>
      </c>
      <c r="E357" s="294" t="s">
        <v>1</v>
      </c>
      <c r="F357" s="295" t="s">
        <v>2616</v>
      </c>
      <c r="G357" s="293"/>
      <c r="H357" s="294" t="s">
        <v>1</v>
      </c>
      <c r="I357" s="296"/>
      <c r="J357" s="293"/>
      <c r="K357" s="293"/>
      <c r="L357" s="297"/>
      <c r="M357" s="298"/>
      <c r="N357" s="299"/>
      <c r="O357" s="299"/>
      <c r="P357" s="299"/>
      <c r="Q357" s="299"/>
      <c r="R357" s="299"/>
      <c r="S357" s="299"/>
      <c r="T357" s="300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T357" s="301" t="s">
        <v>256</v>
      </c>
      <c r="AU357" s="301" t="s">
        <v>92</v>
      </c>
      <c r="AV357" s="15" t="s">
        <v>84</v>
      </c>
      <c r="AW357" s="15" t="s">
        <v>32</v>
      </c>
      <c r="AX357" s="15" t="s">
        <v>76</v>
      </c>
      <c r="AY357" s="301" t="s">
        <v>210</v>
      </c>
    </row>
    <row r="358" s="15" customFormat="1">
      <c r="A358" s="15"/>
      <c r="B358" s="292"/>
      <c r="C358" s="293"/>
      <c r="D358" s="260" t="s">
        <v>256</v>
      </c>
      <c r="E358" s="294" t="s">
        <v>1</v>
      </c>
      <c r="F358" s="295" t="s">
        <v>2617</v>
      </c>
      <c r="G358" s="293"/>
      <c r="H358" s="294" t="s">
        <v>1</v>
      </c>
      <c r="I358" s="296"/>
      <c r="J358" s="293"/>
      <c r="K358" s="293"/>
      <c r="L358" s="297"/>
      <c r="M358" s="298"/>
      <c r="N358" s="299"/>
      <c r="O358" s="299"/>
      <c r="P358" s="299"/>
      <c r="Q358" s="299"/>
      <c r="R358" s="299"/>
      <c r="S358" s="299"/>
      <c r="T358" s="300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T358" s="301" t="s">
        <v>256</v>
      </c>
      <c r="AU358" s="301" t="s">
        <v>92</v>
      </c>
      <c r="AV358" s="15" t="s">
        <v>84</v>
      </c>
      <c r="AW358" s="15" t="s">
        <v>32</v>
      </c>
      <c r="AX358" s="15" t="s">
        <v>76</v>
      </c>
      <c r="AY358" s="301" t="s">
        <v>210</v>
      </c>
    </row>
    <row r="359" s="13" customFormat="1">
      <c r="A359" s="13"/>
      <c r="B359" s="258"/>
      <c r="C359" s="259"/>
      <c r="D359" s="260" t="s">
        <v>256</v>
      </c>
      <c r="E359" s="261" t="s">
        <v>1</v>
      </c>
      <c r="F359" s="262" t="s">
        <v>2636</v>
      </c>
      <c r="G359" s="259"/>
      <c r="H359" s="263">
        <v>15.050000000000001</v>
      </c>
      <c r="I359" s="264"/>
      <c r="J359" s="259"/>
      <c r="K359" s="259"/>
      <c r="L359" s="265"/>
      <c r="M359" s="266"/>
      <c r="N359" s="267"/>
      <c r="O359" s="267"/>
      <c r="P359" s="267"/>
      <c r="Q359" s="267"/>
      <c r="R359" s="267"/>
      <c r="S359" s="267"/>
      <c r="T359" s="268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69" t="s">
        <v>256</v>
      </c>
      <c r="AU359" s="269" t="s">
        <v>92</v>
      </c>
      <c r="AV359" s="13" t="s">
        <v>92</v>
      </c>
      <c r="AW359" s="13" t="s">
        <v>32</v>
      </c>
      <c r="AX359" s="13" t="s">
        <v>76</v>
      </c>
      <c r="AY359" s="269" t="s">
        <v>210</v>
      </c>
    </row>
    <row r="360" s="13" customFormat="1">
      <c r="A360" s="13"/>
      <c r="B360" s="258"/>
      <c r="C360" s="259"/>
      <c r="D360" s="260" t="s">
        <v>256</v>
      </c>
      <c r="E360" s="261" t="s">
        <v>1</v>
      </c>
      <c r="F360" s="262" t="s">
        <v>2637</v>
      </c>
      <c r="G360" s="259"/>
      <c r="H360" s="263">
        <v>33.799999999999997</v>
      </c>
      <c r="I360" s="264"/>
      <c r="J360" s="259"/>
      <c r="K360" s="259"/>
      <c r="L360" s="265"/>
      <c r="M360" s="266"/>
      <c r="N360" s="267"/>
      <c r="O360" s="267"/>
      <c r="P360" s="267"/>
      <c r="Q360" s="267"/>
      <c r="R360" s="267"/>
      <c r="S360" s="267"/>
      <c r="T360" s="268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69" t="s">
        <v>256</v>
      </c>
      <c r="AU360" s="269" t="s">
        <v>92</v>
      </c>
      <c r="AV360" s="13" t="s">
        <v>92</v>
      </c>
      <c r="AW360" s="13" t="s">
        <v>32</v>
      </c>
      <c r="AX360" s="13" t="s">
        <v>76</v>
      </c>
      <c r="AY360" s="269" t="s">
        <v>210</v>
      </c>
    </row>
    <row r="361" s="15" customFormat="1">
      <c r="A361" s="15"/>
      <c r="B361" s="292"/>
      <c r="C361" s="293"/>
      <c r="D361" s="260" t="s">
        <v>256</v>
      </c>
      <c r="E361" s="294" t="s">
        <v>1</v>
      </c>
      <c r="F361" s="295" t="s">
        <v>2620</v>
      </c>
      <c r="G361" s="293"/>
      <c r="H361" s="294" t="s">
        <v>1</v>
      </c>
      <c r="I361" s="296"/>
      <c r="J361" s="293"/>
      <c r="K361" s="293"/>
      <c r="L361" s="297"/>
      <c r="M361" s="298"/>
      <c r="N361" s="299"/>
      <c r="O361" s="299"/>
      <c r="P361" s="299"/>
      <c r="Q361" s="299"/>
      <c r="R361" s="299"/>
      <c r="S361" s="299"/>
      <c r="T361" s="300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T361" s="301" t="s">
        <v>256</v>
      </c>
      <c r="AU361" s="301" t="s">
        <v>92</v>
      </c>
      <c r="AV361" s="15" t="s">
        <v>84</v>
      </c>
      <c r="AW361" s="15" t="s">
        <v>32</v>
      </c>
      <c r="AX361" s="15" t="s">
        <v>76</v>
      </c>
      <c r="AY361" s="301" t="s">
        <v>210</v>
      </c>
    </row>
    <row r="362" s="13" customFormat="1">
      <c r="A362" s="13"/>
      <c r="B362" s="258"/>
      <c r="C362" s="259"/>
      <c r="D362" s="260" t="s">
        <v>256</v>
      </c>
      <c r="E362" s="261" t="s">
        <v>1</v>
      </c>
      <c r="F362" s="262" t="s">
        <v>2638</v>
      </c>
      <c r="G362" s="259"/>
      <c r="H362" s="263">
        <v>3.1499999999999999</v>
      </c>
      <c r="I362" s="264"/>
      <c r="J362" s="259"/>
      <c r="K362" s="259"/>
      <c r="L362" s="265"/>
      <c r="M362" s="266"/>
      <c r="N362" s="267"/>
      <c r="O362" s="267"/>
      <c r="P362" s="267"/>
      <c r="Q362" s="267"/>
      <c r="R362" s="267"/>
      <c r="S362" s="267"/>
      <c r="T362" s="268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69" t="s">
        <v>256</v>
      </c>
      <c r="AU362" s="269" t="s">
        <v>92</v>
      </c>
      <c r="AV362" s="13" t="s">
        <v>92</v>
      </c>
      <c r="AW362" s="13" t="s">
        <v>32</v>
      </c>
      <c r="AX362" s="13" t="s">
        <v>76</v>
      </c>
      <c r="AY362" s="269" t="s">
        <v>210</v>
      </c>
    </row>
    <row r="363" s="14" customFormat="1">
      <c r="A363" s="14"/>
      <c r="B363" s="270"/>
      <c r="C363" s="271"/>
      <c r="D363" s="260" t="s">
        <v>256</v>
      </c>
      <c r="E363" s="272" t="s">
        <v>1</v>
      </c>
      <c r="F363" s="273" t="s">
        <v>268</v>
      </c>
      <c r="G363" s="271"/>
      <c r="H363" s="274">
        <v>52</v>
      </c>
      <c r="I363" s="275"/>
      <c r="J363" s="271"/>
      <c r="K363" s="271"/>
      <c r="L363" s="276"/>
      <c r="M363" s="277"/>
      <c r="N363" s="278"/>
      <c r="O363" s="278"/>
      <c r="P363" s="278"/>
      <c r="Q363" s="278"/>
      <c r="R363" s="278"/>
      <c r="S363" s="278"/>
      <c r="T363" s="279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80" t="s">
        <v>256</v>
      </c>
      <c r="AU363" s="280" t="s">
        <v>92</v>
      </c>
      <c r="AV363" s="14" t="s">
        <v>227</v>
      </c>
      <c r="AW363" s="14" t="s">
        <v>32</v>
      </c>
      <c r="AX363" s="14" t="s">
        <v>84</v>
      </c>
      <c r="AY363" s="280" t="s">
        <v>210</v>
      </c>
    </row>
    <row r="364" s="2" customFormat="1" ht="21.0566" customHeight="1">
      <c r="A364" s="39"/>
      <c r="B364" s="40"/>
      <c r="C364" s="239" t="s">
        <v>634</v>
      </c>
      <c r="D364" s="239" t="s">
        <v>213</v>
      </c>
      <c r="E364" s="240" t="s">
        <v>2639</v>
      </c>
      <c r="F364" s="241" t="s">
        <v>2640</v>
      </c>
      <c r="G364" s="242" t="s">
        <v>254</v>
      </c>
      <c r="H364" s="243">
        <v>22.286000000000001</v>
      </c>
      <c r="I364" s="244"/>
      <c r="J364" s="245">
        <f>ROUND(I364*H364,2)</f>
        <v>0</v>
      </c>
      <c r="K364" s="246"/>
      <c r="L364" s="45"/>
      <c r="M364" s="247" t="s">
        <v>1</v>
      </c>
      <c r="N364" s="248" t="s">
        <v>42</v>
      </c>
      <c r="O364" s="98"/>
      <c r="P364" s="249">
        <f>O364*H364</f>
        <v>0</v>
      </c>
      <c r="Q364" s="249">
        <v>0.094350000000000003</v>
      </c>
      <c r="R364" s="249">
        <f>Q364*H364</f>
        <v>2.1026841000000003</v>
      </c>
      <c r="S364" s="249">
        <v>0</v>
      </c>
      <c r="T364" s="250">
        <f>S364*H364</f>
        <v>0</v>
      </c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R364" s="251" t="s">
        <v>227</v>
      </c>
      <c r="AT364" s="251" t="s">
        <v>213</v>
      </c>
      <c r="AU364" s="251" t="s">
        <v>92</v>
      </c>
      <c r="AY364" s="18" t="s">
        <v>210</v>
      </c>
      <c r="BE364" s="252">
        <f>IF(N364="základná",J364,0)</f>
        <v>0</v>
      </c>
      <c r="BF364" s="252">
        <f>IF(N364="znížená",J364,0)</f>
        <v>0</v>
      </c>
      <c r="BG364" s="252">
        <f>IF(N364="zákl. prenesená",J364,0)</f>
        <v>0</v>
      </c>
      <c r="BH364" s="252">
        <f>IF(N364="zníž. prenesená",J364,0)</f>
        <v>0</v>
      </c>
      <c r="BI364" s="252">
        <f>IF(N364="nulová",J364,0)</f>
        <v>0</v>
      </c>
      <c r="BJ364" s="18" t="s">
        <v>92</v>
      </c>
      <c r="BK364" s="252">
        <f>ROUND(I364*H364,2)</f>
        <v>0</v>
      </c>
      <c r="BL364" s="18" t="s">
        <v>227</v>
      </c>
      <c r="BM364" s="251" t="s">
        <v>2641</v>
      </c>
    </row>
    <row r="365" s="15" customFormat="1">
      <c r="A365" s="15"/>
      <c r="B365" s="292"/>
      <c r="C365" s="293"/>
      <c r="D365" s="260" t="s">
        <v>256</v>
      </c>
      <c r="E365" s="294" t="s">
        <v>1</v>
      </c>
      <c r="F365" s="295" t="s">
        <v>2616</v>
      </c>
      <c r="G365" s="293"/>
      <c r="H365" s="294" t="s">
        <v>1</v>
      </c>
      <c r="I365" s="296"/>
      <c r="J365" s="293"/>
      <c r="K365" s="293"/>
      <c r="L365" s="297"/>
      <c r="M365" s="298"/>
      <c r="N365" s="299"/>
      <c r="O365" s="299"/>
      <c r="P365" s="299"/>
      <c r="Q365" s="299"/>
      <c r="R365" s="299"/>
      <c r="S365" s="299"/>
      <c r="T365" s="300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T365" s="301" t="s">
        <v>256</v>
      </c>
      <c r="AU365" s="301" t="s">
        <v>92</v>
      </c>
      <c r="AV365" s="15" t="s">
        <v>84</v>
      </c>
      <c r="AW365" s="15" t="s">
        <v>32</v>
      </c>
      <c r="AX365" s="15" t="s">
        <v>76</v>
      </c>
      <c r="AY365" s="301" t="s">
        <v>210</v>
      </c>
    </row>
    <row r="366" s="15" customFormat="1">
      <c r="A366" s="15"/>
      <c r="B366" s="292"/>
      <c r="C366" s="293"/>
      <c r="D366" s="260" t="s">
        <v>256</v>
      </c>
      <c r="E366" s="294" t="s">
        <v>1</v>
      </c>
      <c r="F366" s="295" t="s">
        <v>2617</v>
      </c>
      <c r="G366" s="293"/>
      <c r="H366" s="294" t="s">
        <v>1</v>
      </c>
      <c r="I366" s="296"/>
      <c r="J366" s="293"/>
      <c r="K366" s="293"/>
      <c r="L366" s="297"/>
      <c r="M366" s="298"/>
      <c r="N366" s="299"/>
      <c r="O366" s="299"/>
      <c r="P366" s="299"/>
      <c r="Q366" s="299"/>
      <c r="R366" s="299"/>
      <c r="S366" s="299"/>
      <c r="T366" s="300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T366" s="301" t="s">
        <v>256</v>
      </c>
      <c r="AU366" s="301" t="s">
        <v>92</v>
      </c>
      <c r="AV366" s="15" t="s">
        <v>84</v>
      </c>
      <c r="AW366" s="15" t="s">
        <v>32</v>
      </c>
      <c r="AX366" s="15" t="s">
        <v>76</v>
      </c>
      <c r="AY366" s="301" t="s">
        <v>210</v>
      </c>
    </row>
    <row r="367" s="13" customFormat="1">
      <c r="A367" s="13"/>
      <c r="B367" s="258"/>
      <c r="C367" s="259"/>
      <c r="D367" s="260" t="s">
        <v>256</v>
      </c>
      <c r="E367" s="261" t="s">
        <v>1</v>
      </c>
      <c r="F367" s="262" t="s">
        <v>2642</v>
      </c>
      <c r="G367" s="259"/>
      <c r="H367" s="263">
        <v>6.4500000000000002</v>
      </c>
      <c r="I367" s="264"/>
      <c r="J367" s="259"/>
      <c r="K367" s="259"/>
      <c r="L367" s="265"/>
      <c r="M367" s="266"/>
      <c r="N367" s="267"/>
      <c r="O367" s="267"/>
      <c r="P367" s="267"/>
      <c r="Q367" s="267"/>
      <c r="R367" s="267"/>
      <c r="S367" s="267"/>
      <c r="T367" s="268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69" t="s">
        <v>256</v>
      </c>
      <c r="AU367" s="269" t="s">
        <v>92</v>
      </c>
      <c r="AV367" s="13" t="s">
        <v>92</v>
      </c>
      <c r="AW367" s="13" t="s">
        <v>32</v>
      </c>
      <c r="AX367" s="13" t="s">
        <v>76</v>
      </c>
      <c r="AY367" s="269" t="s">
        <v>210</v>
      </c>
    </row>
    <row r="368" s="13" customFormat="1">
      <c r="A368" s="13"/>
      <c r="B368" s="258"/>
      <c r="C368" s="259"/>
      <c r="D368" s="260" t="s">
        <v>256</v>
      </c>
      <c r="E368" s="261" t="s">
        <v>1</v>
      </c>
      <c r="F368" s="262" t="s">
        <v>2643</v>
      </c>
      <c r="G368" s="259"/>
      <c r="H368" s="263">
        <v>14.486000000000001</v>
      </c>
      <c r="I368" s="264"/>
      <c r="J368" s="259"/>
      <c r="K368" s="259"/>
      <c r="L368" s="265"/>
      <c r="M368" s="266"/>
      <c r="N368" s="267"/>
      <c r="O368" s="267"/>
      <c r="P368" s="267"/>
      <c r="Q368" s="267"/>
      <c r="R368" s="267"/>
      <c r="S368" s="267"/>
      <c r="T368" s="268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69" t="s">
        <v>256</v>
      </c>
      <c r="AU368" s="269" t="s">
        <v>92</v>
      </c>
      <c r="AV368" s="13" t="s">
        <v>92</v>
      </c>
      <c r="AW368" s="13" t="s">
        <v>32</v>
      </c>
      <c r="AX368" s="13" t="s">
        <v>76</v>
      </c>
      <c r="AY368" s="269" t="s">
        <v>210</v>
      </c>
    </row>
    <row r="369" s="15" customFormat="1">
      <c r="A369" s="15"/>
      <c r="B369" s="292"/>
      <c r="C369" s="293"/>
      <c r="D369" s="260" t="s">
        <v>256</v>
      </c>
      <c r="E369" s="294" t="s">
        <v>1</v>
      </c>
      <c r="F369" s="295" t="s">
        <v>2620</v>
      </c>
      <c r="G369" s="293"/>
      <c r="H369" s="294" t="s">
        <v>1</v>
      </c>
      <c r="I369" s="296"/>
      <c r="J369" s="293"/>
      <c r="K369" s="293"/>
      <c r="L369" s="297"/>
      <c r="M369" s="298"/>
      <c r="N369" s="299"/>
      <c r="O369" s="299"/>
      <c r="P369" s="299"/>
      <c r="Q369" s="299"/>
      <c r="R369" s="299"/>
      <c r="S369" s="299"/>
      <c r="T369" s="300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T369" s="301" t="s">
        <v>256</v>
      </c>
      <c r="AU369" s="301" t="s">
        <v>92</v>
      </c>
      <c r="AV369" s="15" t="s">
        <v>84</v>
      </c>
      <c r="AW369" s="15" t="s">
        <v>32</v>
      </c>
      <c r="AX369" s="15" t="s">
        <v>76</v>
      </c>
      <c r="AY369" s="301" t="s">
        <v>210</v>
      </c>
    </row>
    <row r="370" s="13" customFormat="1">
      <c r="A370" s="13"/>
      <c r="B370" s="258"/>
      <c r="C370" s="259"/>
      <c r="D370" s="260" t="s">
        <v>256</v>
      </c>
      <c r="E370" s="261" t="s">
        <v>1</v>
      </c>
      <c r="F370" s="262" t="s">
        <v>2644</v>
      </c>
      <c r="G370" s="259"/>
      <c r="H370" s="263">
        <v>1.3500000000000001</v>
      </c>
      <c r="I370" s="264"/>
      <c r="J370" s="259"/>
      <c r="K370" s="259"/>
      <c r="L370" s="265"/>
      <c r="M370" s="266"/>
      <c r="N370" s="267"/>
      <c r="O370" s="267"/>
      <c r="P370" s="267"/>
      <c r="Q370" s="267"/>
      <c r="R370" s="267"/>
      <c r="S370" s="267"/>
      <c r="T370" s="268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69" t="s">
        <v>256</v>
      </c>
      <c r="AU370" s="269" t="s">
        <v>92</v>
      </c>
      <c r="AV370" s="13" t="s">
        <v>92</v>
      </c>
      <c r="AW370" s="13" t="s">
        <v>32</v>
      </c>
      <c r="AX370" s="13" t="s">
        <v>76</v>
      </c>
      <c r="AY370" s="269" t="s">
        <v>210</v>
      </c>
    </row>
    <row r="371" s="14" customFormat="1">
      <c r="A371" s="14"/>
      <c r="B371" s="270"/>
      <c r="C371" s="271"/>
      <c r="D371" s="260" t="s">
        <v>256</v>
      </c>
      <c r="E371" s="272" t="s">
        <v>1</v>
      </c>
      <c r="F371" s="273" t="s">
        <v>268</v>
      </c>
      <c r="G371" s="271"/>
      <c r="H371" s="274">
        <v>22.286000000000001</v>
      </c>
      <c r="I371" s="275"/>
      <c r="J371" s="271"/>
      <c r="K371" s="271"/>
      <c r="L371" s="276"/>
      <c r="M371" s="277"/>
      <c r="N371" s="278"/>
      <c r="O371" s="278"/>
      <c r="P371" s="278"/>
      <c r="Q371" s="278"/>
      <c r="R371" s="278"/>
      <c r="S371" s="278"/>
      <c r="T371" s="279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80" t="s">
        <v>256</v>
      </c>
      <c r="AU371" s="280" t="s">
        <v>92</v>
      </c>
      <c r="AV371" s="14" t="s">
        <v>227</v>
      </c>
      <c r="AW371" s="14" t="s">
        <v>32</v>
      </c>
      <c r="AX371" s="14" t="s">
        <v>84</v>
      </c>
      <c r="AY371" s="280" t="s">
        <v>210</v>
      </c>
    </row>
    <row r="372" s="2" customFormat="1" ht="23.4566" customHeight="1">
      <c r="A372" s="39"/>
      <c r="B372" s="40"/>
      <c r="C372" s="239" t="s">
        <v>638</v>
      </c>
      <c r="D372" s="239" t="s">
        <v>213</v>
      </c>
      <c r="E372" s="240" t="s">
        <v>2645</v>
      </c>
      <c r="F372" s="241" t="s">
        <v>2646</v>
      </c>
      <c r="G372" s="242" t="s">
        <v>254</v>
      </c>
      <c r="H372" s="243">
        <v>11.143000000000001</v>
      </c>
      <c r="I372" s="244"/>
      <c r="J372" s="245">
        <f>ROUND(I372*H372,2)</f>
        <v>0</v>
      </c>
      <c r="K372" s="246"/>
      <c r="L372" s="45"/>
      <c r="M372" s="247" t="s">
        <v>1</v>
      </c>
      <c r="N372" s="248" t="s">
        <v>42</v>
      </c>
      <c r="O372" s="98"/>
      <c r="P372" s="249">
        <f>O372*H372</f>
        <v>0</v>
      </c>
      <c r="Q372" s="249">
        <v>0.0020630000000000002</v>
      </c>
      <c r="R372" s="249">
        <f>Q372*H372</f>
        <v>0.022988009000000004</v>
      </c>
      <c r="S372" s="249">
        <v>0</v>
      </c>
      <c r="T372" s="250">
        <f>S372*H372</f>
        <v>0</v>
      </c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R372" s="251" t="s">
        <v>227</v>
      </c>
      <c r="AT372" s="251" t="s">
        <v>213</v>
      </c>
      <c r="AU372" s="251" t="s">
        <v>92</v>
      </c>
      <c r="AY372" s="18" t="s">
        <v>210</v>
      </c>
      <c r="BE372" s="252">
        <f>IF(N372="základná",J372,0)</f>
        <v>0</v>
      </c>
      <c r="BF372" s="252">
        <f>IF(N372="znížená",J372,0)</f>
        <v>0</v>
      </c>
      <c r="BG372" s="252">
        <f>IF(N372="zákl. prenesená",J372,0)</f>
        <v>0</v>
      </c>
      <c r="BH372" s="252">
        <f>IF(N372="zníž. prenesená",J372,0)</f>
        <v>0</v>
      </c>
      <c r="BI372" s="252">
        <f>IF(N372="nulová",J372,0)</f>
        <v>0</v>
      </c>
      <c r="BJ372" s="18" t="s">
        <v>92</v>
      </c>
      <c r="BK372" s="252">
        <f>ROUND(I372*H372,2)</f>
        <v>0</v>
      </c>
      <c r="BL372" s="18" t="s">
        <v>227</v>
      </c>
      <c r="BM372" s="251" t="s">
        <v>2647</v>
      </c>
    </row>
    <row r="373" s="15" customFormat="1">
      <c r="A373" s="15"/>
      <c r="B373" s="292"/>
      <c r="C373" s="293"/>
      <c r="D373" s="260" t="s">
        <v>256</v>
      </c>
      <c r="E373" s="294" t="s">
        <v>1</v>
      </c>
      <c r="F373" s="295" t="s">
        <v>2616</v>
      </c>
      <c r="G373" s="293"/>
      <c r="H373" s="294" t="s">
        <v>1</v>
      </c>
      <c r="I373" s="296"/>
      <c r="J373" s="293"/>
      <c r="K373" s="293"/>
      <c r="L373" s="297"/>
      <c r="M373" s="298"/>
      <c r="N373" s="299"/>
      <c r="O373" s="299"/>
      <c r="P373" s="299"/>
      <c r="Q373" s="299"/>
      <c r="R373" s="299"/>
      <c r="S373" s="299"/>
      <c r="T373" s="300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T373" s="301" t="s">
        <v>256</v>
      </c>
      <c r="AU373" s="301" t="s">
        <v>92</v>
      </c>
      <c r="AV373" s="15" t="s">
        <v>84</v>
      </c>
      <c r="AW373" s="15" t="s">
        <v>32</v>
      </c>
      <c r="AX373" s="15" t="s">
        <v>76</v>
      </c>
      <c r="AY373" s="301" t="s">
        <v>210</v>
      </c>
    </row>
    <row r="374" s="15" customFormat="1">
      <c r="A374" s="15"/>
      <c r="B374" s="292"/>
      <c r="C374" s="293"/>
      <c r="D374" s="260" t="s">
        <v>256</v>
      </c>
      <c r="E374" s="294" t="s">
        <v>1</v>
      </c>
      <c r="F374" s="295" t="s">
        <v>2617</v>
      </c>
      <c r="G374" s="293"/>
      <c r="H374" s="294" t="s">
        <v>1</v>
      </c>
      <c r="I374" s="296"/>
      <c r="J374" s="293"/>
      <c r="K374" s="293"/>
      <c r="L374" s="297"/>
      <c r="M374" s="298"/>
      <c r="N374" s="299"/>
      <c r="O374" s="299"/>
      <c r="P374" s="299"/>
      <c r="Q374" s="299"/>
      <c r="R374" s="299"/>
      <c r="S374" s="299"/>
      <c r="T374" s="300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T374" s="301" t="s">
        <v>256</v>
      </c>
      <c r="AU374" s="301" t="s">
        <v>92</v>
      </c>
      <c r="AV374" s="15" t="s">
        <v>84</v>
      </c>
      <c r="AW374" s="15" t="s">
        <v>32</v>
      </c>
      <c r="AX374" s="15" t="s">
        <v>76</v>
      </c>
      <c r="AY374" s="301" t="s">
        <v>210</v>
      </c>
    </row>
    <row r="375" s="13" customFormat="1">
      <c r="A375" s="13"/>
      <c r="B375" s="258"/>
      <c r="C375" s="259"/>
      <c r="D375" s="260" t="s">
        <v>256</v>
      </c>
      <c r="E375" s="261" t="s">
        <v>1</v>
      </c>
      <c r="F375" s="262" t="s">
        <v>2648</v>
      </c>
      <c r="G375" s="259"/>
      <c r="H375" s="263">
        <v>3.2250000000000001</v>
      </c>
      <c r="I375" s="264"/>
      <c r="J375" s="259"/>
      <c r="K375" s="259"/>
      <c r="L375" s="265"/>
      <c r="M375" s="266"/>
      <c r="N375" s="267"/>
      <c r="O375" s="267"/>
      <c r="P375" s="267"/>
      <c r="Q375" s="267"/>
      <c r="R375" s="267"/>
      <c r="S375" s="267"/>
      <c r="T375" s="268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69" t="s">
        <v>256</v>
      </c>
      <c r="AU375" s="269" t="s">
        <v>92</v>
      </c>
      <c r="AV375" s="13" t="s">
        <v>92</v>
      </c>
      <c r="AW375" s="13" t="s">
        <v>32</v>
      </c>
      <c r="AX375" s="13" t="s">
        <v>76</v>
      </c>
      <c r="AY375" s="269" t="s">
        <v>210</v>
      </c>
    </row>
    <row r="376" s="13" customFormat="1">
      <c r="A376" s="13"/>
      <c r="B376" s="258"/>
      <c r="C376" s="259"/>
      <c r="D376" s="260" t="s">
        <v>256</v>
      </c>
      <c r="E376" s="261" t="s">
        <v>1</v>
      </c>
      <c r="F376" s="262" t="s">
        <v>2649</v>
      </c>
      <c r="G376" s="259"/>
      <c r="H376" s="263">
        <v>7.2430000000000003</v>
      </c>
      <c r="I376" s="264"/>
      <c r="J376" s="259"/>
      <c r="K376" s="259"/>
      <c r="L376" s="265"/>
      <c r="M376" s="266"/>
      <c r="N376" s="267"/>
      <c r="O376" s="267"/>
      <c r="P376" s="267"/>
      <c r="Q376" s="267"/>
      <c r="R376" s="267"/>
      <c r="S376" s="267"/>
      <c r="T376" s="268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69" t="s">
        <v>256</v>
      </c>
      <c r="AU376" s="269" t="s">
        <v>92</v>
      </c>
      <c r="AV376" s="13" t="s">
        <v>92</v>
      </c>
      <c r="AW376" s="13" t="s">
        <v>32</v>
      </c>
      <c r="AX376" s="13" t="s">
        <v>76</v>
      </c>
      <c r="AY376" s="269" t="s">
        <v>210</v>
      </c>
    </row>
    <row r="377" s="15" customFormat="1">
      <c r="A377" s="15"/>
      <c r="B377" s="292"/>
      <c r="C377" s="293"/>
      <c r="D377" s="260" t="s">
        <v>256</v>
      </c>
      <c r="E377" s="294" t="s">
        <v>1</v>
      </c>
      <c r="F377" s="295" t="s">
        <v>2620</v>
      </c>
      <c r="G377" s="293"/>
      <c r="H377" s="294" t="s">
        <v>1</v>
      </c>
      <c r="I377" s="296"/>
      <c r="J377" s="293"/>
      <c r="K377" s="293"/>
      <c r="L377" s="297"/>
      <c r="M377" s="298"/>
      <c r="N377" s="299"/>
      <c r="O377" s="299"/>
      <c r="P377" s="299"/>
      <c r="Q377" s="299"/>
      <c r="R377" s="299"/>
      <c r="S377" s="299"/>
      <c r="T377" s="300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T377" s="301" t="s">
        <v>256</v>
      </c>
      <c r="AU377" s="301" t="s">
        <v>92</v>
      </c>
      <c r="AV377" s="15" t="s">
        <v>84</v>
      </c>
      <c r="AW377" s="15" t="s">
        <v>32</v>
      </c>
      <c r="AX377" s="15" t="s">
        <v>76</v>
      </c>
      <c r="AY377" s="301" t="s">
        <v>210</v>
      </c>
    </row>
    <row r="378" s="13" customFormat="1">
      <c r="A378" s="13"/>
      <c r="B378" s="258"/>
      <c r="C378" s="259"/>
      <c r="D378" s="260" t="s">
        <v>256</v>
      </c>
      <c r="E378" s="261" t="s">
        <v>1</v>
      </c>
      <c r="F378" s="262" t="s">
        <v>2650</v>
      </c>
      <c r="G378" s="259"/>
      <c r="H378" s="263">
        <v>0.67500000000000004</v>
      </c>
      <c r="I378" s="264"/>
      <c r="J378" s="259"/>
      <c r="K378" s="259"/>
      <c r="L378" s="265"/>
      <c r="M378" s="266"/>
      <c r="N378" s="267"/>
      <c r="O378" s="267"/>
      <c r="P378" s="267"/>
      <c r="Q378" s="267"/>
      <c r="R378" s="267"/>
      <c r="S378" s="267"/>
      <c r="T378" s="268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69" t="s">
        <v>256</v>
      </c>
      <c r="AU378" s="269" t="s">
        <v>92</v>
      </c>
      <c r="AV378" s="13" t="s">
        <v>92</v>
      </c>
      <c r="AW378" s="13" t="s">
        <v>32</v>
      </c>
      <c r="AX378" s="13" t="s">
        <v>76</v>
      </c>
      <c r="AY378" s="269" t="s">
        <v>210</v>
      </c>
    </row>
    <row r="379" s="14" customFormat="1">
      <c r="A379" s="14"/>
      <c r="B379" s="270"/>
      <c r="C379" s="271"/>
      <c r="D379" s="260" t="s">
        <v>256</v>
      </c>
      <c r="E379" s="272" t="s">
        <v>1</v>
      </c>
      <c r="F379" s="273" t="s">
        <v>268</v>
      </c>
      <c r="G379" s="271"/>
      <c r="H379" s="274">
        <v>11.143000000000001</v>
      </c>
      <c r="I379" s="275"/>
      <c r="J379" s="271"/>
      <c r="K379" s="271"/>
      <c r="L379" s="276"/>
      <c r="M379" s="277"/>
      <c r="N379" s="278"/>
      <c r="O379" s="278"/>
      <c r="P379" s="278"/>
      <c r="Q379" s="278"/>
      <c r="R379" s="278"/>
      <c r="S379" s="278"/>
      <c r="T379" s="279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80" t="s">
        <v>256</v>
      </c>
      <c r="AU379" s="280" t="s">
        <v>92</v>
      </c>
      <c r="AV379" s="14" t="s">
        <v>227</v>
      </c>
      <c r="AW379" s="14" t="s">
        <v>32</v>
      </c>
      <c r="AX379" s="14" t="s">
        <v>84</v>
      </c>
      <c r="AY379" s="280" t="s">
        <v>210</v>
      </c>
    </row>
    <row r="380" s="12" customFormat="1" ht="22.8" customHeight="1">
      <c r="A380" s="12"/>
      <c r="B380" s="223"/>
      <c r="C380" s="224"/>
      <c r="D380" s="225" t="s">
        <v>75</v>
      </c>
      <c r="E380" s="237" t="s">
        <v>287</v>
      </c>
      <c r="F380" s="237" t="s">
        <v>543</v>
      </c>
      <c r="G380" s="224"/>
      <c r="H380" s="224"/>
      <c r="I380" s="227"/>
      <c r="J380" s="238">
        <f>BK380</f>
        <v>0</v>
      </c>
      <c r="K380" s="224"/>
      <c r="L380" s="229"/>
      <c r="M380" s="230"/>
      <c r="N380" s="231"/>
      <c r="O380" s="231"/>
      <c r="P380" s="232">
        <f>SUM(P381:P388)</f>
        <v>0</v>
      </c>
      <c r="Q380" s="231"/>
      <c r="R380" s="232">
        <f>SUM(R381:R388)</f>
        <v>3.6578930999999999</v>
      </c>
      <c r="S380" s="231"/>
      <c r="T380" s="233">
        <f>SUM(T381:T388)</f>
        <v>0</v>
      </c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R380" s="234" t="s">
        <v>84</v>
      </c>
      <c r="AT380" s="235" t="s">
        <v>75</v>
      </c>
      <c r="AU380" s="235" t="s">
        <v>84</v>
      </c>
      <c r="AY380" s="234" t="s">
        <v>210</v>
      </c>
      <c r="BK380" s="236">
        <f>SUM(BK381:BK388)</f>
        <v>0</v>
      </c>
    </row>
    <row r="381" s="2" customFormat="1" ht="31.92453" customHeight="1">
      <c r="A381" s="39"/>
      <c r="B381" s="40"/>
      <c r="C381" s="239" t="s">
        <v>642</v>
      </c>
      <c r="D381" s="239" t="s">
        <v>213</v>
      </c>
      <c r="E381" s="240" t="s">
        <v>555</v>
      </c>
      <c r="F381" s="241" t="s">
        <v>556</v>
      </c>
      <c r="G381" s="242" t="s">
        <v>310</v>
      </c>
      <c r="H381" s="243">
        <v>24</v>
      </c>
      <c r="I381" s="244"/>
      <c r="J381" s="245">
        <f>ROUND(I381*H381,2)</f>
        <v>0</v>
      </c>
      <c r="K381" s="246"/>
      <c r="L381" s="45"/>
      <c r="M381" s="247" t="s">
        <v>1</v>
      </c>
      <c r="N381" s="248" t="s">
        <v>42</v>
      </c>
      <c r="O381" s="98"/>
      <c r="P381" s="249">
        <f>O381*H381</f>
        <v>0</v>
      </c>
      <c r="Q381" s="249">
        <v>0</v>
      </c>
      <c r="R381" s="249">
        <f>Q381*H381</f>
        <v>0</v>
      </c>
      <c r="S381" s="249">
        <v>0</v>
      </c>
      <c r="T381" s="250">
        <f>S381*H381</f>
        <v>0</v>
      </c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R381" s="251" t="s">
        <v>227</v>
      </c>
      <c r="AT381" s="251" t="s">
        <v>213</v>
      </c>
      <c r="AU381" s="251" t="s">
        <v>92</v>
      </c>
      <c r="AY381" s="18" t="s">
        <v>210</v>
      </c>
      <c r="BE381" s="252">
        <f>IF(N381="základná",J381,0)</f>
        <v>0</v>
      </c>
      <c r="BF381" s="252">
        <f>IF(N381="znížená",J381,0)</f>
        <v>0</v>
      </c>
      <c r="BG381" s="252">
        <f>IF(N381="zákl. prenesená",J381,0)</f>
        <v>0</v>
      </c>
      <c r="BH381" s="252">
        <f>IF(N381="zníž. prenesená",J381,0)</f>
        <v>0</v>
      </c>
      <c r="BI381" s="252">
        <f>IF(N381="nulová",J381,0)</f>
        <v>0</v>
      </c>
      <c r="BJ381" s="18" t="s">
        <v>92</v>
      </c>
      <c r="BK381" s="252">
        <f>ROUND(I381*H381,2)</f>
        <v>0</v>
      </c>
      <c r="BL381" s="18" t="s">
        <v>227</v>
      </c>
      <c r="BM381" s="251" t="s">
        <v>2651</v>
      </c>
    </row>
    <row r="382" s="13" customFormat="1">
      <c r="A382" s="13"/>
      <c r="B382" s="258"/>
      <c r="C382" s="259"/>
      <c r="D382" s="260" t="s">
        <v>256</v>
      </c>
      <c r="E382" s="261" t="s">
        <v>1</v>
      </c>
      <c r="F382" s="262" t="s">
        <v>2652</v>
      </c>
      <c r="G382" s="259"/>
      <c r="H382" s="263">
        <v>24</v>
      </c>
      <c r="I382" s="264"/>
      <c r="J382" s="259"/>
      <c r="K382" s="259"/>
      <c r="L382" s="265"/>
      <c r="M382" s="266"/>
      <c r="N382" s="267"/>
      <c r="O382" s="267"/>
      <c r="P382" s="267"/>
      <c r="Q382" s="267"/>
      <c r="R382" s="267"/>
      <c r="S382" s="267"/>
      <c r="T382" s="268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69" t="s">
        <v>256</v>
      </c>
      <c r="AU382" s="269" t="s">
        <v>92</v>
      </c>
      <c r="AV382" s="13" t="s">
        <v>92</v>
      </c>
      <c r="AW382" s="13" t="s">
        <v>32</v>
      </c>
      <c r="AX382" s="13" t="s">
        <v>76</v>
      </c>
      <c r="AY382" s="269" t="s">
        <v>210</v>
      </c>
    </row>
    <row r="383" s="2" customFormat="1" ht="21.0566" customHeight="1">
      <c r="A383" s="39"/>
      <c r="B383" s="40"/>
      <c r="C383" s="281" t="s">
        <v>647</v>
      </c>
      <c r="D383" s="281" t="s">
        <v>330</v>
      </c>
      <c r="E383" s="282" t="s">
        <v>551</v>
      </c>
      <c r="F383" s="283" t="s">
        <v>2653</v>
      </c>
      <c r="G383" s="284" t="s">
        <v>310</v>
      </c>
      <c r="H383" s="285">
        <v>24</v>
      </c>
      <c r="I383" s="286"/>
      <c r="J383" s="287">
        <f>ROUND(I383*H383,2)</f>
        <v>0</v>
      </c>
      <c r="K383" s="288"/>
      <c r="L383" s="289"/>
      <c r="M383" s="290" t="s">
        <v>1</v>
      </c>
      <c r="N383" s="291" t="s">
        <v>42</v>
      </c>
      <c r="O383" s="98"/>
      <c r="P383" s="249">
        <f>O383*H383</f>
        <v>0</v>
      </c>
      <c r="Q383" s="249">
        <v>0.00097999999999999997</v>
      </c>
      <c r="R383" s="249">
        <f>Q383*H383</f>
        <v>0.023519999999999999</v>
      </c>
      <c r="S383" s="249">
        <v>0</v>
      </c>
      <c r="T383" s="250">
        <f>S383*H383</f>
        <v>0</v>
      </c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R383" s="251" t="s">
        <v>287</v>
      </c>
      <c r="AT383" s="251" t="s">
        <v>330</v>
      </c>
      <c r="AU383" s="251" t="s">
        <v>92</v>
      </c>
      <c r="AY383" s="18" t="s">
        <v>210</v>
      </c>
      <c r="BE383" s="252">
        <f>IF(N383="základná",J383,0)</f>
        <v>0</v>
      </c>
      <c r="BF383" s="252">
        <f>IF(N383="znížená",J383,0)</f>
        <v>0</v>
      </c>
      <c r="BG383" s="252">
        <f>IF(N383="zákl. prenesená",J383,0)</f>
        <v>0</v>
      </c>
      <c r="BH383" s="252">
        <f>IF(N383="zníž. prenesená",J383,0)</f>
        <v>0</v>
      </c>
      <c r="BI383" s="252">
        <f>IF(N383="nulová",J383,0)</f>
        <v>0</v>
      </c>
      <c r="BJ383" s="18" t="s">
        <v>92</v>
      </c>
      <c r="BK383" s="252">
        <f>ROUND(I383*H383,2)</f>
        <v>0</v>
      </c>
      <c r="BL383" s="18" t="s">
        <v>227</v>
      </c>
      <c r="BM383" s="251" t="s">
        <v>2654</v>
      </c>
    </row>
    <row r="384" s="2" customFormat="1" ht="23.4566" customHeight="1">
      <c r="A384" s="39"/>
      <c r="B384" s="40"/>
      <c r="C384" s="239" t="s">
        <v>652</v>
      </c>
      <c r="D384" s="239" t="s">
        <v>213</v>
      </c>
      <c r="E384" s="240" t="s">
        <v>2655</v>
      </c>
      <c r="F384" s="241" t="s">
        <v>2656</v>
      </c>
      <c r="G384" s="242" t="s">
        <v>310</v>
      </c>
      <c r="H384" s="243">
        <v>19</v>
      </c>
      <c r="I384" s="244"/>
      <c r="J384" s="245">
        <f>ROUND(I384*H384,2)</f>
        <v>0</v>
      </c>
      <c r="K384" s="246"/>
      <c r="L384" s="45"/>
      <c r="M384" s="247" t="s">
        <v>1</v>
      </c>
      <c r="N384" s="248" t="s">
        <v>42</v>
      </c>
      <c r="O384" s="98"/>
      <c r="P384" s="249">
        <f>O384*H384</f>
        <v>0</v>
      </c>
      <c r="Q384" s="249">
        <v>0.18732489999999999</v>
      </c>
      <c r="R384" s="249">
        <f>Q384*H384</f>
        <v>3.5591730999999998</v>
      </c>
      <c r="S384" s="249">
        <v>0</v>
      </c>
      <c r="T384" s="250">
        <f>S384*H384</f>
        <v>0</v>
      </c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R384" s="251" t="s">
        <v>227</v>
      </c>
      <c r="AT384" s="251" t="s">
        <v>213</v>
      </c>
      <c r="AU384" s="251" t="s">
        <v>92</v>
      </c>
      <c r="AY384" s="18" t="s">
        <v>210</v>
      </c>
      <c r="BE384" s="252">
        <f>IF(N384="základná",J384,0)</f>
        <v>0</v>
      </c>
      <c r="BF384" s="252">
        <f>IF(N384="znížená",J384,0)</f>
        <v>0</v>
      </c>
      <c r="BG384" s="252">
        <f>IF(N384="zákl. prenesená",J384,0)</f>
        <v>0</v>
      </c>
      <c r="BH384" s="252">
        <f>IF(N384="zníž. prenesená",J384,0)</f>
        <v>0</v>
      </c>
      <c r="BI384" s="252">
        <f>IF(N384="nulová",J384,0)</f>
        <v>0</v>
      </c>
      <c r="BJ384" s="18" t="s">
        <v>92</v>
      </c>
      <c r="BK384" s="252">
        <f>ROUND(I384*H384,2)</f>
        <v>0</v>
      </c>
      <c r="BL384" s="18" t="s">
        <v>227</v>
      </c>
      <c r="BM384" s="251" t="s">
        <v>2657</v>
      </c>
    </row>
    <row r="385" s="13" customFormat="1">
      <c r="A385" s="13"/>
      <c r="B385" s="258"/>
      <c r="C385" s="259"/>
      <c r="D385" s="260" t="s">
        <v>256</v>
      </c>
      <c r="E385" s="261" t="s">
        <v>1</v>
      </c>
      <c r="F385" s="262" t="s">
        <v>2658</v>
      </c>
      <c r="G385" s="259"/>
      <c r="H385" s="263">
        <v>19</v>
      </c>
      <c r="I385" s="264"/>
      <c r="J385" s="259"/>
      <c r="K385" s="259"/>
      <c r="L385" s="265"/>
      <c r="M385" s="266"/>
      <c r="N385" s="267"/>
      <c r="O385" s="267"/>
      <c r="P385" s="267"/>
      <c r="Q385" s="267"/>
      <c r="R385" s="267"/>
      <c r="S385" s="267"/>
      <c r="T385" s="268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69" t="s">
        <v>256</v>
      </c>
      <c r="AU385" s="269" t="s">
        <v>92</v>
      </c>
      <c r="AV385" s="13" t="s">
        <v>92</v>
      </c>
      <c r="AW385" s="13" t="s">
        <v>32</v>
      </c>
      <c r="AX385" s="13" t="s">
        <v>84</v>
      </c>
      <c r="AY385" s="269" t="s">
        <v>210</v>
      </c>
    </row>
    <row r="386" s="2" customFormat="1" ht="16.30189" customHeight="1">
      <c r="A386" s="39"/>
      <c r="B386" s="40"/>
      <c r="C386" s="239" t="s">
        <v>656</v>
      </c>
      <c r="D386" s="239" t="s">
        <v>213</v>
      </c>
      <c r="E386" s="240" t="s">
        <v>2659</v>
      </c>
      <c r="F386" s="241" t="s">
        <v>2660</v>
      </c>
      <c r="G386" s="242" t="s">
        <v>310</v>
      </c>
      <c r="H386" s="243">
        <v>4</v>
      </c>
      <c r="I386" s="244"/>
      <c r="J386" s="245">
        <f>ROUND(I386*H386,2)</f>
        <v>0</v>
      </c>
      <c r="K386" s="246"/>
      <c r="L386" s="45"/>
      <c r="M386" s="247" t="s">
        <v>1</v>
      </c>
      <c r="N386" s="248" t="s">
        <v>42</v>
      </c>
      <c r="O386" s="98"/>
      <c r="P386" s="249">
        <f>O386*H386</f>
        <v>0</v>
      </c>
      <c r="Q386" s="249">
        <v>0.00033</v>
      </c>
      <c r="R386" s="249">
        <f>Q386*H386</f>
        <v>0.00132</v>
      </c>
      <c r="S386" s="249">
        <v>0</v>
      </c>
      <c r="T386" s="250">
        <f>S386*H386</f>
        <v>0</v>
      </c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R386" s="251" t="s">
        <v>227</v>
      </c>
      <c r="AT386" s="251" t="s">
        <v>213</v>
      </c>
      <c r="AU386" s="251" t="s">
        <v>92</v>
      </c>
      <c r="AY386" s="18" t="s">
        <v>210</v>
      </c>
      <c r="BE386" s="252">
        <f>IF(N386="základná",J386,0)</f>
        <v>0</v>
      </c>
      <c r="BF386" s="252">
        <f>IF(N386="znížená",J386,0)</f>
        <v>0</v>
      </c>
      <c r="BG386" s="252">
        <f>IF(N386="zákl. prenesená",J386,0)</f>
        <v>0</v>
      </c>
      <c r="BH386" s="252">
        <f>IF(N386="zníž. prenesená",J386,0)</f>
        <v>0</v>
      </c>
      <c r="BI386" s="252">
        <f>IF(N386="nulová",J386,0)</f>
        <v>0</v>
      </c>
      <c r="BJ386" s="18" t="s">
        <v>92</v>
      </c>
      <c r="BK386" s="252">
        <f>ROUND(I386*H386,2)</f>
        <v>0</v>
      </c>
      <c r="BL386" s="18" t="s">
        <v>227</v>
      </c>
      <c r="BM386" s="251" t="s">
        <v>2661</v>
      </c>
    </row>
    <row r="387" s="13" customFormat="1">
      <c r="A387" s="13"/>
      <c r="B387" s="258"/>
      <c r="C387" s="259"/>
      <c r="D387" s="260" t="s">
        <v>256</v>
      </c>
      <c r="E387" s="261" t="s">
        <v>1</v>
      </c>
      <c r="F387" s="262" t="s">
        <v>2662</v>
      </c>
      <c r="G387" s="259"/>
      <c r="H387" s="263">
        <v>4</v>
      </c>
      <c r="I387" s="264"/>
      <c r="J387" s="259"/>
      <c r="K387" s="259"/>
      <c r="L387" s="265"/>
      <c r="M387" s="266"/>
      <c r="N387" s="267"/>
      <c r="O387" s="267"/>
      <c r="P387" s="267"/>
      <c r="Q387" s="267"/>
      <c r="R387" s="267"/>
      <c r="S387" s="267"/>
      <c r="T387" s="268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69" t="s">
        <v>256</v>
      </c>
      <c r="AU387" s="269" t="s">
        <v>92</v>
      </c>
      <c r="AV387" s="13" t="s">
        <v>92</v>
      </c>
      <c r="AW387" s="13" t="s">
        <v>32</v>
      </c>
      <c r="AX387" s="13" t="s">
        <v>84</v>
      </c>
      <c r="AY387" s="269" t="s">
        <v>210</v>
      </c>
    </row>
    <row r="388" s="2" customFormat="1" ht="23.4566" customHeight="1">
      <c r="A388" s="39"/>
      <c r="B388" s="40"/>
      <c r="C388" s="281" t="s">
        <v>660</v>
      </c>
      <c r="D388" s="281" t="s">
        <v>330</v>
      </c>
      <c r="E388" s="282" t="s">
        <v>2663</v>
      </c>
      <c r="F388" s="283" t="s">
        <v>2664</v>
      </c>
      <c r="G388" s="284" t="s">
        <v>310</v>
      </c>
      <c r="H388" s="285">
        <v>4</v>
      </c>
      <c r="I388" s="286"/>
      <c r="J388" s="287">
        <f>ROUND(I388*H388,2)</f>
        <v>0</v>
      </c>
      <c r="K388" s="288"/>
      <c r="L388" s="289"/>
      <c r="M388" s="290" t="s">
        <v>1</v>
      </c>
      <c r="N388" s="291" t="s">
        <v>42</v>
      </c>
      <c r="O388" s="98"/>
      <c r="P388" s="249">
        <f>O388*H388</f>
        <v>0</v>
      </c>
      <c r="Q388" s="249">
        <v>0.01847</v>
      </c>
      <c r="R388" s="249">
        <f>Q388*H388</f>
        <v>0.073880000000000001</v>
      </c>
      <c r="S388" s="249">
        <v>0</v>
      </c>
      <c r="T388" s="250">
        <f>S388*H388</f>
        <v>0</v>
      </c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R388" s="251" t="s">
        <v>287</v>
      </c>
      <c r="AT388" s="251" t="s">
        <v>330</v>
      </c>
      <c r="AU388" s="251" t="s">
        <v>92</v>
      </c>
      <c r="AY388" s="18" t="s">
        <v>210</v>
      </c>
      <c r="BE388" s="252">
        <f>IF(N388="základná",J388,0)</f>
        <v>0</v>
      </c>
      <c r="BF388" s="252">
        <f>IF(N388="znížená",J388,0)</f>
        <v>0</v>
      </c>
      <c r="BG388" s="252">
        <f>IF(N388="zákl. prenesená",J388,0)</f>
        <v>0</v>
      </c>
      <c r="BH388" s="252">
        <f>IF(N388="zníž. prenesená",J388,0)</f>
        <v>0</v>
      </c>
      <c r="BI388" s="252">
        <f>IF(N388="nulová",J388,0)</f>
        <v>0</v>
      </c>
      <c r="BJ388" s="18" t="s">
        <v>92</v>
      </c>
      <c r="BK388" s="252">
        <f>ROUND(I388*H388,2)</f>
        <v>0</v>
      </c>
      <c r="BL388" s="18" t="s">
        <v>227</v>
      </c>
      <c r="BM388" s="251" t="s">
        <v>2665</v>
      </c>
    </row>
    <row r="389" s="12" customFormat="1" ht="22.8" customHeight="1">
      <c r="A389" s="12"/>
      <c r="B389" s="223"/>
      <c r="C389" s="224"/>
      <c r="D389" s="225" t="s">
        <v>75</v>
      </c>
      <c r="E389" s="237" t="s">
        <v>293</v>
      </c>
      <c r="F389" s="237" t="s">
        <v>594</v>
      </c>
      <c r="G389" s="224"/>
      <c r="H389" s="224"/>
      <c r="I389" s="227"/>
      <c r="J389" s="238">
        <f>BK389</f>
        <v>0</v>
      </c>
      <c r="K389" s="224"/>
      <c r="L389" s="229"/>
      <c r="M389" s="230"/>
      <c r="N389" s="231"/>
      <c r="O389" s="231"/>
      <c r="P389" s="232">
        <f>SUM(P390:P516)</f>
        <v>0</v>
      </c>
      <c r="Q389" s="231"/>
      <c r="R389" s="232">
        <f>SUM(R390:R516)</f>
        <v>9.1870213307519997</v>
      </c>
      <c r="S389" s="231"/>
      <c r="T389" s="233">
        <f>SUM(T390:T516)</f>
        <v>463.64173</v>
      </c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R389" s="234" t="s">
        <v>84</v>
      </c>
      <c r="AT389" s="235" t="s">
        <v>75</v>
      </c>
      <c r="AU389" s="235" t="s">
        <v>84</v>
      </c>
      <c r="AY389" s="234" t="s">
        <v>210</v>
      </c>
      <c r="BK389" s="236">
        <f>SUM(BK390:BK516)</f>
        <v>0</v>
      </c>
    </row>
    <row r="390" s="2" customFormat="1" ht="16.30189" customHeight="1">
      <c r="A390" s="39"/>
      <c r="B390" s="40"/>
      <c r="C390" s="239" t="s">
        <v>664</v>
      </c>
      <c r="D390" s="239" t="s">
        <v>213</v>
      </c>
      <c r="E390" s="240" t="s">
        <v>639</v>
      </c>
      <c r="F390" s="241" t="s">
        <v>2666</v>
      </c>
      <c r="G390" s="242" t="s">
        <v>2667</v>
      </c>
      <c r="H390" s="243">
        <v>1</v>
      </c>
      <c r="I390" s="244"/>
      <c r="J390" s="245">
        <f>ROUND(I390*H390,2)</f>
        <v>0</v>
      </c>
      <c r="K390" s="246"/>
      <c r="L390" s="45"/>
      <c r="M390" s="247" t="s">
        <v>1</v>
      </c>
      <c r="N390" s="248" t="s">
        <v>42</v>
      </c>
      <c r="O390" s="98"/>
      <c r="P390" s="249">
        <f>O390*H390</f>
        <v>0</v>
      </c>
      <c r="Q390" s="249">
        <v>0.22684000000000001</v>
      </c>
      <c r="R390" s="249">
        <f>Q390*H390</f>
        <v>0.22684000000000001</v>
      </c>
      <c r="S390" s="249">
        <v>0</v>
      </c>
      <c r="T390" s="250">
        <f>S390*H390</f>
        <v>0</v>
      </c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R390" s="251" t="s">
        <v>227</v>
      </c>
      <c r="AT390" s="251" t="s">
        <v>213</v>
      </c>
      <c r="AU390" s="251" t="s">
        <v>92</v>
      </c>
      <c r="AY390" s="18" t="s">
        <v>210</v>
      </c>
      <c r="BE390" s="252">
        <f>IF(N390="základná",J390,0)</f>
        <v>0</v>
      </c>
      <c r="BF390" s="252">
        <f>IF(N390="znížená",J390,0)</f>
        <v>0</v>
      </c>
      <c r="BG390" s="252">
        <f>IF(N390="zákl. prenesená",J390,0)</f>
        <v>0</v>
      </c>
      <c r="BH390" s="252">
        <f>IF(N390="zníž. prenesená",J390,0)</f>
        <v>0</v>
      </c>
      <c r="BI390" s="252">
        <f>IF(N390="nulová",J390,0)</f>
        <v>0</v>
      </c>
      <c r="BJ390" s="18" t="s">
        <v>92</v>
      </c>
      <c r="BK390" s="252">
        <f>ROUND(I390*H390,2)</f>
        <v>0</v>
      </c>
      <c r="BL390" s="18" t="s">
        <v>227</v>
      </c>
      <c r="BM390" s="251" t="s">
        <v>2668</v>
      </c>
    </row>
    <row r="391" s="13" customFormat="1">
      <c r="A391" s="13"/>
      <c r="B391" s="258"/>
      <c r="C391" s="259"/>
      <c r="D391" s="260" t="s">
        <v>256</v>
      </c>
      <c r="E391" s="261" t="s">
        <v>1</v>
      </c>
      <c r="F391" s="262" t="s">
        <v>2669</v>
      </c>
      <c r="G391" s="259"/>
      <c r="H391" s="263">
        <v>1</v>
      </c>
      <c r="I391" s="264"/>
      <c r="J391" s="259"/>
      <c r="K391" s="259"/>
      <c r="L391" s="265"/>
      <c r="M391" s="266"/>
      <c r="N391" s="267"/>
      <c r="O391" s="267"/>
      <c r="P391" s="267"/>
      <c r="Q391" s="267"/>
      <c r="R391" s="267"/>
      <c r="S391" s="267"/>
      <c r="T391" s="268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69" t="s">
        <v>256</v>
      </c>
      <c r="AU391" s="269" t="s">
        <v>92</v>
      </c>
      <c r="AV391" s="13" t="s">
        <v>92</v>
      </c>
      <c r="AW391" s="13" t="s">
        <v>32</v>
      </c>
      <c r="AX391" s="13" t="s">
        <v>84</v>
      </c>
      <c r="AY391" s="269" t="s">
        <v>210</v>
      </c>
    </row>
    <row r="392" s="2" customFormat="1" ht="16.30189" customHeight="1">
      <c r="A392" s="39"/>
      <c r="B392" s="40"/>
      <c r="C392" s="239" t="s">
        <v>668</v>
      </c>
      <c r="D392" s="239" t="s">
        <v>213</v>
      </c>
      <c r="E392" s="240" t="s">
        <v>1134</v>
      </c>
      <c r="F392" s="241" t="s">
        <v>1135</v>
      </c>
      <c r="G392" s="242" t="s">
        <v>563</v>
      </c>
      <c r="H392" s="243">
        <v>2</v>
      </c>
      <c r="I392" s="244"/>
      <c r="J392" s="245">
        <f>ROUND(I392*H392,2)</f>
        <v>0</v>
      </c>
      <c r="K392" s="246"/>
      <c r="L392" s="45"/>
      <c r="M392" s="247" t="s">
        <v>1</v>
      </c>
      <c r="N392" s="248" t="s">
        <v>42</v>
      </c>
      <c r="O392" s="98"/>
      <c r="P392" s="249">
        <f>O392*H392</f>
        <v>0</v>
      </c>
      <c r="Q392" s="249">
        <v>0.077673000000000006</v>
      </c>
      <c r="R392" s="249">
        <f>Q392*H392</f>
        <v>0.15534600000000001</v>
      </c>
      <c r="S392" s="249">
        <v>0</v>
      </c>
      <c r="T392" s="250">
        <f>S392*H392</f>
        <v>0</v>
      </c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R392" s="251" t="s">
        <v>227</v>
      </c>
      <c r="AT392" s="251" t="s">
        <v>213</v>
      </c>
      <c r="AU392" s="251" t="s">
        <v>92</v>
      </c>
      <c r="AY392" s="18" t="s">
        <v>210</v>
      </c>
      <c r="BE392" s="252">
        <f>IF(N392="základná",J392,0)</f>
        <v>0</v>
      </c>
      <c r="BF392" s="252">
        <f>IF(N392="znížená",J392,0)</f>
        <v>0</v>
      </c>
      <c r="BG392" s="252">
        <f>IF(N392="zákl. prenesená",J392,0)</f>
        <v>0</v>
      </c>
      <c r="BH392" s="252">
        <f>IF(N392="zníž. prenesená",J392,0)</f>
        <v>0</v>
      </c>
      <c r="BI392" s="252">
        <f>IF(N392="nulová",J392,0)</f>
        <v>0</v>
      </c>
      <c r="BJ392" s="18" t="s">
        <v>92</v>
      </c>
      <c r="BK392" s="252">
        <f>ROUND(I392*H392,2)</f>
        <v>0</v>
      </c>
      <c r="BL392" s="18" t="s">
        <v>227</v>
      </c>
      <c r="BM392" s="251" t="s">
        <v>2670</v>
      </c>
    </row>
    <row r="393" s="2" customFormat="1" ht="31.92453" customHeight="1">
      <c r="A393" s="39"/>
      <c r="B393" s="40"/>
      <c r="C393" s="239" t="s">
        <v>672</v>
      </c>
      <c r="D393" s="239" t="s">
        <v>213</v>
      </c>
      <c r="E393" s="240" t="s">
        <v>2671</v>
      </c>
      <c r="F393" s="241" t="s">
        <v>2672</v>
      </c>
      <c r="G393" s="242" t="s">
        <v>310</v>
      </c>
      <c r="H393" s="243">
        <v>22</v>
      </c>
      <c r="I393" s="244"/>
      <c r="J393" s="245">
        <f>ROUND(I393*H393,2)</f>
        <v>0</v>
      </c>
      <c r="K393" s="246"/>
      <c r="L393" s="45"/>
      <c r="M393" s="247" t="s">
        <v>1</v>
      </c>
      <c r="N393" s="248" t="s">
        <v>42</v>
      </c>
      <c r="O393" s="98"/>
      <c r="P393" s="249">
        <f>O393*H393</f>
        <v>0</v>
      </c>
      <c r="Q393" s="249">
        <v>0.12662000000000001</v>
      </c>
      <c r="R393" s="249">
        <f>Q393*H393</f>
        <v>2.7856400000000003</v>
      </c>
      <c r="S393" s="249">
        <v>0</v>
      </c>
      <c r="T393" s="250">
        <f>S393*H393</f>
        <v>0</v>
      </c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R393" s="251" t="s">
        <v>227</v>
      </c>
      <c r="AT393" s="251" t="s">
        <v>213</v>
      </c>
      <c r="AU393" s="251" t="s">
        <v>92</v>
      </c>
      <c r="AY393" s="18" t="s">
        <v>210</v>
      </c>
      <c r="BE393" s="252">
        <f>IF(N393="základná",J393,0)</f>
        <v>0</v>
      </c>
      <c r="BF393" s="252">
        <f>IF(N393="znížená",J393,0)</f>
        <v>0</v>
      </c>
      <c r="BG393" s="252">
        <f>IF(N393="zákl. prenesená",J393,0)</f>
        <v>0</v>
      </c>
      <c r="BH393" s="252">
        <f>IF(N393="zníž. prenesená",J393,0)</f>
        <v>0</v>
      </c>
      <c r="BI393" s="252">
        <f>IF(N393="nulová",J393,0)</f>
        <v>0</v>
      </c>
      <c r="BJ393" s="18" t="s">
        <v>92</v>
      </c>
      <c r="BK393" s="252">
        <f>ROUND(I393*H393,2)</f>
        <v>0</v>
      </c>
      <c r="BL393" s="18" t="s">
        <v>227</v>
      </c>
      <c r="BM393" s="251" t="s">
        <v>2673</v>
      </c>
    </row>
    <row r="394" s="13" customFormat="1">
      <c r="A394" s="13"/>
      <c r="B394" s="258"/>
      <c r="C394" s="259"/>
      <c r="D394" s="260" t="s">
        <v>256</v>
      </c>
      <c r="E394" s="261" t="s">
        <v>1</v>
      </c>
      <c r="F394" s="262" t="s">
        <v>2674</v>
      </c>
      <c r="G394" s="259"/>
      <c r="H394" s="263">
        <v>22</v>
      </c>
      <c r="I394" s="264"/>
      <c r="J394" s="259"/>
      <c r="K394" s="259"/>
      <c r="L394" s="265"/>
      <c r="M394" s="266"/>
      <c r="N394" s="267"/>
      <c r="O394" s="267"/>
      <c r="P394" s="267"/>
      <c r="Q394" s="267"/>
      <c r="R394" s="267"/>
      <c r="S394" s="267"/>
      <c r="T394" s="268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69" t="s">
        <v>256</v>
      </c>
      <c r="AU394" s="269" t="s">
        <v>92</v>
      </c>
      <c r="AV394" s="13" t="s">
        <v>92</v>
      </c>
      <c r="AW394" s="13" t="s">
        <v>32</v>
      </c>
      <c r="AX394" s="13" t="s">
        <v>84</v>
      </c>
      <c r="AY394" s="269" t="s">
        <v>210</v>
      </c>
    </row>
    <row r="395" s="2" customFormat="1" ht="21.0566" customHeight="1">
      <c r="A395" s="39"/>
      <c r="B395" s="40"/>
      <c r="C395" s="281" t="s">
        <v>676</v>
      </c>
      <c r="D395" s="281" t="s">
        <v>330</v>
      </c>
      <c r="E395" s="282" t="s">
        <v>2675</v>
      </c>
      <c r="F395" s="283" t="s">
        <v>2676</v>
      </c>
      <c r="G395" s="284" t="s">
        <v>563</v>
      </c>
      <c r="H395" s="285">
        <v>22.219999999999999</v>
      </c>
      <c r="I395" s="286"/>
      <c r="J395" s="287">
        <f>ROUND(I395*H395,2)</f>
        <v>0</v>
      </c>
      <c r="K395" s="288"/>
      <c r="L395" s="289"/>
      <c r="M395" s="290" t="s">
        <v>1</v>
      </c>
      <c r="N395" s="291" t="s">
        <v>42</v>
      </c>
      <c r="O395" s="98"/>
      <c r="P395" s="249">
        <f>O395*H395</f>
        <v>0</v>
      </c>
      <c r="Q395" s="249">
        <v>0.023</v>
      </c>
      <c r="R395" s="249">
        <f>Q395*H395</f>
        <v>0.51105999999999996</v>
      </c>
      <c r="S395" s="249">
        <v>0</v>
      </c>
      <c r="T395" s="250">
        <f>S395*H395</f>
        <v>0</v>
      </c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R395" s="251" t="s">
        <v>287</v>
      </c>
      <c r="AT395" s="251" t="s">
        <v>330</v>
      </c>
      <c r="AU395" s="251" t="s">
        <v>92</v>
      </c>
      <c r="AY395" s="18" t="s">
        <v>210</v>
      </c>
      <c r="BE395" s="252">
        <f>IF(N395="základná",J395,0)</f>
        <v>0</v>
      </c>
      <c r="BF395" s="252">
        <f>IF(N395="znížená",J395,0)</f>
        <v>0</v>
      </c>
      <c r="BG395" s="252">
        <f>IF(N395="zákl. prenesená",J395,0)</f>
        <v>0</v>
      </c>
      <c r="BH395" s="252">
        <f>IF(N395="zníž. prenesená",J395,0)</f>
        <v>0</v>
      </c>
      <c r="BI395" s="252">
        <f>IF(N395="nulová",J395,0)</f>
        <v>0</v>
      </c>
      <c r="BJ395" s="18" t="s">
        <v>92</v>
      </c>
      <c r="BK395" s="252">
        <f>ROUND(I395*H395,2)</f>
        <v>0</v>
      </c>
      <c r="BL395" s="18" t="s">
        <v>227</v>
      </c>
      <c r="BM395" s="251" t="s">
        <v>2677</v>
      </c>
    </row>
    <row r="396" s="13" customFormat="1">
      <c r="A396" s="13"/>
      <c r="B396" s="258"/>
      <c r="C396" s="259"/>
      <c r="D396" s="260" t="s">
        <v>256</v>
      </c>
      <c r="E396" s="259"/>
      <c r="F396" s="262" t="s">
        <v>2678</v>
      </c>
      <c r="G396" s="259"/>
      <c r="H396" s="263">
        <v>22.219999999999999</v>
      </c>
      <c r="I396" s="264"/>
      <c r="J396" s="259"/>
      <c r="K396" s="259"/>
      <c r="L396" s="265"/>
      <c r="M396" s="266"/>
      <c r="N396" s="267"/>
      <c r="O396" s="267"/>
      <c r="P396" s="267"/>
      <c r="Q396" s="267"/>
      <c r="R396" s="267"/>
      <c r="S396" s="267"/>
      <c r="T396" s="268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69" t="s">
        <v>256</v>
      </c>
      <c r="AU396" s="269" t="s">
        <v>92</v>
      </c>
      <c r="AV396" s="13" t="s">
        <v>92</v>
      </c>
      <c r="AW396" s="13" t="s">
        <v>4</v>
      </c>
      <c r="AX396" s="13" t="s">
        <v>84</v>
      </c>
      <c r="AY396" s="269" t="s">
        <v>210</v>
      </c>
    </row>
    <row r="397" s="2" customFormat="1" ht="16.30189" customHeight="1">
      <c r="A397" s="39"/>
      <c r="B397" s="40"/>
      <c r="C397" s="239" t="s">
        <v>680</v>
      </c>
      <c r="D397" s="239" t="s">
        <v>213</v>
      </c>
      <c r="E397" s="240" t="s">
        <v>2679</v>
      </c>
      <c r="F397" s="241" t="s">
        <v>2680</v>
      </c>
      <c r="G397" s="242" t="s">
        <v>310</v>
      </c>
      <c r="H397" s="243">
        <v>74</v>
      </c>
      <c r="I397" s="244"/>
      <c r="J397" s="245">
        <f>ROUND(I397*H397,2)</f>
        <v>0</v>
      </c>
      <c r="K397" s="246"/>
      <c r="L397" s="45"/>
      <c r="M397" s="247" t="s">
        <v>1</v>
      </c>
      <c r="N397" s="248" t="s">
        <v>42</v>
      </c>
      <c r="O397" s="98"/>
      <c r="P397" s="249">
        <f>O397*H397</f>
        <v>0</v>
      </c>
      <c r="Q397" s="249">
        <v>2.0000000000000002E-05</v>
      </c>
      <c r="R397" s="249">
        <f>Q397*H397</f>
        <v>0.0014800000000000002</v>
      </c>
      <c r="S397" s="249">
        <v>0</v>
      </c>
      <c r="T397" s="250">
        <f>S397*H397</f>
        <v>0</v>
      </c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R397" s="251" t="s">
        <v>227</v>
      </c>
      <c r="AT397" s="251" t="s">
        <v>213</v>
      </c>
      <c r="AU397" s="251" t="s">
        <v>92</v>
      </c>
      <c r="AY397" s="18" t="s">
        <v>210</v>
      </c>
      <c r="BE397" s="252">
        <f>IF(N397="základná",J397,0)</f>
        <v>0</v>
      </c>
      <c r="BF397" s="252">
        <f>IF(N397="znížená",J397,0)</f>
        <v>0</v>
      </c>
      <c r="BG397" s="252">
        <f>IF(N397="zákl. prenesená",J397,0)</f>
        <v>0</v>
      </c>
      <c r="BH397" s="252">
        <f>IF(N397="zníž. prenesená",J397,0)</f>
        <v>0</v>
      </c>
      <c r="BI397" s="252">
        <f>IF(N397="nulová",J397,0)</f>
        <v>0</v>
      </c>
      <c r="BJ397" s="18" t="s">
        <v>92</v>
      </c>
      <c r="BK397" s="252">
        <f>ROUND(I397*H397,2)</f>
        <v>0</v>
      </c>
      <c r="BL397" s="18" t="s">
        <v>227</v>
      </c>
      <c r="BM397" s="251" t="s">
        <v>2681</v>
      </c>
    </row>
    <row r="398" s="13" customFormat="1">
      <c r="A398" s="13"/>
      <c r="B398" s="258"/>
      <c r="C398" s="259"/>
      <c r="D398" s="260" t="s">
        <v>256</v>
      </c>
      <c r="E398" s="261" t="s">
        <v>1</v>
      </c>
      <c r="F398" s="262" t="s">
        <v>2682</v>
      </c>
      <c r="G398" s="259"/>
      <c r="H398" s="263">
        <v>58</v>
      </c>
      <c r="I398" s="264"/>
      <c r="J398" s="259"/>
      <c r="K398" s="259"/>
      <c r="L398" s="265"/>
      <c r="M398" s="266"/>
      <c r="N398" s="267"/>
      <c r="O398" s="267"/>
      <c r="P398" s="267"/>
      <c r="Q398" s="267"/>
      <c r="R398" s="267"/>
      <c r="S398" s="267"/>
      <c r="T398" s="268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69" t="s">
        <v>256</v>
      </c>
      <c r="AU398" s="269" t="s">
        <v>92</v>
      </c>
      <c r="AV398" s="13" t="s">
        <v>92</v>
      </c>
      <c r="AW398" s="13" t="s">
        <v>32</v>
      </c>
      <c r="AX398" s="13" t="s">
        <v>76</v>
      </c>
      <c r="AY398" s="269" t="s">
        <v>210</v>
      </c>
    </row>
    <row r="399" s="13" customFormat="1">
      <c r="A399" s="13"/>
      <c r="B399" s="258"/>
      <c r="C399" s="259"/>
      <c r="D399" s="260" t="s">
        <v>256</v>
      </c>
      <c r="E399" s="261" t="s">
        <v>1</v>
      </c>
      <c r="F399" s="262" t="s">
        <v>2683</v>
      </c>
      <c r="G399" s="259"/>
      <c r="H399" s="263">
        <v>16</v>
      </c>
      <c r="I399" s="264"/>
      <c r="J399" s="259"/>
      <c r="K399" s="259"/>
      <c r="L399" s="265"/>
      <c r="M399" s="266"/>
      <c r="N399" s="267"/>
      <c r="O399" s="267"/>
      <c r="P399" s="267"/>
      <c r="Q399" s="267"/>
      <c r="R399" s="267"/>
      <c r="S399" s="267"/>
      <c r="T399" s="268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69" t="s">
        <v>256</v>
      </c>
      <c r="AU399" s="269" t="s">
        <v>92</v>
      </c>
      <c r="AV399" s="13" t="s">
        <v>92</v>
      </c>
      <c r="AW399" s="13" t="s">
        <v>32</v>
      </c>
      <c r="AX399" s="13" t="s">
        <v>76</v>
      </c>
      <c r="AY399" s="269" t="s">
        <v>210</v>
      </c>
    </row>
    <row r="400" s="14" customFormat="1">
      <c r="A400" s="14"/>
      <c r="B400" s="270"/>
      <c r="C400" s="271"/>
      <c r="D400" s="260" t="s">
        <v>256</v>
      </c>
      <c r="E400" s="272" t="s">
        <v>1</v>
      </c>
      <c r="F400" s="273" t="s">
        <v>268</v>
      </c>
      <c r="G400" s="271"/>
      <c r="H400" s="274">
        <v>74</v>
      </c>
      <c r="I400" s="275"/>
      <c r="J400" s="271"/>
      <c r="K400" s="271"/>
      <c r="L400" s="276"/>
      <c r="M400" s="277"/>
      <c r="N400" s="278"/>
      <c r="O400" s="278"/>
      <c r="P400" s="278"/>
      <c r="Q400" s="278"/>
      <c r="R400" s="278"/>
      <c r="S400" s="278"/>
      <c r="T400" s="279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T400" s="280" t="s">
        <v>256</v>
      </c>
      <c r="AU400" s="280" t="s">
        <v>92</v>
      </c>
      <c r="AV400" s="14" t="s">
        <v>227</v>
      </c>
      <c r="AW400" s="14" t="s">
        <v>32</v>
      </c>
      <c r="AX400" s="14" t="s">
        <v>84</v>
      </c>
      <c r="AY400" s="280" t="s">
        <v>210</v>
      </c>
    </row>
    <row r="401" s="2" customFormat="1" ht="23.4566" customHeight="1">
      <c r="A401" s="39"/>
      <c r="B401" s="40"/>
      <c r="C401" s="239" t="s">
        <v>684</v>
      </c>
      <c r="D401" s="239" t="s">
        <v>213</v>
      </c>
      <c r="E401" s="240" t="s">
        <v>2684</v>
      </c>
      <c r="F401" s="241" t="s">
        <v>2685</v>
      </c>
      <c r="G401" s="242" t="s">
        <v>310</v>
      </c>
      <c r="H401" s="243">
        <v>16</v>
      </c>
      <c r="I401" s="244"/>
      <c r="J401" s="245">
        <f>ROUND(I401*H401,2)</f>
        <v>0</v>
      </c>
      <c r="K401" s="246"/>
      <c r="L401" s="45"/>
      <c r="M401" s="247" t="s">
        <v>1</v>
      </c>
      <c r="N401" s="248" t="s">
        <v>42</v>
      </c>
      <c r="O401" s="98"/>
      <c r="P401" s="249">
        <f>O401*H401</f>
        <v>0</v>
      </c>
      <c r="Q401" s="249">
        <v>0.0028565999999999999</v>
      </c>
      <c r="R401" s="249">
        <f>Q401*H401</f>
        <v>0.045705599999999999</v>
      </c>
      <c r="S401" s="249">
        <v>0</v>
      </c>
      <c r="T401" s="250">
        <f>S401*H401</f>
        <v>0</v>
      </c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R401" s="251" t="s">
        <v>227</v>
      </c>
      <c r="AT401" s="251" t="s">
        <v>213</v>
      </c>
      <c r="AU401" s="251" t="s">
        <v>92</v>
      </c>
      <c r="AY401" s="18" t="s">
        <v>210</v>
      </c>
      <c r="BE401" s="252">
        <f>IF(N401="základná",J401,0)</f>
        <v>0</v>
      </c>
      <c r="BF401" s="252">
        <f>IF(N401="znížená",J401,0)</f>
        <v>0</v>
      </c>
      <c r="BG401" s="252">
        <f>IF(N401="zákl. prenesená",J401,0)</f>
        <v>0</v>
      </c>
      <c r="BH401" s="252">
        <f>IF(N401="zníž. prenesená",J401,0)</f>
        <v>0</v>
      </c>
      <c r="BI401" s="252">
        <f>IF(N401="nulová",J401,0)</f>
        <v>0</v>
      </c>
      <c r="BJ401" s="18" t="s">
        <v>92</v>
      </c>
      <c r="BK401" s="252">
        <f>ROUND(I401*H401,2)</f>
        <v>0</v>
      </c>
      <c r="BL401" s="18" t="s">
        <v>227</v>
      </c>
      <c r="BM401" s="251" t="s">
        <v>2686</v>
      </c>
    </row>
    <row r="402" s="13" customFormat="1">
      <c r="A402" s="13"/>
      <c r="B402" s="258"/>
      <c r="C402" s="259"/>
      <c r="D402" s="260" t="s">
        <v>256</v>
      </c>
      <c r="E402" s="261" t="s">
        <v>1</v>
      </c>
      <c r="F402" s="262" t="s">
        <v>2687</v>
      </c>
      <c r="G402" s="259"/>
      <c r="H402" s="263">
        <v>16</v>
      </c>
      <c r="I402" s="264"/>
      <c r="J402" s="259"/>
      <c r="K402" s="259"/>
      <c r="L402" s="265"/>
      <c r="M402" s="266"/>
      <c r="N402" s="267"/>
      <c r="O402" s="267"/>
      <c r="P402" s="267"/>
      <c r="Q402" s="267"/>
      <c r="R402" s="267"/>
      <c r="S402" s="267"/>
      <c r="T402" s="268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69" t="s">
        <v>256</v>
      </c>
      <c r="AU402" s="269" t="s">
        <v>92</v>
      </c>
      <c r="AV402" s="13" t="s">
        <v>92</v>
      </c>
      <c r="AW402" s="13" t="s">
        <v>32</v>
      </c>
      <c r="AX402" s="13" t="s">
        <v>84</v>
      </c>
      <c r="AY402" s="269" t="s">
        <v>210</v>
      </c>
    </row>
    <row r="403" s="2" customFormat="1" ht="16.30189" customHeight="1">
      <c r="A403" s="39"/>
      <c r="B403" s="40"/>
      <c r="C403" s="281" t="s">
        <v>689</v>
      </c>
      <c r="D403" s="281" t="s">
        <v>330</v>
      </c>
      <c r="E403" s="282" t="s">
        <v>2688</v>
      </c>
      <c r="F403" s="283" t="s">
        <v>2689</v>
      </c>
      <c r="G403" s="284" t="s">
        <v>333</v>
      </c>
      <c r="H403" s="285">
        <v>0.28199999999999997</v>
      </c>
      <c r="I403" s="286"/>
      <c r="J403" s="287">
        <f>ROUND(I403*H403,2)</f>
        <v>0</v>
      </c>
      <c r="K403" s="288"/>
      <c r="L403" s="289"/>
      <c r="M403" s="290" t="s">
        <v>1</v>
      </c>
      <c r="N403" s="291" t="s">
        <v>42</v>
      </c>
      <c r="O403" s="98"/>
      <c r="P403" s="249">
        <f>O403*H403</f>
        <v>0</v>
      </c>
      <c r="Q403" s="249">
        <v>1</v>
      </c>
      <c r="R403" s="249">
        <f>Q403*H403</f>
        <v>0.28199999999999997</v>
      </c>
      <c r="S403" s="249">
        <v>0</v>
      </c>
      <c r="T403" s="250">
        <f>S403*H403</f>
        <v>0</v>
      </c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R403" s="251" t="s">
        <v>287</v>
      </c>
      <c r="AT403" s="251" t="s">
        <v>330</v>
      </c>
      <c r="AU403" s="251" t="s">
        <v>92</v>
      </c>
      <c r="AY403" s="18" t="s">
        <v>210</v>
      </c>
      <c r="BE403" s="252">
        <f>IF(N403="základná",J403,0)</f>
        <v>0</v>
      </c>
      <c r="BF403" s="252">
        <f>IF(N403="znížená",J403,0)</f>
        <v>0</v>
      </c>
      <c r="BG403" s="252">
        <f>IF(N403="zákl. prenesená",J403,0)</f>
        <v>0</v>
      </c>
      <c r="BH403" s="252">
        <f>IF(N403="zníž. prenesená",J403,0)</f>
        <v>0</v>
      </c>
      <c r="BI403" s="252">
        <f>IF(N403="nulová",J403,0)</f>
        <v>0</v>
      </c>
      <c r="BJ403" s="18" t="s">
        <v>92</v>
      </c>
      <c r="BK403" s="252">
        <f>ROUND(I403*H403,2)</f>
        <v>0</v>
      </c>
      <c r="BL403" s="18" t="s">
        <v>227</v>
      </c>
      <c r="BM403" s="251" t="s">
        <v>2690</v>
      </c>
    </row>
    <row r="404" s="13" customFormat="1">
      <c r="A404" s="13"/>
      <c r="B404" s="258"/>
      <c r="C404" s="259"/>
      <c r="D404" s="260" t="s">
        <v>256</v>
      </c>
      <c r="E404" s="261" t="s">
        <v>1</v>
      </c>
      <c r="F404" s="262" t="s">
        <v>2691</v>
      </c>
      <c r="G404" s="259"/>
      <c r="H404" s="263">
        <v>0.28199999999999997</v>
      </c>
      <c r="I404" s="264"/>
      <c r="J404" s="259"/>
      <c r="K404" s="259"/>
      <c r="L404" s="265"/>
      <c r="M404" s="266"/>
      <c r="N404" s="267"/>
      <c r="O404" s="267"/>
      <c r="P404" s="267"/>
      <c r="Q404" s="267"/>
      <c r="R404" s="267"/>
      <c r="S404" s="267"/>
      <c r="T404" s="268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69" t="s">
        <v>256</v>
      </c>
      <c r="AU404" s="269" t="s">
        <v>92</v>
      </c>
      <c r="AV404" s="13" t="s">
        <v>92</v>
      </c>
      <c r="AW404" s="13" t="s">
        <v>32</v>
      </c>
      <c r="AX404" s="13" t="s">
        <v>84</v>
      </c>
      <c r="AY404" s="269" t="s">
        <v>210</v>
      </c>
    </row>
    <row r="405" s="2" customFormat="1" ht="23.4566" customHeight="1">
      <c r="A405" s="39"/>
      <c r="B405" s="40"/>
      <c r="C405" s="239" t="s">
        <v>694</v>
      </c>
      <c r="D405" s="239" t="s">
        <v>213</v>
      </c>
      <c r="E405" s="240" t="s">
        <v>958</v>
      </c>
      <c r="F405" s="241" t="s">
        <v>959</v>
      </c>
      <c r="G405" s="242" t="s">
        <v>254</v>
      </c>
      <c r="H405" s="243">
        <v>21.899999999999999</v>
      </c>
      <c r="I405" s="244"/>
      <c r="J405" s="245">
        <f>ROUND(I405*H405,2)</f>
        <v>0</v>
      </c>
      <c r="K405" s="246"/>
      <c r="L405" s="45"/>
      <c r="M405" s="247" t="s">
        <v>1</v>
      </c>
      <c r="N405" s="248" t="s">
        <v>42</v>
      </c>
      <c r="O405" s="98"/>
      <c r="P405" s="249">
        <f>O405*H405</f>
        <v>0</v>
      </c>
      <c r="Q405" s="249">
        <v>0.00063000000000000003</v>
      </c>
      <c r="R405" s="249">
        <f>Q405*H405</f>
        <v>0.013797</v>
      </c>
      <c r="S405" s="249">
        <v>0</v>
      </c>
      <c r="T405" s="250">
        <f>S405*H405</f>
        <v>0</v>
      </c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R405" s="251" t="s">
        <v>227</v>
      </c>
      <c r="AT405" s="251" t="s">
        <v>213</v>
      </c>
      <c r="AU405" s="251" t="s">
        <v>92</v>
      </c>
      <c r="AY405" s="18" t="s">
        <v>210</v>
      </c>
      <c r="BE405" s="252">
        <f>IF(N405="základná",J405,0)</f>
        <v>0</v>
      </c>
      <c r="BF405" s="252">
        <f>IF(N405="znížená",J405,0)</f>
        <v>0</v>
      </c>
      <c r="BG405" s="252">
        <f>IF(N405="zákl. prenesená",J405,0)</f>
        <v>0</v>
      </c>
      <c r="BH405" s="252">
        <f>IF(N405="zníž. prenesená",J405,0)</f>
        <v>0</v>
      </c>
      <c r="BI405" s="252">
        <f>IF(N405="nulová",J405,0)</f>
        <v>0</v>
      </c>
      <c r="BJ405" s="18" t="s">
        <v>92</v>
      </c>
      <c r="BK405" s="252">
        <f>ROUND(I405*H405,2)</f>
        <v>0</v>
      </c>
      <c r="BL405" s="18" t="s">
        <v>227</v>
      </c>
      <c r="BM405" s="251" t="s">
        <v>2692</v>
      </c>
    </row>
    <row r="406" s="15" customFormat="1">
      <c r="A406" s="15"/>
      <c r="B406" s="292"/>
      <c r="C406" s="293"/>
      <c r="D406" s="260" t="s">
        <v>256</v>
      </c>
      <c r="E406" s="294" t="s">
        <v>1</v>
      </c>
      <c r="F406" s="295" t="s">
        <v>2693</v>
      </c>
      <c r="G406" s="293"/>
      <c r="H406" s="294" t="s">
        <v>1</v>
      </c>
      <c r="I406" s="296"/>
      <c r="J406" s="293"/>
      <c r="K406" s="293"/>
      <c r="L406" s="297"/>
      <c r="M406" s="298"/>
      <c r="N406" s="299"/>
      <c r="O406" s="299"/>
      <c r="P406" s="299"/>
      <c r="Q406" s="299"/>
      <c r="R406" s="299"/>
      <c r="S406" s="299"/>
      <c r="T406" s="300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T406" s="301" t="s">
        <v>256</v>
      </c>
      <c r="AU406" s="301" t="s">
        <v>92</v>
      </c>
      <c r="AV406" s="15" t="s">
        <v>84</v>
      </c>
      <c r="AW406" s="15" t="s">
        <v>32</v>
      </c>
      <c r="AX406" s="15" t="s">
        <v>76</v>
      </c>
      <c r="AY406" s="301" t="s">
        <v>210</v>
      </c>
    </row>
    <row r="407" s="13" customFormat="1">
      <c r="A407" s="13"/>
      <c r="B407" s="258"/>
      <c r="C407" s="259"/>
      <c r="D407" s="260" t="s">
        <v>256</v>
      </c>
      <c r="E407" s="261" t="s">
        <v>1</v>
      </c>
      <c r="F407" s="262" t="s">
        <v>2694</v>
      </c>
      <c r="G407" s="259"/>
      <c r="H407" s="263">
        <v>1.5820000000000001</v>
      </c>
      <c r="I407" s="264"/>
      <c r="J407" s="259"/>
      <c r="K407" s="259"/>
      <c r="L407" s="265"/>
      <c r="M407" s="266"/>
      <c r="N407" s="267"/>
      <c r="O407" s="267"/>
      <c r="P407" s="267"/>
      <c r="Q407" s="267"/>
      <c r="R407" s="267"/>
      <c r="S407" s="267"/>
      <c r="T407" s="268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69" t="s">
        <v>256</v>
      </c>
      <c r="AU407" s="269" t="s">
        <v>92</v>
      </c>
      <c r="AV407" s="13" t="s">
        <v>92</v>
      </c>
      <c r="AW407" s="13" t="s">
        <v>32</v>
      </c>
      <c r="AX407" s="13" t="s">
        <v>76</v>
      </c>
      <c r="AY407" s="269" t="s">
        <v>210</v>
      </c>
    </row>
    <row r="408" s="13" customFormat="1">
      <c r="A408" s="13"/>
      <c r="B408" s="258"/>
      <c r="C408" s="259"/>
      <c r="D408" s="260" t="s">
        <v>256</v>
      </c>
      <c r="E408" s="261" t="s">
        <v>1</v>
      </c>
      <c r="F408" s="262" t="s">
        <v>2695</v>
      </c>
      <c r="G408" s="259"/>
      <c r="H408" s="263">
        <v>2.3999999999999999</v>
      </c>
      <c r="I408" s="264"/>
      <c r="J408" s="259"/>
      <c r="K408" s="259"/>
      <c r="L408" s="265"/>
      <c r="M408" s="266"/>
      <c r="N408" s="267"/>
      <c r="O408" s="267"/>
      <c r="P408" s="267"/>
      <c r="Q408" s="267"/>
      <c r="R408" s="267"/>
      <c r="S408" s="267"/>
      <c r="T408" s="268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69" t="s">
        <v>256</v>
      </c>
      <c r="AU408" s="269" t="s">
        <v>92</v>
      </c>
      <c r="AV408" s="13" t="s">
        <v>92</v>
      </c>
      <c r="AW408" s="13" t="s">
        <v>32</v>
      </c>
      <c r="AX408" s="13" t="s">
        <v>76</v>
      </c>
      <c r="AY408" s="269" t="s">
        <v>210</v>
      </c>
    </row>
    <row r="409" s="15" customFormat="1">
      <c r="A409" s="15"/>
      <c r="B409" s="292"/>
      <c r="C409" s="293"/>
      <c r="D409" s="260" t="s">
        <v>256</v>
      </c>
      <c r="E409" s="294" t="s">
        <v>1</v>
      </c>
      <c r="F409" s="295" t="s">
        <v>2696</v>
      </c>
      <c r="G409" s="293"/>
      <c r="H409" s="294" t="s">
        <v>1</v>
      </c>
      <c r="I409" s="296"/>
      <c r="J409" s="293"/>
      <c r="K409" s="293"/>
      <c r="L409" s="297"/>
      <c r="M409" s="298"/>
      <c r="N409" s="299"/>
      <c r="O409" s="299"/>
      <c r="P409" s="299"/>
      <c r="Q409" s="299"/>
      <c r="R409" s="299"/>
      <c r="S409" s="299"/>
      <c r="T409" s="300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T409" s="301" t="s">
        <v>256</v>
      </c>
      <c r="AU409" s="301" t="s">
        <v>92</v>
      </c>
      <c r="AV409" s="15" t="s">
        <v>84</v>
      </c>
      <c r="AW409" s="15" t="s">
        <v>32</v>
      </c>
      <c r="AX409" s="15" t="s">
        <v>76</v>
      </c>
      <c r="AY409" s="301" t="s">
        <v>210</v>
      </c>
    </row>
    <row r="410" s="13" customFormat="1">
      <c r="A410" s="13"/>
      <c r="B410" s="258"/>
      <c r="C410" s="259"/>
      <c r="D410" s="260" t="s">
        <v>256</v>
      </c>
      <c r="E410" s="261" t="s">
        <v>1</v>
      </c>
      <c r="F410" s="262" t="s">
        <v>2697</v>
      </c>
      <c r="G410" s="259"/>
      <c r="H410" s="263">
        <v>4.3179999999999996</v>
      </c>
      <c r="I410" s="264"/>
      <c r="J410" s="259"/>
      <c r="K410" s="259"/>
      <c r="L410" s="265"/>
      <c r="M410" s="266"/>
      <c r="N410" s="267"/>
      <c r="O410" s="267"/>
      <c r="P410" s="267"/>
      <c r="Q410" s="267"/>
      <c r="R410" s="267"/>
      <c r="S410" s="267"/>
      <c r="T410" s="268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69" t="s">
        <v>256</v>
      </c>
      <c r="AU410" s="269" t="s">
        <v>92</v>
      </c>
      <c r="AV410" s="13" t="s">
        <v>92</v>
      </c>
      <c r="AW410" s="13" t="s">
        <v>32</v>
      </c>
      <c r="AX410" s="13" t="s">
        <v>76</v>
      </c>
      <c r="AY410" s="269" t="s">
        <v>210</v>
      </c>
    </row>
    <row r="411" s="15" customFormat="1">
      <c r="A411" s="15"/>
      <c r="B411" s="292"/>
      <c r="C411" s="293"/>
      <c r="D411" s="260" t="s">
        <v>256</v>
      </c>
      <c r="E411" s="294" t="s">
        <v>1</v>
      </c>
      <c r="F411" s="295" t="s">
        <v>2698</v>
      </c>
      <c r="G411" s="293"/>
      <c r="H411" s="294" t="s">
        <v>1</v>
      </c>
      <c r="I411" s="296"/>
      <c r="J411" s="293"/>
      <c r="K411" s="293"/>
      <c r="L411" s="297"/>
      <c r="M411" s="298"/>
      <c r="N411" s="299"/>
      <c r="O411" s="299"/>
      <c r="P411" s="299"/>
      <c r="Q411" s="299"/>
      <c r="R411" s="299"/>
      <c r="S411" s="299"/>
      <c r="T411" s="300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T411" s="301" t="s">
        <v>256</v>
      </c>
      <c r="AU411" s="301" t="s">
        <v>92</v>
      </c>
      <c r="AV411" s="15" t="s">
        <v>84</v>
      </c>
      <c r="AW411" s="15" t="s">
        <v>32</v>
      </c>
      <c r="AX411" s="15" t="s">
        <v>76</v>
      </c>
      <c r="AY411" s="301" t="s">
        <v>210</v>
      </c>
    </row>
    <row r="412" s="13" customFormat="1">
      <c r="A412" s="13"/>
      <c r="B412" s="258"/>
      <c r="C412" s="259"/>
      <c r="D412" s="260" t="s">
        <v>256</v>
      </c>
      <c r="E412" s="261" t="s">
        <v>1</v>
      </c>
      <c r="F412" s="262" t="s">
        <v>2699</v>
      </c>
      <c r="G412" s="259"/>
      <c r="H412" s="263">
        <v>13.6</v>
      </c>
      <c r="I412" s="264"/>
      <c r="J412" s="259"/>
      <c r="K412" s="259"/>
      <c r="L412" s="265"/>
      <c r="M412" s="266"/>
      <c r="N412" s="267"/>
      <c r="O412" s="267"/>
      <c r="P412" s="267"/>
      <c r="Q412" s="267"/>
      <c r="R412" s="267"/>
      <c r="S412" s="267"/>
      <c r="T412" s="268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69" t="s">
        <v>256</v>
      </c>
      <c r="AU412" s="269" t="s">
        <v>92</v>
      </c>
      <c r="AV412" s="13" t="s">
        <v>92</v>
      </c>
      <c r="AW412" s="13" t="s">
        <v>32</v>
      </c>
      <c r="AX412" s="13" t="s">
        <v>76</v>
      </c>
      <c r="AY412" s="269" t="s">
        <v>210</v>
      </c>
    </row>
    <row r="413" s="14" customFormat="1">
      <c r="A413" s="14"/>
      <c r="B413" s="270"/>
      <c r="C413" s="271"/>
      <c r="D413" s="260" t="s">
        <v>256</v>
      </c>
      <c r="E413" s="272" t="s">
        <v>1</v>
      </c>
      <c r="F413" s="273" t="s">
        <v>268</v>
      </c>
      <c r="G413" s="271"/>
      <c r="H413" s="274">
        <v>21.899999999999999</v>
      </c>
      <c r="I413" s="275"/>
      <c r="J413" s="271"/>
      <c r="K413" s="271"/>
      <c r="L413" s="276"/>
      <c r="M413" s="277"/>
      <c r="N413" s="278"/>
      <c r="O413" s="278"/>
      <c r="P413" s="278"/>
      <c r="Q413" s="278"/>
      <c r="R413" s="278"/>
      <c r="S413" s="278"/>
      <c r="T413" s="279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T413" s="280" t="s">
        <v>256</v>
      </c>
      <c r="AU413" s="280" t="s">
        <v>92</v>
      </c>
      <c r="AV413" s="14" t="s">
        <v>227</v>
      </c>
      <c r="AW413" s="14" t="s">
        <v>32</v>
      </c>
      <c r="AX413" s="14" t="s">
        <v>84</v>
      </c>
      <c r="AY413" s="280" t="s">
        <v>210</v>
      </c>
    </row>
    <row r="414" s="2" customFormat="1" ht="23.4566" customHeight="1">
      <c r="A414" s="39"/>
      <c r="B414" s="40"/>
      <c r="C414" s="239" t="s">
        <v>699</v>
      </c>
      <c r="D414" s="239" t="s">
        <v>213</v>
      </c>
      <c r="E414" s="240" t="s">
        <v>2700</v>
      </c>
      <c r="F414" s="241" t="s">
        <v>2701</v>
      </c>
      <c r="G414" s="242" t="s">
        <v>310</v>
      </c>
      <c r="H414" s="243">
        <v>10.880000000000001</v>
      </c>
      <c r="I414" s="244"/>
      <c r="J414" s="245">
        <f>ROUND(I414*H414,2)</f>
        <v>0</v>
      </c>
      <c r="K414" s="246"/>
      <c r="L414" s="45"/>
      <c r="M414" s="247" t="s">
        <v>1</v>
      </c>
      <c r="N414" s="248" t="s">
        <v>42</v>
      </c>
      <c r="O414" s="98"/>
      <c r="P414" s="249">
        <f>O414*H414</f>
        <v>0</v>
      </c>
      <c r="Q414" s="249">
        <v>0.000464</v>
      </c>
      <c r="R414" s="249">
        <f>Q414*H414</f>
        <v>0.0050483200000000002</v>
      </c>
      <c r="S414" s="249">
        <v>0</v>
      </c>
      <c r="T414" s="250">
        <f>S414*H414</f>
        <v>0</v>
      </c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R414" s="251" t="s">
        <v>227</v>
      </c>
      <c r="AT414" s="251" t="s">
        <v>213</v>
      </c>
      <c r="AU414" s="251" t="s">
        <v>92</v>
      </c>
      <c r="AY414" s="18" t="s">
        <v>210</v>
      </c>
      <c r="BE414" s="252">
        <f>IF(N414="základná",J414,0)</f>
        <v>0</v>
      </c>
      <c r="BF414" s="252">
        <f>IF(N414="znížená",J414,0)</f>
        <v>0</v>
      </c>
      <c r="BG414" s="252">
        <f>IF(N414="zákl. prenesená",J414,0)</f>
        <v>0</v>
      </c>
      <c r="BH414" s="252">
        <f>IF(N414="zníž. prenesená",J414,0)</f>
        <v>0</v>
      </c>
      <c r="BI414" s="252">
        <f>IF(N414="nulová",J414,0)</f>
        <v>0</v>
      </c>
      <c r="BJ414" s="18" t="s">
        <v>92</v>
      </c>
      <c r="BK414" s="252">
        <f>ROUND(I414*H414,2)</f>
        <v>0</v>
      </c>
      <c r="BL414" s="18" t="s">
        <v>227</v>
      </c>
      <c r="BM414" s="251" t="s">
        <v>2702</v>
      </c>
    </row>
    <row r="415" s="13" customFormat="1">
      <c r="A415" s="13"/>
      <c r="B415" s="258"/>
      <c r="C415" s="259"/>
      <c r="D415" s="260" t="s">
        <v>256</v>
      </c>
      <c r="E415" s="261" t="s">
        <v>1</v>
      </c>
      <c r="F415" s="262" t="s">
        <v>2703</v>
      </c>
      <c r="G415" s="259"/>
      <c r="H415" s="263">
        <v>3.3999999999999999</v>
      </c>
      <c r="I415" s="264"/>
      <c r="J415" s="259"/>
      <c r="K415" s="259"/>
      <c r="L415" s="265"/>
      <c r="M415" s="266"/>
      <c r="N415" s="267"/>
      <c r="O415" s="267"/>
      <c r="P415" s="267"/>
      <c r="Q415" s="267"/>
      <c r="R415" s="267"/>
      <c r="S415" s="267"/>
      <c r="T415" s="268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69" t="s">
        <v>256</v>
      </c>
      <c r="AU415" s="269" t="s">
        <v>92</v>
      </c>
      <c r="AV415" s="13" t="s">
        <v>92</v>
      </c>
      <c r="AW415" s="13" t="s">
        <v>32</v>
      </c>
      <c r="AX415" s="13" t="s">
        <v>76</v>
      </c>
      <c r="AY415" s="269" t="s">
        <v>210</v>
      </c>
    </row>
    <row r="416" s="13" customFormat="1">
      <c r="A416" s="13"/>
      <c r="B416" s="258"/>
      <c r="C416" s="259"/>
      <c r="D416" s="260" t="s">
        <v>256</v>
      </c>
      <c r="E416" s="261" t="s">
        <v>1</v>
      </c>
      <c r="F416" s="262" t="s">
        <v>2704</v>
      </c>
      <c r="G416" s="259"/>
      <c r="H416" s="263">
        <v>7.4800000000000004</v>
      </c>
      <c r="I416" s="264"/>
      <c r="J416" s="259"/>
      <c r="K416" s="259"/>
      <c r="L416" s="265"/>
      <c r="M416" s="266"/>
      <c r="N416" s="267"/>
      <c r="O416" s="267"/>
      <c r="P416" s="267"/>
      <c r="Q416" s="267"/>
      <c r="R416" s="267"/>
      <c r="S416" s="267"/>
      <c r="T416" s="268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69" t="s">
        <v>256</v>
      </c>
      <c r="AU416" s="269" t="s">
        <v>92</v>
      </c>
      <c r="AV416" s="13" t="s">
        <v>92</v>
      </c>
      <c r="AW416" s="13" t="s">
        <v>32</v>
      </c>
      <c r="AX416" s="13" t="s">
        <v>76</v>
      </c>
      <c r="AY416" s="269" t="s">
        <v>210</v>
      </c>
    </row>
    <row r="417" s="14" customFormat="1">
      <c r="A417" s="14"/>
      <c r="B417" s="270"/>
      <c r="C417" s="271"/>
      <c r="D417" s="260" t="s">
        <v>256</v>
      </c>
      <c r="E417" s="272" t="s">
        <v>1</v>
      </c>
      <c r="F417" s="273" t="s">
        <v>268</v>
      </c>
      <c r="G417" s="271"/>
      <c r="H417" s="274">
        <v>10.880000000000001</v>
      </c>
      <c r="I417" s="275"/>
      <c r="J417" s="271"/>
      <c r="K417" s="271"/>
      <c r="L417" s="276"/>
      <c r="M417" s="277"/>
      <c r="N417" s="278"/>
      <c r="O417" s="278"/>
      <c r="P417" s="278"/>
      <c r="Q417" s="278"/>
      <c r="R417" s="278"/>
      <c r="S417" s="278"/>
      <c r="T417" s="279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T417" s="280" t="s">
        <v>256</v>
      </c>
      <c r="AU417" s="280" t="s">
        <v>92</v>
      </c>
      <c r="AV417" s="14" t="s">
        <v>227</v>
      </c>
      <c r="AW417" s="14" t="s">
        <v>32</v>
      </c>
      <c r="AX417" s="14" t="s">
        <v>84</v>
      </c>
      <c r="AY417" s="280" t="s">
        <v>210</v>
      </c>
    </row>
    <row r="418" s="2" customFormat="1" ht="23.4566" customHeight="1">
      <c r="A418" s="39"/>
      <c r="B418" s="40"/>
      <c r="C418" s="239" t="s">
        <v>704</v>
      </c>
      <c r="D418" s="239" t="s">
        <v>213</v>
      </c>
      <c r="E418" s="240" t="s">
        <v>2705</v>
      </c>
      <c r="F418" s="241" t="s">
        <v>2706</v>
      </c>
      <c r="G418" s="242" t="s">
        <v>310</v>
      </c>
      <c r="H418" s="243">
        <v>68.879999999999995</v>
      </c>
      <c r="I418" s="244"/>
      <c r="J418" s="245">
        <f>ROUND(I418*H418,2)</f>
        <v>0</v>
      </c>
      <c r="K418" s="246"/>
      <c r="L418" s="45"/>
      <c r="M418" s="247" t="s">
        <v>1</v>
      </c>
      <c r="N418" s="248" t="s">
        <v>42</v>
      </c>
      <c r="O418" s="98"/>
      <c r="P418" s="249">
        <f>O418*H418</f>
        <v>0</v>
      </c>
      <c r="Q418" s="249">
        <v>1.1E-05</v>
      </c>
      <c r="R418" s="249">
        <f>Q418*H418</f>
        <v>0.00075767999999999994</v>
      </c>
      <c r="S418" s="249">
        <v>0</v>
      </c>
      <c r="T418" s="250">
        <f>S418*H418</f>
        <v>0</v>
      </c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R418" s="251" t="s">
        <v>227</v>
      </c>
      <c r="AT418" s="251" t="s">
        <v>213</v>
      </c>
      <c r="AU418" s="251" t="s">
        <v>92</v>
      </c>
      <c r="AY418" s="18" t="s">
        <v>210</v>
      </c>
      <c r="BE418" s="252">
        <f>IF(N418="základná",J418,0)</f>
        <v>0</v>
      </c>
      <c r="BF418" s="252">
        <f>IF(N418="znížená",J418,0)</f>
        <v>0</v>
      </c>
      <c r="BG418" s="252">
        <f>IF(N418="zákl. prenesená",J418,0)</f>
        <v>0</v>
      </c>
      <c r="BH418" s="252">
        <f>IF(N418="zníž. prenesená",J418,0)</f>
        <v>0</v>
      </c>
      <c r="BI418" s="252">
        <f>IF(N418="nulová",J418,0)</f>
        <v>0</v>
      </c>
      <c r="BJ418" s="18" t="s">
        <v>92</v>
      </c>
      <c r="BK418" s="252">
        <f>ROUND(I418*H418,2)</f>
        <v>0</v>
      </c>
      <c r="BL418" s="18" t="s">
        <v>227</v>
      </c>
      <c r="BM418" s="251" t="s">
        <v>2707</v>
      </c>
    </row>
    <row r="419" s="13" customFormat="1">
      <c r="A419" s="13"/>
      <c r="B419" s="258"/>
      <c r="C419" s="259"/>
      <c r="D419" s="260" t="s">
        <v>256</v>
      </c>
      <c r="E419" s="261" t="s">
        <v>1</v>
      </c>
      <c r="F419" s="262" t="s">
        <v>2704</v>
      </c>
      <c r="G419" s="259"/>
      <c r="H419" s="263">
        <v>7.4800000000000004</v>
      </c>
      <c r="I419" s="264"/>
      <c r="J419" s="259"/>
      <c r="K419" s="259"/>
      <c r="L419" s="265"/>
      <c r="M419" s="266"/>
      <c r="N419" s="267"/>
      <c r="O419" s="267"/>
      <c r="P419" s="267"/>
      <c r="Q419" s="267"/>
      <c r="R419" s="267"/>
      <c r="S419" s="267"/>
      <c r="T419" s="268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69" t="s">
        <v>256</v>
      </c>
      <c r="AU419" s="269" t="s">
        <v>92</v>
      </c>
      <c r="AV419" s="13" t="s">
        <v>92</v>
      </c>
      <c r="AW419" s="13" t="s">
        <v>32</v>
      </c>
      <c r="AX419" s="13" t="s">
        <v>76</v>
      </c>
      <c r="AY419" s="269" t="s">
        <v>210</v>
      </c>
    </row>
    <row r="420" s="13" customFormat="1">
      <c r="A420" s="13"/>
      <c r="B420" s="258"/>
      <c r="C420" s="259"/>
      <c r="D420" s="260" t="s">
        <v>256</v>
      </c>
      <c r="E420" s="261" t="s">
        <v>1</v>
      </c>
      <c r="F420" s="262" t="s">
        <v>2708</v>
      </c>
      <c r="G420" s="259"/>
      <c r="H420" s="263">
        <v>58</v>
      </c>
      <c r="I420" s="264"/>
      <c r="J420" s="259"/>
      <c r="K420" s="259"/>
      <c r="L420" s="265"/>
      <c r="M420" s="266"/>
      <c r="N420" s="267"/>
      <c r="O420" s="267"/>
      <c r="P420" s="267"/>
      <c r="Q420" s="267"/>
      <c r="R420" s="267"/>
      <c r="S420" s="267"/>
      <c r="T420" s="268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69" t="s">
        <v>256</v>
      </c>
      <c r="AU420" s="269" t="s">
        <v>92</v>
      </c>
      <c r="AV420" s="13" t="s">
        <v>92</v>
      </c>
      <c r="AW420" s="13" t="s">
        <v>32</v>
      </c>
      <c r="AX420" s="13" t="s">
        <v>76</v>
      </c>
      <c r="AY420" s="269" t="s">
        <v>210</v>
      </c>
    </row>
    <row r="421" s="13" customFormat="1">
      <c r="A421" s="13"/>
      <c r="B421" s="258"/>
      <c r="C421" s="259"/>
      <c r="D421" s="260" t="s">
        <v>256</v>
      </c>
      <c r="E421" s="261" t="s">
        <v>1</v>
      </c>
      <c r="F421" s="262" t="s">
        <v>2703</v>
      </c>
      <c r="G421" s="259"/>
      <c r="H421" s="263">
        <v>3.3999999999999999</v>
      </c>
      <c r="I421" s="264"/>
      <c r="J421" s="259"/>
      <c r="K421" s="259"/>
      <c r="L421" s="265"/>
      <c r="M421" s="266"/>
      <c r="N421" s="267"/>
      <c r="O421" s="267"/>
      <c r="P421" s="267"/>
      <c r="Q421" s="267"/>
      <c r="R421" s="267"/>
      <c r="S421" s="267"/>
      <c r="T421" s="268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69" t="s">
        <v>256</v>
      </c>
      <c r="AU421" s="269" t="s">
        <v>92</v>
      </c>
      <c r="AV421" s="13" t="s">
        <v>92</v>
      </c>
      <c r="AW421" s="13" t="s">
        <v>32</v>
      </c>
      <c r="AX421" s="13" t="s">
        <v>76</v>
      </c>
      <c r="AY421" s="269" t="s">
        <v>210</v>
      </c>
    </row>
    <row r="422" s="14" customFormat="1">
      <c r="A422" s="14"/>
      <c r="B422" s="270"/>
      <c r="C422" s="271"/>
      <c r="D422" s="260" t="s">
        <v>256</v>
      </c>
      <c r="E422" s="272" t="s">
        <v>1</v>
      </c>
      <c r="F422" s="273" t="s">
        <v>268</v>
      </c>
      <c r="G422" s="271"/>
      <c r="H422" s="274">
        <v>68.879999999999995</v>
      </c>
      <c r="I422" s="275"/>
      <c r="J422" s="271"/>
      <c r="K422" s="271"/>
      <c r="L422" s="276"/>
      <c r="M422" s="277"/>
      <c r="N422" s="278"/>
      <c r="O422" s="278"/>
      <c r="P422" s="278"/>
      <c r="Q422" s="278"/>
      <c r="R422" s="278"/>
      <c r="S422" s="278"/>
      <c r="T422" s="279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280" t="s">
        <v>256</v>
      </c>
      <c r="AU422" s="280" t="s">
        <v>92</v>
      </c>
      <c r="AV422" s="14" t="s">
        <v>227</v>
      </c>
      <c r="AW422" s="14" t="s">
        <v>32</v>
      </c>
      <c r="AX422" s="14" t="s">
        <v>84</v>
      </c>
      <c r="AY422" s="280" t="s">
        <v>210</v>
      </c>
    </row>
    <row r="423" s="2" customFormat="1" ht="23.4566" customHeight="1">
      <c r="A423" s="39"/>
      <c r="B423" s="40"/>
      <c r="C423" s="239" t="s">
        <v>709</v>
      </c>
      <c r="D423" s="239" t="s">
        <v>213</v>
      </c>
      <c r="E423" s="240" t="s">
        <v>2709</v>
      </c>
      <c r="F423" s="241" t="s">
        <v>2710</v>
      </c>
      <c r="G423" s="242" t="s">
        <v>563</v>
      </c>
      <c r="H423" s="243">
        <v>1</v>
      </c>
      <c r="I423" s="244"/>
      <c r="J423" s="245">
        <f>ROUND(I423*H423,2)</f>
        <v>0</v>
      </c>
      <c r="K423" s="246"/>
      <c r="L423" s="45"/>
      <c r="M423" s="247" t="s">
        <v>1</v>
      </c>
      <c r="N423" s="248" t="s">
        <v>42</v>
      </c>
      <c r="O423" s="98"/>
      <c r="P423" s="249">
        <f>O423*H423</f>
        <v>0</v>
      </c>
      <c r="Q423" s="249">
        <v>0</v>
      </c>
      <c r="R423" s="249">
        <f>Q423*H423</f>
        <v>0</v>
      </c>
      <c r="S423" s="249">
        <v>0</v>
      </c>
      <c r="T423" s="250">
        <f>S423*H423</f>
        <v>0</v>
      </c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R423" s="251" t="s">
        <v>227</v>
      </c>
      <c r="AT423" s="251" t="s">
        <v>213</v>
      </c>
      <c r="AU423" s="251" t="s">
        <v>92</v>
      </c>
      <c r="AY423" s="18" t="s">
        <v>210</v>
      </c>
      <c r="BE423" s="252">
        <f>IF(N423="základná",J423,0)</f>
        <v>0</v>
      </c>
      <c r="BF423" s="252">
        <f>IF(N423="znížená",J423,0)</f>
        <v>0</v>
      </c>
      <c r="BG423" s="252">
        <f>IF(N423="zákl. prenesená",J423,0)</f>
        <v>0</v>
      </c>
      <c r="BH423" s="252">
        <f>IF(N423="zníž. prenesená",J423,0)</f>
        <v>0</v>
      </c>
      <c r="BI423" s="252">
        <f>IF(N423="nulová",J423,0)</f>
        <v>0</v>
      </c>
      <c r="BJ423" s="18" t="s">
        <v>92</v>
      </c>
      <c r="BK423" s="252">
        <f>ROUND(I423*H423,2)</f>
        <v>0</v>
      </c>
      <c r="BL423" s="18" t="s">
        <v>227</v>
      </c>
      <c r="BM423" s="251" t="s">
        <v>2711</v>
      </c>
    </row>
    <row r="424" s="2" customFormat="1" ht="31.92453" customHeight="1">
      <c r="A424" s="39"/>
      <c r="B424" s="40"/>
      <c r="C424" s="239" t="s">
        <v>713</v>
      </c>
      <c r="D424" s="239" t="s">
        <v>213</v>
      </c>
      <c r="E424" s="240" t="s">
        <v>2712</v>
      </c>
      <c r="F424" s="241" t="s">
        <v>2713</v>
      </c>
      <c r="G424" s="242" t="s">
        <v>563</v>
      </c>
      <c r="H424" s="243">
        <v>6</v>
      </c>
      <c r="I424" s="244"/>
      <c r="J424" s="245">
        <f>ROUND(I424*H424,2)</f>
        <v>0</v>
      </c>
      <c r="K424" s="246"/>
      <c r="L424" s="45"/>
      <c r="M424" s="247" t="s">
        <v>1</v>
      </c>
      <c r="N424" s="248" t="s">
        <v>42</v>
      </c>
      <c r="O424" s="98"/>
      <c r="P424" s="249">
        <f>O424*H424</f>
        <v>0</v>
      </c>
      <c r="Q424" s="249">
        <v>0</v>
      </c>
      <c r="R424" s="249">
        <f>Q424*H424</f>
        <v>0</v>
      </c>
      <c r="S424" s="249">
        <v>0</v>
      </c>
      <c r="T424" s="250">
        <f>S424*H424</f>
        <v>0</v>
      </c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R424" s="251" t="s">
        <v>227</v>
      </c>
      <c r="AT424" s="251" t="s">
        <v>213</v>
      </c>
      <c r="AU424" s="251" t="s">
        <v>92</v>
      </c>
      <c r="AY424" s="18" t="s">
        <v>210</v>
      </c>
      <c r="BE424" s="252">
        <f>IF(N424="základná",J424,0)</f>
        <v>0</v>
      </c>
      <c r="BF424" s="252">
        <f>IF(N424="znížená",J424,0)</f>
        <v>0</v>
      </c>
      <c r="BG424" s="252">
        <f>IF(N424="zákl. prenesená",J424,0)</f>
        <v>0</v>
      </c>
      <c r="BH424" s="252">
        <f>IF(N424="zníž. prenesená",J424,0)</f>
        <v>0</v>
      </c>
      <c r="BI424" s="252">
        <f>IF(N424="nulová",J424,0)</f>
        <v>0</v>
      </c>
      <c r="BJ424" s="18" t="s">
        <v>92</v>
      </c>
      <c r="BK424" s="252">
        <f>ROUND(I424*H424,2)</f>
        <v>0</v>
      </c>
      <c r="BL424" s="18" t="s">
        <v>227</v>
      </c>
      <c r="BM424" s="251" t="s">
        <v>2714</v>
      </c>
    </row>
    <row r="425" s="2" customFormat="1" ht="16.30189" customHeight="1">
      <c r="A425" s="39"/>
      <c r="B425" s="40"/>
      <c r="C425" s="239" t="s">
        <v>718</v>
      </c>
      <c r="D425" s="239" t="s">
        <v>213</v>
      </c>
      <c r="E425" s="240" t="s">
        <v>2715</v>
      </c>
      <c r="F425" s="241" t="s">
        <v>2716</v>
      </c>
      <c r="G425" s="242" t="s">
        <v>563</v>
      </c>
      <c r="H425" s="243">
        <v>12</v>
      </c>
      <c r="I425" s="244"/>
      <c r="J425" s="245">
        <f>ROUND(I425*H425,2)</f>
        <v>0</v>
      </c>
      <c r="K425" s="246"/>
      <c r="L425" s="45"/>
      <c r="M425" s="247" t="s">
        <v>1</v>
      </c>
      <c r="N425" s="248" t="s">
        <v>42</v>
      </c>
      <c r="O425" s="98"/>
      <c r="P425" s="249">
        <f>O425*H425</f>
        <v>0</v>
      </c>
      <c r="Q425" s="249">
        <v>0.0084499999999999992</v>
      </c>
      <c r="R425" s="249">
        <f>Q425*H425</f>
        <v>0.10139999999999999</v>
      </c>
      <c r="S425" s="249">
        <v>0</v>
      </c>
      <c r="T425" s="250">
        <f>S425*H425</f>
        <v>0</v>
      </c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R425" s="251" t="s">
        <v>227</v>
      </c>
      <c r="AT425" s="251" t="s">
        <v>213</v>
      </c>
      <c r="AU425" s="251" t="s">
        <v>92</v>
      </c>
      <c r="AY425" s="18" t="s">
        <v>210</v>
      </c>
      <c r="BE425" s="252">
        <f>IF(N425="základná",J425,0)</f>
        <v>0</v>
      </c>
      <c r="BF425" s="252">
        <f>IF(N425="znížená",J425,0)</f>
        <v>0</v>
      </c>
      <c r="BG425" s="252">
        <f>IF(N425="zákl. prenesená",J425,0)</f>
        <v>0</v>
      </c>
      <c r="BH425" s="252">
        <f>IF(N425="zníž. prenesená",J425,0)</f>
        <v>0</v>
      </c>
      <c r="BI425" s="252">
        <f>IF(N425="nulová",J425,0)</f>
        <v>0</v>
      </c>
      <c r="BJ425" s="18" t="s">
        <v>92</v>
      </c>
      <c r="BK425" s="252">
        <f>ROUND(I425*H425,2)</f>
        <v>0</v>
      </c>
      <c r="BL425" s="18" t="s">
        <v>227</v>
      </c>
      <c r="BM425" s="251" t="s">
        <v>2717</v>
      </c>
    </row>
    <row r="426" s="13" customFormat="1">
      <c r="A426" s="13"/>
      <c r="B426" s="258"/>
      <c r="C426" s="259"/>
      <c r="D426" s="260" t="s">
        <v>256</v>
      </c>
      <c r="E426" s="261" t="s">
        <v>1</v>
      </c>
      <c r="F426" s="262" t="s">
        <v>2718</v>
      </c>
      <c r="G426" s="259"/>
      <c r="H426" s="263">
        <v>12</v>
      </c>
      <c r="I426" s="264"/>
      <c r="J426" s="259"/>
      <c r="K426" s="259"/>
      <c r="L426" s="265"/>
      <c r="M426" s="266"/>
      <c r="N426" s="267"/>
      <c r="O426" s="267"/>
      <c r="P426" s="267"/>
      <c r="Q426" s="267"/>
      <c r="R426" s="267"/>
      <c r="S426" s="267"/>
      <c r="T426" s="268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69" t="s">
        <v>256</v>
      </c>
      <c r="AU426" s="269" t="s">
        <v>92</v>
      </c>
      <c r="AV426" s="13" t="s">
        <v>92</v>
      </c>
      <c r="AW426" s="13" t="s">
        <v>32</v>
      </c>
      <c r="AX426" s="13" t="s">
        <v>84</v>
      </c>
      <c r="AY426" s="269" t="s">
        <v>210</v>
      </c>
    </row>
    <row r="427" s="2" customFormat="1" ht="31.92453" customHeight="1">
      <c r="A427" s="39"/>
      <c r="B427" s="40"/>
      <c r="C427" s="281" t="s">
        <v>722</v>
      </c>
      <c r="D427" s="281" t="s">
        <v>330</v>
      </c>
      <c r="E427" s="282" t="s">
        <v>2719</v>
      </c>
      <c r="F427" s="283" t="s">
        <v>2720</v>
      </c>
      <c r="G427" s="284" t="s">
        <v>563</v>
      </c>
      <c r="H427" s="285">
        <v>12</v>
      </c>
      <c r="I427" s="286"/>
      <c r="J427" s="287">
        <f>ROUND(I427*H427,2)</f>
        <v>0</v>
      </c>
      <c r="K427" s="288"/>
      <c r="L427" s="289"/>
      <c r="M427" s="290" t="s">
        <v>1</v>
      </c>
      <c r="N427" s="291" t="s">
        <v>42</v>
      </c>
      <c r="O427" s="98"/>
      <c r="P427" s="249">
        <f>O427*H427</f>
        <v>0</v>
      </c>
      <c r="Q427" s="249">
        <v>0.070999999999999994</v>
      </c>
      <c r="R427" s="249">
        <f>Q427*H427</f>
        <v>0.85199999999999987</v>
      </c>
      <c r="S427" s="249">
        <v>0</v>
      </c>
      <c r="T427" s="250">
        <f>S427*H427</f>
        <v>0</v>
      </c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R427" s="251" t="s">
        <v>287</v>
      </c>
      <c r="AT427" s="251" t="s">
        <v>330</v>
      </c>
      <c r="AU427" s="251" t="s">
        <v>92</v>
      </c>
      <c r="AY427" s="18" t="s">
        <v>210</v>
      </c>
      <c r="BE427" s="252">
        <f>IF(N427="základná",J427,0)</f>
        <v>0</v>
      </c>
      <c r="BF427" s="252">
        <f>IF(N427="znížená",J427,0)</f>
        <v>0</v>
      </c>
      <c r="BG427" s="252">
        <f>IF(N427="zákl. prenesená",J427,0)</f>
        <v>0</v>
      </c>
      <c r="BH427" s="252">
        <f>IF(N427="zníž. prenesená",J427,0)</f>
        <v>0</v>
      </c>
      <c r="BI427" s="252">
        <f>IF(N427="nulová",J427,0)</f>
        <v>0</v>
      </c>
      <c r="BJ427" s="18" t="s">
        <v>92</v>
      </c>
      <c r="BK427" s="252">
        <f>ROUND(I427*H427,2)</f>
        <v>0</v>
      </c>
      <c r="BL427" s="18" t="s">
        <v>227</v>
      </c>
      <c r="BM427" s="251" t="s">
        <v>2721</v>
      </c>
    </row>
    <row r="428" s="2" customFormat="1" ht="16.30189" customHeight="1">
      <c r="A428" s="39"/>
      <c r="B428" s="40"/>
      <c r="C428" s="239" t="s">
        <v>727</v>
      </c>
      <c r="D428" s="239" t="s">
        <v>213</v>
      </c>
      <c r="E428" s="240" t="s">
        <v>2722</v>
      </c>
      <c r="F428" s="241" t="s">
        <v>2723</v>
      </c>
      <c r="G428" s="242" t="s">
        <v>563</v>
      </c>
      <c r="H428" s="243">
        <v>12</v>
      </c>
      <c r="I428" s="244"/>
      <c r="J428" s="245">
        <f>ROUND(I428*H428,2)</f>
        <v>0</v>
      </c>
      <c r="K428" s="246"/>
      <c r="L428" s="45"/>
      <c r="M428" s="247" t="s">
        <v>1</v>
      </c>
      <c r="N428" s="248" t="s">
        <v>42</v>
      </c>
      <c r="O428" s="98"/>
      <c r="P428" s="249">
        <f>O428*H428</f>
        <v>0</v>
      </c>
      <c r="Q428" s="249">
        <v>0.00011</v>
      </c>
      <c r="R428" s="249">
        <f>Q428*H428</f>
        <v>0.00132</v>
      </c>
      <c r="S428" s="249">
        <v>0</v>
      </c>
      <c r="T428" s="250">
        <f>S428*H428</f>
        <v>0</v>
      </c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R428" s="251" t="s">
        <v>227</v>
      </c>
      <c r="AT428" s="251" t="s">
        <v>213</v>
      </c>
      <c r="AU428" s="251" t="s">
        <v>92</v>
      </c>
      <c r="AY428" s="18" t="s">
        <v>210</v>
      </c>
      <c r="BE428" s="252">
        <f>IF(N428="základná",J428,0)</f>
        <v>0</v>
      </c>
      <c r="BF428" s="252">
        <f>IF(N428="znížená",J428,0)</f>
        <v>0</v>
      </c>
      <c r="BG428" s="252">
        <f>IF(N428="zákl. prenesená",J428,0)</f>
        <v>0</v>
      </c>
      <c r="BH428" s="252">
        <f>IF(N428="zníž. prenesená",J428,0)</f>
        <v>0</v>
      </c>
      <c r="BI428" s="252">
        <f>IF(N428="nulová",J428,0)</f>
        <v>0</v>
      </c>
      <c r="BJ428" s="18" t="s">
        <v>92</v>
      </c>
      <c r="BK428" s="252">
        <f>ROUND(I428*H428,2)</f>
        <v>0</v>
      </c>
      <c r="BL428" s="18" t="s">
        <v>227</v>
      </c>
      <c r="BM428" s="251" t="s">
        <v>2724</v>
      </c>
    </row>
    <row r="429" s="2" customFormat="1" ht="23.4566" customHeight="1">
      <c r="A429" s="39"/>
      <c r="B429" s="40"/>
      <c r="C429" s="281" t="s">
        <v>731</v>
      </c>
      <c r="D429" s="281" t="s">
        <v>330</v>
      </c>
      <c r="E429" s="282" t="s">
        <v>2725</v>
      </c>
      <c r="F429" s="283" t="s">
        <v>2726</v>
      </c>
      <c r="G429" s="284" t="s">
        <v>563</v>
      </c>
      <c r="H429" s="285">
        <v>12</v>
      </c>
      <c r="I429" s="286"/>
      <c r="J429" s="287">
        <f>ROUND(I429*H429,2)</f>
        <v>0</v>
      </c>
      <c r="K429" s="288"/>
      <c r="L429" s="289"/>
      <c r="M429" s="290" t="s">
        <v>1</v>
      </c>
      <c r="N429" s="291" t="s">
        <v>42</v>
      </c>
      <c r="O429" s="98"/>
      <c r="P429" s="249">
        <f>O429*H429</f>
        <v>0</v>
      </c>
      <c r="Q429" s="249">
        <v>0.0040000000000000001</v>
      </c>
      <c r="R429" s="249">
        <f>Q429*H429</f>
        <v>0.048000000000000001</v>
      </c>
      <c r="S429" s="249">
        <v>0</v>
      </c>
      <c r="T429" s="250">
        <f>S429*H429</f>
        <v>0</v>
      </c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R429" s="251" t="s">
        <v>287</v>
      </c>
      <c r="AT429" s="251" t="s">
        <v>330</v>
      </c>
      <c r="AU429" s="251" t="s">
        <v>92</v>
      </c>
      <c r="AY429" s="18" t="s">
        <v>210</v>
      </c>
      <c r="BE429" s="252">
        <f>IF(N429="základná",J429,0)</f>
        <v>0</v>
      </c>
      <c r="BF429" s="252">
        <f>IF(N429="znížená",J429,0)</f>
        <v>0</v>
      </c>
      <c r="BG429" s="252">
        <f>IF(N429="zákl. prenesená",J429,0)</f>
        <v>0</v>
      </c>
      <c r="BH429" s="252">
        <f>IF(N429="zníž. prenesená",J429,0)</f>
        <v>0</v>
      </c>
      <c r="BI429" s="252">
        <f>IF(N429="nulová",J429,0)</f>
        <v>0</v>
      </c>
      <c r="BJ429" s="18" t="s">
        <v>92</v>
      </c>
      <c r="BK429" s="252">
        <f>ROUND(I429*H429,2)</f>
        <v>0</v>
      </c>
      <c r="BL429" s="18" t="s">
        <v>227</v>
      </c>
      <c r="BM429" s="251" t="s">
        <v>2727</v>
      </c>
    </row>
    <row r="430" s="2" customFormat="1" ht="23.4566" customHeight="1">
      <c r="A430" s="39"/>
      <c r="B430" s="40"/>
      <c r="C430" s="239" t="s">
        <v>736</v>
      </c>
      <c r="D430" s="239" t="s">
        <v>213</v>
      </c>
      <c r="E430" s="240" t="s">
        <v>1472</v>
      </c>
      <c r="F430" s="241" t="s">
        <v>1473</v>
      </c>
      <c r="G430" s="242" t="s">
        <v>254</v>
      </c>
      <c r="H430" s="243">
        <v>52</v>
      </c>
      <c r="I430" s="244"/>
      <c r="J430" s="245">
        <f>ROUND(I430*H430,2)</f>
        <v>0</v>
      </c>
      <c r="K430" s="246"/>
      <c r="L430" s="45"/>
      <c r="M430" s="247" t="s">
        <v>1</v>
      </c>
      <c r="N430" s="248" t="s">
        <v>42</v>
      </c>
      <c r="O430" s="98"/>
      <c r="P430" s="249">
        <f>O430*H430</f>
        <v>0</v>
      </c>
      <c r="Q430" s="249">
        <v>0</v>
      </c>
      <c r="R430" s="249">
        <f>Q430*H430</f>
        <v>0</v>
      </c>
      <c r="S430" s="249">
        <v>0.021999999999999999</v>
      </c>
      <c r="T430" s="250">
        <f>S430*H430</f>
        <v>1.1439999999999999</v>
      </c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R430" s="251" t="s">
        <v>227</v>
      </c>
      <c r="AT430" s="251" t="s">
        <v>213</v>
      </c>
      <c r="AU430" s="251" t="s">
        <v>92</v>
      </c>
      <c r="AY430" s="18" t="s">
        <v>210</v>
      </c>
      <c r="BE430" s="252">
        <f>IF(N430="základná",J430,0)</f>
        <v>0</v>
      </c>
      <c r="BF430" s="252">
        <f>IF(N430="znížená",J430,0)</f>
        <v>0</v>
      </c>
      <c r="BG430" s="252">
        <f>IF(N430="zákl. prenesená",J430,0)</f>
        <v>0</v>
      </c>
      <c r="BH430" s="252">
        <f>IF(N430="zníž. prenesená",J430,0)</f>
        <v>0</v>
      </c>
      <c r="BI430" s="252">
        <f>IF(N430="nulová",J430,0)</f>
        <v>0</v>
      </c>
      <c r="BJ430" s="18" t="s">
        <v>92</v>
      </c>
      <c r="BK430" s="252">
        <f>ROUND(I430*H430,2)</f>
        <v>0</v>
      </c>
      <c r="BL430" s="18" t="s">
        <v>227</v>
      </c>
      <c r="BM430" s="251" t="s">
        <v>2728</v>
      </c>
    </row>
    <row r="431" s="15" customFormat="1">
      <c r="A431" s="15"/>
      <c r="B431" s="292"/>
      <c r="C431" s="293"/>
      <c r="D431" s="260" t="s">
        <v>256</v>
      </c>
      <c r="E431" s="294" t="s">
        <v>1</v>
      </c>
      <c r="F431" s="295" t="s">
        <v>2616</v>
      </c>
      <c r="G431" s="293"/>
      <c r="H431" s="294" t="s">
        <v>1</v>
      </c>
      <c r="I431" s="296"/>
      <c r="J431" s="293"/>
      <c r="K431" s="293"/>
      <c r="L431" s="297"/>
      <c r="M431" s="298"/>
      <c r="N431" s="299"/>
      <c r="O431" s="299"/>
      <c r="P431" s="299"/>
      <c r="Q431" s="299"/>
      <c r="R431" s="299"/>
      <c r="S431" s="299"/>
      <c r="T431" s="300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T431" s="301" t="s">
        <v>256</v>
      </c>
      <c r="AU431" s="301" t="s">
        <v>92</v>
      </c>
      <c r="AV431" s="15" t="s">
        <v>84</v>
      </c>
      <c r="AW431" s="15" t="s">
        <v>32</v>
      </c>
      <c r="AX431" s="15" t="s">
        <v>76</v>
      </c>
      <c r="AY431" s="301" t="s">
        <v>210</v>
      </c>
    </row>
    <row r="432" s="15" customFormat="1">
      <c r="A432" s="15"/>
      <c r="B432" s="292"/>
      <c r="C432" s="293"/>
      <c r="D432" s="260" t="s">
        <v>256</v>
      </c>
      <c r="E432" s="294" t="s">
        <v>1</v>
      </c>
      <c r="F432" s="295" t="s">
        <v>2617</v>
      </c>
      <c r="G432" s="293"/>
      <c r="H432" s="294" t="s">
        <v>1</v>
      </c>
      <c r="I432" s="296"/>
      <c r="J432" s="293"/>
      <c r="K432" s="293"/>
      <c r="L432" s="297"/>
      <c r="M432" s="298"/>
      <c r="N432" s="299"/>
      <c r="O432" s="299"/>
      <c r="P432" s="299"/>
      <c r="Q432" s="299"/>
      <c r="R432" s="299"/>
      <c r="S432" s="299"/>
      <c r="T432" s="300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T432" s="301" t="s">
        <v>256</v>
      </c>
      <c r="AU432" s="301" t="s">
        <v>92</v>
      </c>
      <c r="AV432" s="15" t="s">
        <v>84</v>
      </c>
      <c r="AW432" s="15" t="s">
        <v>32</v>
      </c>
      <c r="AX432" s="15" t="s">
        <v>76</v>
      </c>
      <c r="AY432" s="301" t="s">
        <v>210</v>
      </c>
    </row>
    <row r="433" s="13" customFormat="1">
      <c r="A433" s="13"/>
      <c r="B433" s="258"/>
      <c r="C433" s="259"/>
      <c r="D433" s="260" t="s">
        <v>256</v>
      </c>
      <c r="E433" s="261" t="s">
        <v>1</v>
      </c>
      <c r="F433" s="262" t="s">
        <v>2636</v>
      </c>
      <c r="G433" s="259"/>
      <c r="H433" s="263">
        <v>15.050000000000001</v>
      </c>
      <c r="I433" s="264"/>
      <c r="J433" s="259"/>
      <c r="K433" s="259"/>
      <c r="L433" s="265"/>
      <c r="M433" s="266"/>
      <c r="N433" s="267"/>
      <c r="O433" s="267"/>
      <c r="P433" s="267"/>
      <c r="Q433" s="267"/>
      <c r="R433" s="267"/>
      <c r="S433" s="267"/>
      <c r="T433" s="268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69" t="s">
        <v>256</v>
      </c>
      <c r="AU433" s="269" t="s">
        <v>92</v>
      </c>
      <c r="AV433" s="13" t="s">
        <v>92</v>
      </c>
      <c r="AW433" s="13" t="s">
        <v>32</v>
      </c>
      <c r="AX433" s="13" t="s">
        <v>76</v>
      </c>
      <c r="AY433" s="269" t="s">
        <v>210</v>
      </c>
    </row>
    <row r="434" s="13" customFormat="1">
      <c r="A434" s="13"/>
      <c r="B434" s="258"/>
      <c r="C434" s="259"/>
      <c r="D434" s="260" t="s">
        <v>256</v>
      </c>
      <c r="E434" s="261" t="s">
        <v>1</v>
      </c>
      <c r="F434" s="262" t="s">
        <v>2637</v>
      </c>
      <c r="G434" s="259"/>
      <c r="H434" s="263">
        <v>33.799999999999997</v>
      </c>
      <c r="I434" s="264"/>
      <c r="J434" s="259"/>
      <c r="K434" s="259"/>
      <c r="L434" s="265"/>
      <c r="M434" s="266"/>
      <c r="N434" s="267"/>
      <c r="O434" s="267"/>
      <c r="P434" s="267"/>
      <c r="Q434" s="267"/>
      <c r="R434" s="267"/>
      <c r="S434" s="267"/>
      <c r="T434" s="268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69" t="s">
        <v>256</v>
      </c>
      <c r="AU434" s="269" t="s">
        <v>92</v>
      </c>
      <c r="AV434" s="13" t="s">
        <v>92</v>
      </c>
      <c r="AW434" s="13" t="s">
        <v>32</v>
      </c>
      <c r="AX434" s="13" t="s">
        <v>76</v>
      </c>
      <c r="AY434" s="269" t="s">
        <v>210</v>
      </c>
    </row>
    <row r="435" s="15" customFormat="1">
      <c r="A435" s="15"/>
      <c r="B435" s="292"/>
      <c r="C435" s="293"/>
      <c r="D435" s="260" t="s">
        <v>256</v>
      </c>
      <c r="E435" s="294" t="s">
        <v>1</v>
      </c>
      <c r="F435" s="295" t="s">
        <v>2620</v>
      </c>
      <c r="G435" s="293"/>
      <c r="H435" s="294" t="s">
        <v>1</v>
      </c>
      <c r="I435" s="296"/>
      <c r="J435" s="293"/>
      <c r="K435" s="293"/>
      <c r="L435" s="297"/>
      <c r="M435" s="298"/>
      <c r="N435" s="299"/>
      <c r="O435" s="299"/>
      <c r="P435" s="299"/>
      <c r="Q435" s="299"/>
      <c r="R435" s="299"/>
      <c r="S435" s="299"/>
      <c r="T435" s="300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T435" s="301" t="s">
        <v>256</v>
      </c>
      <c r="AU435" s="301" t="s">
        <v>92</v>
      </c>
      <c r="AV435" s="15" t="s">
        <v>84</v>
      </c>
      <c r="AW435" s="15" t="s">
        <v>32</v>
      </c>
      <c r="AX435" s="15" t="s">
        <v>76</v>
      </c>
      <c r="AY435" s="301" t="s">
        <v>210</v>
      </c>
    </row>
    <row r="436" s="13" customFormat="1">
      <c r="A436" s="13"/>
      <c r="B436" s="258"/>
      <c r="C436" s="259"/>
      <c r="D436" s="260" t="s">
        <v>256</v>
      </c>
      <c r="E436" s="261" t="s">
        <v>1</v>
      </c>
      <c r="F436" s="262" t="s">
        <v>2638</v>
      </c>
      <c r="G436" s="259"/>
      <c r="H436" s="263">
        <v>3.1499999999999999</v>
      </c>
      <c r="I436" s="264"/>
      <c r="J436" s="259"/>
      <c r="K436" s="259"/>
      <c r="L436" s="265"/>
      <c r="M436" s="266"/>
      <c r="N436" s="267"/>
      <c r="O436" s="267"/>
      <c r="P436" s="267"/>
      <c r="Q436" s="267"/>
      <c r="R436" s="267"/>
      <c r="S436" s="267"/>
      <c r="T436" s="268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69" t="s">
        <v>256</v>
      </c>
      <c r="AU436" s="269" t="s">
        <v>92</v>
      </c>
      <c r="AV436" s="13" t="s">
        <v>92</v>
      </c>
      <c r="AW436" s="13" t="s">
        <v>32</v>
      </c>
      <c r="AX436" s="13" t="s">
        <v>76</v>
      </c>
      <c r="AY436" s="269" t="s">
        <v>210</v>
      </c>
    </row>
    <row r="437" s="14" customFormat="1">
      <c r="A437" s="14"/>
      <c r="B437" s="270"/>
      <c r="C437" s="271"/>
      <c r="D437" s="260" t="s">
        <v>256</v>
      </c>
      <c r="E437" s="272" t="s">
        <v>1</v>
      </c>
      <c r="F437" s="273" t="s">
        <v>268</v>
      </c>
      <c r="G437" s="271"/>
      <c r="H437" s="274">
        <v>52</v>
      </c>
      <c r="I437" s="275"/>
      <c r="J437" s="271"/>
      <c r="K437" s="271"/>
      <c r="L437" s="276"/>
      <c r="M437" s="277"/>
      <c r="N437" s="278"/>
      <c r="O437" s="278"/>
      <c r="P437" s="278"/>
      <c r="Q437" s="278"/>
      <c r="R437" s="278"/>
      <c r="S437" s="278"/>
      <c r="T437" s="279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80" t="s">
        <v>256</v>
      </c>
      <c r="AU437" s="280" t="s">
        <v>92</v>
      </c>
      <c r="AV437" s="14" t="s">
        <v>227</v>
      </c>
      <c r="AW437" s="14" t="s">
        <v>32</v>
      </c>
      <c r="AX437" s="14" t="s">
        <v>84</v>
      </c>
      <c r="AY437" s="280" t="s">
        <v>210</v>
      </c>
    </row>
    <row r="438" s="2" customFormat="1" ht="23.4566" customHeight="1">
      <c r="A438" s="39"/>
      <c r="B438" s="40"/>
      <c r="C438" s="239" t="s">
        <v>741</v>
      </c>
      <c r="D438" s="239" t="s">
        <v>213</v>
      </c>
      <c r="E438" s="240" t="s">
        <v>2729</v>
      </c>
      <c r="F438" s="241" t="s">
        <v>2730</v>
      </c>
      <c r="G438" s="242" t="s">
        <v>254</v>
      </c>
      <c r="H438" s="243">
        <v>22.286000000000001</v>
      </c>
      <c r="I438" s="244"/>
      <c r="J438" s="245">
        <f>ROUND(I438*H438,2)</f>
        <v>0</v>
      </c>
      <c r="K438" s="246"/>
      <c r="L438" s="45"/>
      <c r="M438" s="247" t="s">
        <v>1</v>
      </c>
      <c r="N438" s="248" t="s">
        <v>42</v>
      </c>
      <c r="O438" s="98"/>
      <c r="P438" s="249">
        <f>O438*H438</f>
        <v>0</v>
      </c>
      <c r="Q438" s="249">
        <v>0</v>
      </c>
      <c r="R438" s="249">
        <f>Q438*H438</f>
        <v>0</v>
      </c>
      <c r="S438" s="249">
        <v>0.055</v>
      </c>
      <c r="T438" s="250">
        <f>S438*H438</f>
        <v>1.22573</v>
      </c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R438" s="251" t="s">
        <v>227</v>
      </c>
      <c r="AT438" s="251" t="s">
        <v>213</v>
      </c>
      <c r="AU438" s="251" t="s">
        <v>92</v>
      </c>
      <c r="AY438" s="18" t="s">
        <v>210</v>
      </c>
      <c r="BE438" s="252">
        <f>IF(N438="základná",J438,0)</f>
        <v>0</v>
      </c>
      <c r="BF438" s="252">
        <f>IF(N438="znížená",J438,0)</f>
        <v>0</v>
      </c>
      <c r="BG438" s="252">
        <f>IF(N438="zákl. prenesená",J438,0)</f>
        <v>0</v>
      </c>
      <c r="BH438" s="252">
        <f>IF(N438="zníž. prenesená",J438,0)</f>
        <v>0</v>
      </c>
      <c r="BI438" s="252">
        <f>IF(N438="nulová",J438,0)</f>
        <v>0</v>
      </c>
      <c r="BJ438" s="18" t="s">
        <v>92</v>
      </c>
      <c r="BK438" s="252">
        <f>ROUND(I438*H438,2)</f>
        <v>0</v>
      </c>
      <c r="BL438" s="18" t="s">
        <v>227</v>
      </c>
      <c r="BM438" s="251" t="s">
        <v>2731</v>
      </c>
    </row>
    <row r="439" s="15" customFormat="1">
      <c r="A439" s="15"/>
      <c r="B439" s="292"/>
      <c r="C439" s="293"/>
      <c r="D439" s="260" t="s">
        <v>256</v>
      </c>
      <c r="E439" s="294" t="s">
        <v>1</v>
      </c>
      <c r="F439" s="295" t="s">
        <v>2616</v>
      </c>
      <c r="G439" s="293"/>
      <c r="H439" s="294" t="s">
        <v>1</v>
      </c>
      <c r="I439" s="296"/>
      <c r="J439" s="293"/>
      <c r="K439" s="293"/>
      <c r="L439" s="297"/>
      <c r="M439" s="298"/>
      <c r="N439" s="299"/>
      <c r="O439" s="299"/>
      <c r="P439" s="299"/>
      <c r="Q439" s="299"/>
      <c r="R439" s="299"/>
      <c r="S439" s="299"/>
      <c r="T439" s="300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T439" s="301" t="s">
        <v>256</v>
      </c>
      <c r="AU439" s="301" t="s">
        <v>92</v>
      </c>
      <c r="AV439" s="15" t="s">
        <v>84</v>
      </c>
      <c r="AW439" s="15" t="s">
        <v>32</v>
      </c>
      <c r="AX439" s="15" t="s">
        <v>76</v>
      </c>
      <c r="AY439" s="301" t="s">
        <v>210</v>
      </c>
    </row>
    <row r="440" s="15" customFormat="1">
      <c r="A440" s="15"/>
      <c r="B440" s="292"/>
      <c r="C440" s="293"/>
      <c r="D440" s="260" t="s">
        <v>256</v>
      </c>
      <c r="E440" s="294" t="s">
        <v>1</v>
      </c>
      <c r="F440" s="295" t="s">
        <v>2617</v>
      </c>
      <c r="G440" s="293"/>
      <c r="H440" s="294" t="s">
        <v>1</v>
      </c>
      <c r="I440" s="296"/>
      <c r="J440" s="293"/>
      <c r="K440" s="293"/>
      <c r="L440" s="297"/>
      <c r="M440" s="298"/>
      <c r="N440" s="299"/>
      <c r="O440" s="299"/>
      <c r="P440" s="299"/>
      <c r="Q440" s="299"/>
      <c r="R440" s="299"/>
      <c r="S440" s="299"/>
      <c r="T440" s="300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T440" s="301" t="s">
        <v>256</v>
      </c>
      <c r="AU440" s="301" t="s">
        <v>92</v>
      </c>
      <c r="AV440" s="15" t="s">
        <v>84</v>
      </c>
      <c r="AW440" s="15" t="s">
        <v>32</v>
      </c>
      <c r="AX440" s="15" t="s">
        <v>76</v>
      </c>
      <c r="AY440" s="301" t="s">
        <v>210</v>
      </c>
    </row>
    <row r="441" s="13" customFormat="1">
      <c r="A441" s="13"/>
      <c r="B441" s="258"/>
      <c r="C441" s="259"/>
      <c r="D441" s="260" t="s">
        <v>256</v>
      </c>
      <c r="E441" s="261" t="s">
        <v>1</v>
      </c>
      <c r="F441" s="262" t="s">
        <v>2642</v>
      </c>
      <c r="G441" s="259"/>
      <c r="H441" s="263">
        <v>6.4500000000000002</v>
      </c>
      <c r="I441" s="264"/>
      <c r="J441" s="259"/>
      <c r="K441" s="259"/>
      <c r="L441" s="265"/>
      <c r="M441" s="266"/>
      <c r="N441" s="267"/>
      <c r="O441" s="267"/>
      <c r="P441" s="267"/>
      <c r="Q441" s="267"/>
      <c r="R441" s="267"/>
      <c r="S441" s="267"/>
      <c r="T441" s="268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69" t="s">
        <v>256</v>
      </c>
      <c r="AU441" s="269" t="s">
        <v>92</v>
      </c>
      <c r="AV441" s="13" t="s">
        <v>92</v>
      </c>
      <c r="AW441" s="13" t="s">
        <v>32</v>
      </c>
      <c r="AX441" s="13" t="s">
        <v>76</v>
      </c>
      <c r="AY441" s="269" t="s">
        <v>210</v>
      </c>
    </row>
    <row r="442" s="13" customFormat="1">
      <c r="A442" s="13"/>
      <c r="B442" s="258"/>
      <c r="C442" s="259"/>
      <c r="D442" s="260" t="s">
        <v>256</v>
      </c>
      <c r="E442" s="261" t="s">
        <v>1</v>
      </c>
      <c r="F442" s="262" t="s">
        <v>2643</v>
      </c>
      <c r="G442" s="259"/>
      <c r="H442" s="263">
        <v>14.486000000000001</v>
      </c>
      <c r="I442" s="264"/>
      <c r="J442" s="259"/>
      <c r="K442" s="259"/>
      <c r="L442" s="265"/>
      <c r="M442" s="266"/>
      <c r="N442" s="267"/>
      <c r="O442" s="267"/>
      <c r="P442" s="267"/>
      <c r="Q442" s="267"/>
      <c r="R442" s="267"/>
      <c r="S442" s="267"/>
      <c r="T442" s="268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69" t="s">
        <v>256</v>
      </c>
      <c r="AU442" s="269" t="s">
        <v>92</v>
      </c>
      <c r="AV442" s="13" t="s">
        <v>92</v>
      </c>
      <c r="AW442" s="13" t="s">
        <v>32</v>
      </c>
      <c r="AX442" s="13" t="s">
        <v>76</v>
      </c>
      <c r="AY442" s="269" t="s">
        <v>210</v>
      </c>
    </row>
    <row r="443" s="15" customFormat="1">
      <c r="A443" s="15"/>
      <c r="B443" s="292"/>
      <c r="C443" s="293"/>
      <c r="D443" s="260" t="s">
        <v>256</v>
      </c>
      <c r="E443" s="294" t="s">
        <v>1</v>
      </c>
      <c r="F443" s="295" t="s">
        <v>2620</v>
      </c>
      <c r="G443" s="293"/>
      <c r="H443" s="294" t="s">
        <v>1</v>
      </c>
      <c r="I443" s="296"/>
      <c r="J443" s="293"/>
      <c r="K443" s="293"/>
      <c r="L443" s="297"/>
      <c r="M443" s="298"/>
      <c r="N443" s="299"/>
      <c r="O443" s="299"/>
      <c r="P443" s="299"/>
      <c r="Q443" s="299"/>
      <c r="R443" s="299"/>
      <c r="S443" s="299"/>
      <c r="T443" s="300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T443" s="301" t="s">
        <v>256</v>
      </c>
      <c r="AU443" s="301" t="s">
        <v>92</v>
      </c>
      <c r="AV443" s="15" t="s">
        <v>84</v>
      </c>
      <c r="AW443" s="15" t="s">
        <v>32</v>
      </c>
      <c r="AX443" s="15" t="s">
        <v>76</v>
      </c>
      <c r="AY443" s="301" t="s">
        <v>210</v>
      </c>
    </row>
    <row r="444" s="13" customFormat="1">
      <c r="A444" s="13"/>
      <c r="B444" s="258"/>
      <c r="C444" s="259"/>
      <c r="D444" s="260" t="s">
        <v>256</v>
      </c>
      <c r="E444" s="261" t="s">
        <v>1</v>
      </c>
      <c r="F444" s="262" t="s">
        <v>2644</v>
      </c>
      <c r="G444" s="259"/>
      <c r="H444" s="263">
        <v>1.3500000000000001</v>
      </c>
      <c r="I444" s="264"/>
      <c r="J444" s="259"/>
      <c r="K444" s="259"/>
      <c r="L444" s="265"/>
      <c r="M444" s="266"/>
      <c r="N444" s="267"/>
      <c r="O444" s="267"/>
      <c r="P444" s="267"/>
      <c r="Q444" s="267"/>
      <c r="R444" s="267"/>
      <c r="S444" s="267"/>
      <c r="T444" s="268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69" t="s">
        <v>256</v>
      </c>
      <c r="AU444" s="269" t="s">
        <v>92</v>
      </c>
      <c r="AV444" s="13" t="s">
        <v>92</v>
      </c>
      <c r="AW444" s="13" t="s">
        <v>32</v>
      </c>
      <c r="AX444" s="13" t="s">
        <v>76</v>
      </c>
      <c r="AY444" s="269" t="s">
        <v>210</v>
      </c>
    </row>
    <row r="445" s="14" customFormat="1">
      <c r="A445" s="14"/>
      <c r="B445" s="270"/>
      <c r="C445" s="271"/>
      <c r="D445" s="260" t="s">
        <v>256</v>
      </c>
      <c r="E445" s="272" t="s">
        <v>1</v>
      </c>
      <c r="F445" s="273" t="s">
        <v>268</v>
      </c>
      <c r="G445" s="271"/>
      <c r="H445" s="274">
        <v>22.286000000000001</v>
      </c>
      <c r="I445" s="275"/>
      <c r="J445" s="271"/>
      <c r="K445" s="271"/>
      <c r="L445" s="276"/>
      <c r="M445" s="277"/>
      <c r="N445" s="278"/>
      <c r="O445" s="278"/>
      <c r="P445" s="278"/>
      <c r="Q445" s="278"/>
      <c r="R445" s="278"/>
      <c r="S445" s="278"/>
      <c r="T445" s="279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T445" s="280" t="s">
        <v>256</v>
      </c>
      <c r="AU445" s="280" t="s">
        <v>92</v>
      </c>
      <c r="AV445" s="14" t="s">
        <v>227</v>
      </c>
      <c r="AW445" s="14" t="s">
        <v>32</v>
      </c>
      <c r="AX445" s="14" t="s">
        <v>84</v>
      </c>
      <c r="AY445" s="280" t="s">
        <v>210</v>
      </c>
    </row>
    <row r="446" s="2" customFormat="1" ht="23.4566" customHeight="1">
      <c r="A446" s="39"/>
      <c r="B446" s="40"/>
      <c r="C446" s="239" t="s">
        <v>746</v>
      </c>
      <c r="D446" s="239" t="s">
        <v>213</v>
      </c>
      <c r="E446" s="240" t="s">
        <v>2732</v>
      </c>
      <c r="F446" s="241" t="s">
        <v>2733</v>
      </c>
      <c r="G446" s="242" t="s">
        <v>254</v>
      </c>
      <c r="H446" s="243">
        <v>265.94799999999998</v>
      </c>
      <c r="I446" s="244"/>
      <c r="J446" s="245">
        <f>ROUND(I446*H446,2)</f>
        <v>0</v>
      </c>
      <c r="K446" s="246"/>
      <c r="L446" s="45"/>
      <c r="M446" s="247" t="s">
        <v>1</v>
      </c>
      <c r="N446" s="248" t="s">
        <v>42</v>
      </c>
      <c r="O446" s="98"/>
      <c r="P446" s="249">
        <f>O446*H446</f>
        <v>0</v>
      </c>
      <c r="Q446" s="249">
        <v>0</v>
      </c>
      <c r="R446" s="249">
        <f>Q446*H446</f>
        <v>0</v>
      </c>
      <c r="S446" s="249">
        <v>0</v>
      </c>
      <c r="T446" s="250">
        <f>S446*H446</f>
        <v>0</v>
      </c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R446" s="251" t="s">
        <v>227</v>
      </c>
      <c r="AT446" s="251" t="s">
        <v>213</v>
      </c>
      <c r="AU446" s="251" t="s">
        <v>92</v>
      </c>
      <c r="AY446" s="18" t="s">
        <v>210</v>
      </c>
      <c r="BE446" s="252">
        <f>IF(N446="základná",J446,0)</f>
        <v>0</v>
      </c>
      <c r="BF446" s="252">
        <f>IF(N446="znížená",J446,0)</f>
        <v>0</v>
      </c>
      <c r="BG446" s="252">
        <f>IF(N446="zákl. prenesená",J446,0)</f>
        <v>0</v>
      </c>
      <c r="BH446" s="252">
        <f>IF(N446="zníž. prenesená",J446,0)</f>
        <v>0</v>
      </c>
      <c r="BI446" s="252">
        <f>IF(N446="nulová",J446,0)</f>
        <v>0</v>
      </c>
      <c r="BJ446" s="18" t="s">
        <v>92</v>
      </c>
      <c r="BK446" s="252">
        <f>ROUND(I446*H446,2)</f>
        <v>0</v>
      </c>
      <c r="BL446" s="18" t="s">
        <v>227</v>
      </c>
      <c r="BM446" s="251" t="s">
        <v>2734</v>
      </c>
    </row>
    <row r="447" s="13" customFormat="1">
      <c r="A447" s="13"/>
      <c r="B447" s="258"/>
      <c r="C447" s="259"/>
      <c r="D447" s="260" t="s">
        <v>256</v>
      </c>
      <c r="E447" s="261" t="s">
        <v>1</v>
      </c>
      <c r="F447" s="262" t="s">
        <v>2735</v>
      </c>
      <c r="G447" s="259"/>
      <c r="H447" s="263">
        <v>249.94800000000001</v>
      </c>
      <c r="I447" s="264"/>
      <c r="J447" s="259"/>
      <c r="K447" s="259"/>
      <c r="L447" s="265"/>
      <c r="M447" s="266"/>
      <c r="N447" s="267"/>
      <c r="O447" s="267"/>
      <c r="P447" s="267"/>
      <c r="Q447" s="267"/>
      <c r="R447" s="267"/>
      <c r="S447" s="267"/>
      <c r="T447" s="268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69" t="s">
        <v>256</v>
      </c>
      <c r="AU447" s="269" t="s">
        <v>92</v>
      </c>
      <c r="AV447" s="13" t="s">
        <v>92</v>
      </c>
      <c r="AW447" s="13" t="s">
        <v>32</v>
      </c>
      <c r="AX447" s="13" t="s">
        <v>76</v>
      </c>
      <c r="AY447" s="269" t="s">
        <v>210</v>
      </c>
    </row>
    <row r="448" s="13" customFormat="1">
      <c r="A448" s="13"/>
      <c r="B448" s="258"/>
      <c r="C448" s="259"/>
      <c r="D448" s="260" t="s">
        <v>256</v>
      </c>
      <c r="E448" s="261" t="s">
        <v>1</v>
      </c>
      <c r="F448" s="262" t="s">
        <v>2736</v>
      </c>
      <c r="G448" s="259"/>
      <c r="H448" s="263">
        <v>16</v>
      </c>
      <c r="I448" s="264"/>
      <c r="J448" s="259"/>
      <c r="K448" s="259"/>
      <c r="L448" s="265"/>
      <c r="M448" s="266"/>
      <c r="N448" s="267"/>
      <c r="O448" s="267"/>
      <c r="P448" s="267"/>
      <c r="Q448" s="267"/>
      <c r="R448" s="267"/>
      <c r="S448" s="267"/>
      <c r="T448" s="268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69" t="s">
        <v>256</v>
      </c>
      <c r="AU448" s="269" t="s">
        <v>92</v>
      </c>
      <c r="AV448" s="13" t="s">
        <v>92</v>
      </c>
      <c r="AW448" s="13" t="s">
        <v>32</v>
      </c>
      <c r="AX448" s="13" t="s">
        <v>76</v>
      </c>
      <c r="AY448" s="269" t="s">
        <v>210</v>
      </c>
    </row>
    <row r="449" s="14" customFormat="1">
      <c r="A449" s="14"/>
      <c r="B449" s="270"/>
      <c r="C449" s="271"/>
      <c r="D449" s="260" t="s">
        <v>256</v>
      </c>
      <c r="E449" s="272" t="s">
        <v>1</v>
      </c>
      <c r="F449" s="273" t="s">
        <v>268</v>
      </c>
      <c r="G449" s="271"/>
      <c r="H449" s="274">
        <v>265.94799999999998</v>
      </c>
      <c r="I449" s="275"/>
      <c r="J449" s="271"/>
      <c r="K449" s="271"/>
      <c r="L449" s="276"/>
      <c r="M449" s="277"/>
      <c r="N449" s="278"/>
      <c r="O449" s="278"/>
      <c r="P449" s="278"/>
      <c r="Q449" s="278"/>
      <c r="R449" s="278"/>
      <c r="S449" s="278"/>
      <c r="T449" s="279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T449" s="280" t="s">
        <v>256</v>
      </c>
      <c r="AU449" s="280" t="s">
        <v>92</v>
      </c>
      <c r="AV449" s="14" t="s">
        <v>227</v>
      </c>
      <c r="AW449" s="14" t="s">
        <v>4</v>
      </c>
      <c r="AX449" s="14" t="s">
        <v>84</v>
      </c>
      <c r="AY449" s="280" t="s">
        <v>210</v>
      </c>
    </row>
    <row r="450" s="2" customFormat="1" ht="23.4566" customHeight="1">
      <c r="A450" s="39"/>
      <c r="B450" s="40"/>
      <c r="C450" s="239" t="s">
        <v>751</v>
      </c>
      <c r="D450" s="239" t="s">
        <v>213</v>
      </c>
      <c r="E450" s="240" t="s">
        <v>2737</v>
      </c>
      <c r="F450" s="241" t="s">
        <v>2738</v>
      </c>
      <c r="G450" s="242" t="s">
        <v>254</v>
      </c>
      <c r="H450" s="243">
        <v>74.286000000000001</v>
      </c>
      <c r="I450" s="244"/>
      <c r="J450" s="245">
        <f>ROUND(I450*H450,2)</f>
        <v>0</v>
      </c>
      <c r="K450" s="246"/>
      <c r="L450" s="45"/>
      <c r="M450" s="247" t="s">
        <v>1</v>
      </c>
      <c r="N450" s="248" t="s">
        <v>42</v>
      </c>
      <c r="O450" s="98"/>
      <c r="P450" s="249">
        <f>O450*H450</f>
        <v>0</v>
      </c>
      <c r="Q450" s="249">
        <v>0</v>
      </c>
      <c r="R450" s="249">
        <f>Q450*H450</f>
        <v>0</v>
      </c>
      <c r="S450" s="249">
        <v>0</v>
      </c>
      <c r="T450" s="250">
        <f>S450*H450</f>
        <v>0</v>
      </c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R450" s="251" t="s">
        <v>227</v>
      </c>
      <c r="AT450" s="251" t="s">
        <v>213</v>
      </c>
      <c r="AU450" s="251" t="s">
        <v>92</v>
      </c>
      <c r="AY450" s="18" t="s">
        <v>210</v>
      </c>
      <c r="BE450" s="252">
        <f>IF(N450="základná",J450,0)</f>
        <v>0</v>
      </c>
      <c r="BF450" s="252">
        <f>IF(N450="znížená",J450,0)</f>
        <v>0</v>
      </c>
      <c r="BG450" s="252">
        <f>IF(N450="zákl. prenesená",J450,0)</f>
        <v>0</v>
      </c>
      <c r="BH450" s="252">
        <f>IF(N450="zníž. prenesená",J450,0)</f>
        <v>0</v>
      </c>
      <c r="BI450" s="252">
        <f>IF(N450="nulová",J450,0)</f>
        <v>0</v>
      </c>
      <c r="BJ450" s="18" t="s">
        <v>92</v>
      </c>
      <c r="BK450" s="252">
        <f>ROUND(I450*H450,2)</f>
        <v>0</v>
      </c>
      <c r="BL450" s="18" t="s">
        <v>227</v>
      </c>
      <c r="BM450" s="251" t="s">
        <v>2739</v>
      </c>
    </row>
    <row r="451" s="15" customFormat="1">
      <c r="A451" s="15"/>
      <c r="B451" s="292"/>
      <c r="C451" s="293"/>
      <c r="D451" s="260" t="s">
        <v>256</v>
      </c>
      <c r="E451" s="294" t="s">
        <v>1</v>
      </c>
      <c r="F451" s="295" t="s">
        <v>2616</v>
      </c>
      <c r="G451" s="293"/>
      <c r="H451" s="294" t="s">
        <v>1</v>
      </c>
      <c r="I451" s="296"/>
      <c r="J451" s="293"/>
      <c r="K451" s="293"/>
      <c r="L451" s="297"/>
      <c r="M451" s="298"/>
      <c r="N451" s="299"/>
      <c r="O451" s="299"/>
      <c r="P451" s="299"/>
      <c r="Q451" s="299"/>
      <c r="R451" s="299"/>
      <c r="S451" s="299"/>
      <c r="T451" s="300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T451" s="301" t="s">
        <v>256</v>
      </c>
      <c r="AU451" s="301" t="s">
        <v>92</v>
      </c>
      <c r="AV451" s="15" t="s">
        <v>84</v>
      </c>
      <c r="AW451" s="15" t="s">
        <v>32</v>
      </c>
      <c r="AX451" s="15" t="s">
        <v>76</v>
      </c>
      <c r="AY451" s="301" t="s">
        <v>210</v>
      </c>
    </row>
    <row r="452" s="15" customFormat="1">
      <c r="A452" s="15"/>
      <c r="B452" s="292"/>
      <c r="C452" s="293"/>
      <c r="D452" s="260" t="s">
        <v>256</v>
      </c>
      <c r="E452" s="294" t="s">
        <v>1</v>
      </c>
      <c r="F452" s="295" t="s">
        <v>2617</v>
      </c>
      <c r="G452" s="293"/>
      <c r="H452" s="294" t="s">
        <v>1</v>
      </c>
      <c r="I452" s="296"/>
      <c r="J452" s="293"/>
      <c r="K452" s="293"/>
      <c r="L452" s="297"/>
      <c r="M452" s="298"/>
      <c r="N452" s="299"/>
      <c r="O452" s="299"/>
      <c r="P452" s="299"/>
      <c r="Q452" s="299"/>
      <c r="R452" s="299"/>
      <c r="S452" s="299"/>
      <c r="T452" s="300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T452" s="301" t="s">
        <v>256</v>
      </c>
      <c r="AU452" s="301" t="s">
        <v>92</v>
      </c>
      <c r="AV452" s="15" t="s">
        <v>84</v>
      </c>
      <c r="AW452" s="15" t="s">
        <v>32</v>
      </c>
      <c r="AX452" s="15" t="s">
        <v>76</v>
      </c>
      <c r="AY452" s="301" t="s">
        <v>210</v>
      </c>
    </row>
    <row r="453" s="13" customFormat="1">
      <c r="A453" s="13"/>
      <c r="B453" s="258"/>
      <c r="C453" s="259"/>
      <c r="D453" s="260" t="s">
        <v>256</v>
      </c>
      <c r="E453" s="261" t="s">
        <v>1</v>
      </c>
      <c r="F453" s="262" t="s">
        <v>2618</v>
      </c>
      <c r="G453" s="259"/>
      <c r="H453" s="263">
        <v>21.5</v>
      </c>
      <c r="I453" s="264"/>
      <c r="J453" s="259"/>
      <c r="K453" s="259"/>
      <c r="L453" s="265"/>
      <c r="M453" s="266"/>
      <c r="N453" s="267"/>
      <c r="O453" s="267"/>
      <c r="P453" s="267"/>
      <c r="Q453" s="267"/>
      <c r="R453" s="267"/>
      <c r="S453" s="267"/>
      <c r="T453" s="268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69" t="s">
        <v>256</v>
      </c>
      <c r="AU453" s="269" t="s">
        <v>92</v>
      </c>
      <c r="AV453" s="13" t="s">
        <v>92</v>
      </c>
      <c r="AW453" s="13" t="s">
        <v>32</v>
      </c>
      <c r="AX453" s="13" t="s">
        <v>76</v>
      </c>
      <c r="AY453" s="269" t="s">
        <v>210</v>
      </c>
    </row>
    <row r="454" s="13" customFormat="1">
      <c r="A454" s="13"/>
      <c r="B454" s="258"/>
      <c r="C454" s="259"/>
      <c r="D454" s="260" t="s">
        <v>256</v>
      </c>
      <c r="E454" s="261" t="s">
        <v>1</v>
      </c>
      <c r="F454" s="262" t="s">
        <v>2619</v>
      </c>
      <c r="G454" s="259"/>
      <c r="H454" s="263">
        <v>48.286000000000001</v>
      </c>
      <c r="I454" s="264"/>
      <c r="J454" s="259"/>
      <c r="K454" s="259"/>
      <c r="L454" s="265"/>
      <c r="M454" s="266"/>
      <c r="N454" s="267"/>
      <c r="O454" s="267"/>
      <c r="P454" s="267"/>
      <c r="Q454" s="267"/>
      <c r="R454" s="267"/>
      <c r="S454" s="267"/>
      <c r="T454" s="268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69" t="s">
        <v>256</v>
      </c>
      <c r="AU454" s="269" t="s">
        <v>92</v>
      </c>
      <c r="AV454" s="13" t="s">
        <v>92</v>
      </c>
      <c r="AW454" s="13" t="s">
        <v>32</v>
      </c>
      <c r="AX454" s="13" t="s">
        <v>76</v>
      </c>
      <c r="AY454" s="269" t="s">
        <v>210</v>
      </c>
    </row>
    <row r="455" s="15" customFormat="1">
      <c r="A455" s="15"/>
      <c r="B455" s="292"/>
      <c r="C455" s="293"/>
      <c r="D455" s="260" t="s">
        <v>256</v>
      </c>
      <c r="E455" s="294" t="s">
        <v>1</v>
      </c>
      <c r="F455" s="295" t="s">
        <v>2620</v>
      </c>
      <c r="G455" s="293"/>
      <c r="H455" s="294" t="s">
        <v>1</v>
      </c>
      <c r="I455" s="296"/>
      <c r="J455" s="293"/>
      <c r="K455" s="293"/>
      <c r="L455" s="297"/>
      <c r="M455" s="298"/>
      <c r="N455" s="299"/>
      <c r="O455" s="299"/>
      <c r="P455" s="299"/>
      <c r="Q455" s="299"/>
      <c r="R455" s="299"/>
      <c r="S455" s="299"/>
      <c r="T455" s="300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T455" s="301" t="s">
        <v>256</v>
      </c>
      <c r="AU455" s="301" t="s">
        <v>92</v>
      </c>
      <c r="AV455" s="15" t="s">
        <v>84</v>
      </c>
      <c r="AW455" s="15" t="s">
        <v>32</v>
      </c>
      <c r="AX455" s="15" t="s">
        <v>76</v>
      </c>
      <c r="AY455" s="301" t="s">
        <v>210</v>
      </c>
    </row>
    <row r="456" s="13" customFormat="1">
      <c r="A456" s="13"/>
      <c r="B456" s="258"/>
      <c r="C456" s="259"/>
      <c r="D456" s="260" t="s">
        <v>256</v>
      </c>
      <c r="E456" s="261" t="s">
        <v>1</v>
      </c>
      <c r="F456" s="262" t="s">
        <v>2621</v>
      </c>
      <c r="G456" s="259"/>
      <c r="H456" s="263">
        <v>4.5</v>
      </c>
      <c r="I456" s="264"/>
      <c r="J456" s="259"/>
      <c r="K456" s="259"/>
      <c r="L456" s="265"/>
      <c r="M456" s="266"/>
      <c r="N456" s="267"/>
      <c r="O456" s="267"/>
      <c r="P456" s="267"/>
      <c r="Q456" s="267"/>
      <c r="R456" s="267"/>
      <c r="S456" s="267"/>
      <c r="T456" s="268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69" t="s">
        <v>256</v>
      </c>
      <c r="AU456" s="269" t="s">
        <v>92</v>
      </c>
      <c r="AV456" s="13" t="s">
        <v>92</v>
      </c>
      <c r="AW456" s="13" t="s">
        <v>32</v>
      </c>
      <c r="AX456" s="13" t="s">
        <v>76</v>
      </c>
      <c r="AY456" s="269" t="s">
        <v>210</v>
      </c>
    </row>
    <row r="457" s="14" customFormat="1">
      <c r="A457" s="14"/>
      <c r="B457" s="270"/>
      <c r="C457" s="271"/>
      <c r="D457" s="260" t="s">
        <v>256</v>
      </c>
      <c r="E457" s="272" t="s">
        <v>1</v>
      </c>
      <c r="F457" s="273" t="s">
        <v>268</v>
      </c>
      <c r="G457" s="271"/>
      <c r="H457" s="274">
        <v>74.286000000000001</v>
      </c>
      <c r="I457" s="275"/>
      <c r="J457" s="271"/>
      <c r="K457" s="271"/>
      <c r="L457" s="276"/>
      <c r="M457" s="277"/>
      <c r="N457" s="278"/>
      <c r="O457" s="278"/>
      <c r="P457" s="278"/>
      <c r="Q457" s="278"/>
      <c r="R457" s="278"/>
      <c r="S457" s="278"/>
      <c r="T457" s="279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T457" s="280" t="s">
        <v>256</v>
      </c>
      <c r="AU457" s="280" t="s">
        <v>92</v>
      </c>
      <c r="AV457" s="14" t="s">
        <v>227</v>
      </c>
      <c r="AW457" s="14" t="s">
        <v>32</v>
      </c>
      <c r="AX457" s="14" t="s">
        <v>84</v>
      </c>
      <c r="AY457" s="280" t="s">
        <v>210</v>
      </c>
    </row>
    <row r="458" s="2" customFormat="1" ht="23.4566" customHeight="1">
      <c r="A458" s="39"/>
      <c r="B458" s="40"/>
      <c r="C458" s="239" t="s">
        <v>756</v>
      </c>
      <c r="D458" s="239" t="s">
        <v>213</v>
      </c>
      <c r="E458" s="240" t="s">
        <v>2740</v>
      </c>
      <c r="F458" s="241" t="s">
        <v>2741</v>
      </c>
      <c r="G458" s="242" t="s">
        <v>254</v>
      </c>
      <c r="H458" s="243">
        <v>9.1440000000000001</v>
      </c>
      <c r="I458" s="244"/>
      <c r="J458" s="245">
        <f>ROUND(I458*H458,2)</f>
        <v>0</v>
      </c>
      <c r="K458" s="246"/>
      <c r="L458" s="45"/>
      <c r="M458" s="247" t="s">
        <v>1</v>
      </c>
      <c r="N458" s="248" t="s">
        <v>42</v>
      </c>
      <c r="O458" s="98"/>
      <c r="P458" s="249">
        <f>O458*H458</f>
        <v>0</v>
      </c>
      <c r="Q458" s="249">
        <v>0</v>
      </c>
      <c r="R458" s="249">
        <f>Q458*H458</f>
        <v>0</v>
      </c>
      <c r="S458" s="249">
        <v>0</v>
      </c>
      <c r="T458" s="250">
        <f>S458*H458</f>
        <v>0</v>
      </c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R458" s="251" t="s">
        <v>227</v>
      </c>
      <c r="AT458" s="251" t="s">
        <v>213</v>
      </c>
      <c r="AU458" s="251" t="s">
        <v>92</v>
      </c>
      <c r="AY458" s="18" t="s">
        <v>210</v>
      </c>
      <c r="BE458" s="252">
        <f>IF(N458="základná",J458,0)</f>
        <v>0</v>
      </c>
      <c r="BF458" s="252">
        <f>IF(N458="znížená",J458,0)</f>
        <v>0</v>
      </c>
      <c r="BG458" s="252">
        <f>IF(N458="zákl. prenesená",J458,0)</f>
        <v>0</v>
      </c>
      <c r="BH458" s="252">
        <f>IF(N458="zníž. prenesená",J458,0)</f>
        <v>0</v>
      </c>
      <c r="BI458" s="252">
        <f>IF(N458="nulová",J458,0)</f>
        <v>0</v>
      </c>
      <c r="BJ458" s="18" t="s">
        <v>92</v>
      </c>
      <c r="BK458" s="252">
        <f>ROUND(I458*H458,2)</f>
        <v>0</v>
      </c>
      <c r="BL458" s="18" t="s">
        <v>227</v>
      </c>
      <c r="BM458" s="251" t="s">
        <v>2742</v>
      </c>
    </row>
    <row r="459" s="15" customFormat="1">
      <c r="A459" s="15"/>
      <c r="B459" s="292"/>
      <c r="C459" s="293"/>
      <c r="D459" s="260" t="s">
        <v>256</v>
      </c>
      <c r="E459" s="294" t="s">
        <v>1</v>
      </c>
      <c r="F459" s="295" t="s">
        <v>2498</v>
      </c>
      <c r="G459" s="293"/>
      <c r="H459" s="294" t="s">
        <v>1</v>
      </c>
      <c r="I459" s="296"/>
      <c r="J459" s="293"/>
      <c r="K459" s="293"/>
      <c r="L459" s="297"/>
      <c r="M459" s="298"/>
      <c r="N459" s="299"/>
      <c r="O459" s="299"/>
      <c r="P459" s="299"/>
      <c r="Q459" s="299"/>
      <c r="R459" s="299"/>
      <c r="S459" s="299"/>
      <c r="T459" s="300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T459" s="301" t="s">
        <v>256</v>
      </c>
      <c r="AU459" s="301" t="s">
        <v>92</v>
      </c>
      <c r="AV459" s="15" t="s">
        <v>84</v>
      </c>
      <c r="AW459" s="15" t="s">
        <v>32</v>
      </c>
      <c r="AX459" s="15" t="s">
        <v>76</v>
      </c>
      <c r="AY459" s="301" t="s">
        <v>210</v>
      </c>
    </row>
    <row r="460" s="13" customFormat="1">
      <c r="A460" s="13"/>
      <c r="B460" s="258"/>
      <c r="C460" s="259"/>
      <c r="D460" s="260" t="s">
        <v>256</v>
      </c>
      <c r="E460" s="261" t="s">
        <v>1</v>
      </c>
      <c r="F460" s="262" t="s">
        <v>2614</v>
      </c>
      <c r="G460" s="259"/>
      <c r="H460" s="263">
        <v>9.1440000000000001</v>
      </c>
      <c r="I460" s="264"/>
      <c r="J460" s="259"/>
      <c r="K460" s="259"/>
      <c r="L460" s="265"/>
      <c r="M460" s="266"/>
      <c r="N460" s="267"/>
      <c r="O460" s="267"/>
      <c r="P460" s="267"/>
      <c r="Q460" s="267"/>
      <c r="R460" s="267"/>
      <c r="S460" s="267"/>
      <c r="T460" s="268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69" t="s">
        <v>256</v>
      </c>
      <c r="AU460" s="269" t="s">
        <v>92</v>
      </c>
      <c r="AV460" s="13" t="s">
        <v>92</v>
      </c>
      <c r="AW460" s="13" t="s">
        <v>32</v>
      </c>
      <c r="AX460" s="13" t="s">
        <v>76</v>
      </c>
      <c r="AY460" s="269" t="s">
        <v>210</v>
      </c>
    </row>
    <row r="461" s="14" customFormat="1">
      <c r="A461" s="14"/>
      <c r="B461" s="270"/>
      <c r="C461" s="271"/>
      <c r="D461" s="260" t="s">
        <v>256</v>
      </c>
      <c r="E461" s="272" t="s">
        <v>1</v>
      </c>
      <c r="F461" s="273" t="s">
        <v>268</v>
      </c>
      <c r="G461" s="271"/>
      <c r="H461" s="274">
        <v>9.1440000000000001</v>
      </c>
      <c r="I461" s="275"/>
      <c r="J461" s="271"/>
      <c r="K461" s="271"/>
      <c r="L461" s="276"/>
      <c r="M461" s="277"/>
      <c r="N461" s="278"/>
      <c r="O461" s="278"/>
      <c r="P461" s="278"/>
      <c r="Q461" s="278"/>
      <c r="R461" s="278"/>
      <c r="S461" s="278"/>
      <c r="T461" s="279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T461" s="280" t="s">
        <v>256</v>
      </c>
      <c r="AU461" s="280" t="s">
        <v>92</v>
      </c>
      <c r="AV461" s="14" t="s">
        <v>227</v>
      </c>
      <c r="AW461" s="14" t="s">
        <v>32</v>
      </c>
      <c r="AX461" s="14" t="s">
        <v>84</v>
      </c>
      <c r="AY461" s="280" t="s">
        <v>210</v>
      </c>
    </row>
    <row r="462" s="2" customFormat="1" ht="31.92453" customHeight="1">
      <c r="A462" s="39"/>
      <c r="B462" s="40"/>
      <c r="C462" s="239" t="s">
        <v>761</v>
      </c>
      <c r="D462" s="239" t="s">
        <v>213</v>
      </c>
      <c r="E462" s="240" t="s">
        <v>2743</v>
      </c>
      <c r="F462" s="241" t="s">
        <v>2744</v>
      </c>
      <c r="G462" s="242" t="s">
        <v>310</v>
      </c>
      <c r="H462" s="243">
        <v>60</v>
      </c>
      <c r="I462" s="244"/>
      <c r="J462" s="245">
        <f>ROUND(I462*H462,2)</f>
        <v>0</v>
      </c>
      <c r="K462" s="246"/>
      <c r="L462" s="45"/>
      <c r="M462" s="247" t="s">
        <v>1</v>
      </c>
      <c r="N462" s="248" t="s">
        <v>42</v>
      </c>
      <c r="O462" s="98"/>
      <c r="P462" s="249">
        <f>O462*H462</f>
        <v>0</v>
      </c>
      <c r="Q462" s="249">
        <v>0.027144450000000001</v>
      </c>
      <c r="R462" s="249">
        <f>Q462*H462</f>
        <v>1.6286670000000001</v>
      </c>
      <c r="S462" s="249">
        <v>0</v>
      </c>
      <c r="T462" s="250">
        <f>S462*H462</f>
        <v>0</v>
      </c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R462" s="251" t="s">
        <v>227</v>
      </c>
      <c r="AT462" s="251" t="s">
        <v>213</v>
      </c>
      <c r="AU462" s="251" t="s">
        <v>92</v>
      </c>
      <c r="AY462" s="18" t="s">
        <v>210</v>
      </c>
      <c r="BE462" s="252">
        <f>IF(N462="základná",J462,0)</f>
        <v>0</v>
      </c>
      <c r="BF462" s="252">
        <f>IF(N462="znížená",J462,0)</f>
        <v>0</v>
      </c>
      <c r="BG462" s="252">
        <f>IF(N462="zákl. prenesená",J462,0)</f>
        <v>0</v>
      </c>
      <c r="BH462" s="252">
        <f>IF(N462="zníž. prenesená",J462,0)</f>
        <v>0</v>
      </c>
      <c r="BI462" s="252">
        <f>IF(N462="nulová",J462,0)</f>
        <v>0</v>
      </c>
      <c r="BJ462" s="18" t="s">
        <v>92</v>
      </c>
      <c r="BK462" s="252">
        <f>ROUND(I462*H462,2)</f>
        <v>0</v>
      </c>
      <c r="BL462" s="18" t="s">
        <v>227</v>
      </c>
      <c r="BM462" s="251" t="s">
        <v>2745</v>
      </c>
    </row>
    <row r="463" s="13" customFormat="1">
      <c r="A463" s="13"/>
      <c r="B463" s="258"/>
      <c r="C463" s="259"/>
      <c r="D463" s="260" t="s">
        <v>256</v>
      </c>
      <c r="E463" s="261" t="s">
        <v>1</v>
      </c>
      <c r="F463" s="262" t="s">
        <v>2746</v>
      </c>
      <c r="G463" s="259"/>
      <c r="H463" s="263">
        <v>60</v>
      </c>
      <c r="I463" s="264"/>
      <c r="J463" s="259"/>
      <c r="K463" s="259"/>
      <c r="L463" s="265"/>
      <c r="M463" s="266"/>
      <c r="N463" s="267"/>
      <c r="O463" s="267"/>
      <c r="P463" s="267"/>
      <c r="Q463" s="267"/>
      <c r="R463" s="267"/>
      <c r="S463" s="267"/>
      <c r="T463" s="268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69" t="s">
        <v>256</v>
      </c>
      <c r="AU463" s="269" t="s">
        <v>92</v>
      </c>
      <c r="AV463" s="13" t="s">
        <v>92</v>
      </c>
      <c r="AW463" s="13" t="s">
        <v>32</v>
      </c>
      <c r="AX463" s="13" t="s">
        <v>84</v>
      </c>
      <c r="AY463" s="269" t="s">
        <v>210</v>
      </c>
    </row>
    <row r="464" s="2" customFormat="1" ht="23.4566" customHeight="1">
      <c r="A464" s="39"/>
      <c r="B464" s="40"/>
      <c r="C464" s="239" t="s">
        <v>766</v>
      </c>
      <c r="D464" s="239" t="s">
        <v>213</v>
      </c>
      <c r="E464" s="240" t="s">
        <v>2747</v>
      </c>
      <c r="F464" s="241" t="s">
        <v>2748</v>
      </c>
      <c r="G464" s="242" t="s">
        <v>333</v>
      </c>
      <c r="H464" s="243">
        <v>27.280000000000001</v>
      </c>
      <c r="I464" s="244"/>
      <c r="J464" s="245">
        <f>ROUND(I464*H464,2)</f>
        <v>0</v>
      </c>
      <c r="K464" s="246"/>
      <c r="L464" s="45"/>
      <c r="M464" s="247" t="s">
        <v>1</v>
      </c>
      <c r="N464" s="248" t="s">
        <v>42</v>
      </c>
      <c r="O464" s="98"/>
      <c r="P464" s="249">
        <f>O464*H464</f>
        <v>0</v>
      </c>
      <c r="Q464" s="249">
        <v>0.038642219999999998</v>
      </c>
      <c r="R464" s="249">
        <f>Q464*H464</f>
        <v>1.0541597616</v>
      </c>
      <c r="S464" s="249">
        <v>0</v>
      </c>
      <c r="T464" s="250">
        <f>S464*H464</f>
        <v>0</v>
      </c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R464" s="251" t="s">
        <v>227</v>
      </c>
      <c r="AT464" s="251" t="s">
        <v>213</v>
      </c>
      <c r="AU464" s="251" t="s">
        <v>92</v>
      </c>
      <c r="AY464" s="18" t="s">
        <v>210</v>
      </c>
      <c r="BE464" s="252">
        <f>IF(N464="základná",J464,0)</f>
        <v>0</v>
      </c>
      <c r="BF464" s="252">
        <f>IF(N464="znížená",J464,0)</f>
        <v>0</v>
      </c>
      <c r="BG464" s="252">
        <f>IF(N464="zákl. prenesená",J464,0)</f>
        <v>0</v>
      </c>
      <c r="BH464" s="252">
        <f>IF(N464="zníž. prenesená",J464,0)</f>
        <v>0</v>
      </c>
      <c r="BI464" s="252">
        <f>IF(N464="nulová",J464,0)</f>
        <v>0</v>
      </c>
      <c r="BJ464" s="18" t="s">
        <v>92</v>
      </c>
      <c r="BK464" s="252">
        <f>ROUND(I464*H464,2)</f>
        <v>0</v>
      </c>
      <c r="BL464" s="18" t="s">
        <v>227</v>
      </c>
      <c r="BM464" s="251" t="s">
        <v>2749</v>
      </c>
    </row>
    <row r="465" s="13" customFormat="1">
      <c r="A465" s="13"/>
      <c r="B465" s="258"/>
      <c r="C465" s="259"/>
      <c r="D465" s="260" t="s">
        <v>256</v>
      </c>
      <c r="E465" s="261" t="s">
        <v>1</v>
      </c>
      <c r="F465" s="262" t="s">
        <v>2750</v>
      </c>
      <c r="G465" s="259"/>
      <c r="H465" s="263">
        <v>27.280000000000001</v>
      </c>
      <c r="I465" s="264"/>
      <c r="J465" s="259"/>
      <c r="K465" s="259"/>
      <c r="L465" s="265"/>
      <c r="M465" s="266"/>
      <c r="N465" s="267"/>
      <c r="O465" s="267"/>
      <c r="P465" s="267"/>
      <c r="Q465" s="267"/>
      <c r="R465" s="267"/>
      <c r="S465" s="267"/>
      <c r="T465" s="268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69" t="s">
        <v>256</v>
      </c>
      <c r="AU465" s="269" t="s">
        <v>92</v>
      </c>
      <c r="AV465" s="13" t="s">
        <v>92</v>
      </c>
      <c r="AW465" s="13" t="s">
        <v>32</v>
      </c>
      <c r="AX465" s="13" t="s">
        <v>84</v>
      </c>
      <c r="AY465" s="269" t="s">
        <v>210</v>
      </c>
    </row>
    <row r="466" s="2" customFormat="1" ht="23.4566" customHeight="1">
      <c r="A466" s="39"/>
      <c r="B466" s="40"/>
      <c r="C466" s="239" t="s">
        <v>773</v>
      </c>
      <c r="D466" s="239" t="s">
        <v>213</v>
      </c>
      <c r="E466" s="240" t="s">
        <v>2751</v>
      </c>
      <c r="F466" s="241" t="s">
        <v>2752</v>
      </c>
      <c r="G466" s="242" t="s">
        <v>333</v>
      </c>
      <c r="H466" s="243">
        <v>27.280000000000001</v>
      </c>
      <c r="I466" s="244"/>
      <c r="J466" s="245">
        <f>ROUND(I466*H466,2)</f>
        <v>0</v>
      </c>
      <c r="K466" s="246"/>
      <c r="L466" s="45"/>
      <c r="M466" s="247" t="s">
        <v>1</v>
      </c>
      <c r="N466" s="248" t="s">
        <v>42</v>
      </c>
      <c r="O466" s="98"/>
      <c r="P466" s="249">
        <f>O466*H466</f>
        <v>0</v>
      </c>
      <c r="Q466" s="249">
        <v>0</v>
      </c>
      <c r="R466" s="249">
        <f>Q466*H466</f>
        <v>0</v>
      </c>
      <c r="S466" s="249">
        <v>0</v>
      </c>
      <c r="T466" s="250">
        <f>S466*H466</f>
        <v>0</v>
      </c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R466" s="251" t="s">
        <v>227</v>
      </c>
      <c r="AT466" s="251" t="s">
        <v>213</v>
      </c>
      <c r="AU466" s="251" t="s">
        <v>92</v>
      </c>
      <c r="AY466" s="18" t="s">
        <v>210</v>
      </c>
      <c r="BE466" s="252">
        <f>IF(N466="základná",J466,0)</f>
        <v>0</v>
      </c>
      <c r="BF466" s="252">
        <f>IF(N466="znížená",J466,0)</f>
        <v>0</v>
      </c>
      <c r="BG466" s="252">
        <f>IF(N466="zákl. prenesená",J466,0)</f>
        <v>0</v>
      </c>
      <c r="BH466" s="252">
        <f>IF(N466="zníž. prenesená",J466,0)</f>
        <v>0</v>
      </c>
      <c r="BI466" s="252">
        <f>IF(N466="nulová",J466,0)</f>
        <v>0</v>
      </c>
      <c r="BJ466" s="18" t="s">
        <v>92</v>
      </c>
      <c r="BK466" s="252">
        <f>ROUND(I466*H466,2)</f>
        <v>0</v>
      </c>
      <c r="BL466" s="18" t="s">
        <v>227</v>
      </c>
      <c r="BM466" s="251" t="s">
        <v>2753</v>
      </c>
    </row>
    <row r="467" s="13" customFormat="1">
      <c r="A467" s="13"/>
      <c r="B467" s="258"/>
      <c r="C467" s="259"/>
      <c r="D467" s="260" t="s">
        <v>256</v>
      </c>
      <c r="E467" s="261" t="s">
        <v>1</v>
      </c>
      <c r="F467" s="262" t="s">
        <v>2750</v>
      </c>
      <c r="G467" s="259"/>
      <c r="H467" s="263">
        <v>27.280000000000001</v>
      </c>
      <c r="I467" s="264"/>
      <c r="J467" s="259"/>
      <c r="K467" s="259"/>
      <c r="L467" s="265"/>
      <c r="M467" s="266"/>
      <c r="N467" s="267"/>
      <c r="O467" s="267"/>
      <c r="P467" s="267"/>
      <c r="Q467" s="267"/>
      <c r="R467" s="267"/>
      <c r="S467" s="267"/>
      <c r="T467" s="268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69" t="s">
        <v>256</v>
      </c>
      <c r="AU467" s="269" t="s">
        <v>92</v>
      </c>
      <c r="AV467" s="13" t="s">
        <v>92</v>
      </c>
      <c r="AW467" s="13" t="s">
        <v>32</v>
      </c>
      <c r="AX467" s="13" t="s">
        <v>84</v>
      </c>
      <c r="AY467" s="269" t="s">
        <v>210</v>
      </c>
    </row>
    <row r="468" s="2" customFormat="1" ht="23.4566" customHeight="1">
      <c r="A468" s="39"/>
      <c r="B468" s="40"/>
      <c r="C468" s="239" t="s">
        <v>778</v>
      </c>
      <c r="D468" s="239" t="s">
        <v>213</v>
      </c>
      <c r="E468" s="240" t="s">
        <v>2754</v>
      </c>
      <c r="F468" s="241" t="s">
        <v>2755</v>
      </c>
      <c r="G468" s="242" t="s">
        <v>333</v>
      </c>
      <c r="H468" s="243">
        <v>54.560000000000002</v>
      </c>
      <c r="I468" s="244"/>
      <c r="J468" s="245">
        <f>ROUND(I468*H468,2)</f>
        <v>0</v>
      </c>
      <c r="K468" s="246"/>
      <c r="L468" s="45"/>
      <c r="M468" s="247" t="s">
        <v>1</v>
      </c>
      <c r="N468" s="248" t="s">
        <v>42</v>
      </c>
      <c r="O468" s="98"/>
      <c r="P468" s="249">
        <f>O468*H468</f>
        <v>0</v>
      </c>
      <c r="Q468" s="249">
        <v>0.018519999999999998</v>
      </c>
      <c r="R468" s="249">
        <f>Q468*H468</f>
        <v>1.0104511999999999</v>
      </c>
      <c r="S468" s="249">
        <v>0</v>
      </c>
      <c r="T468" s="250">
        <f>S468*H468</f>
        <v>0</v>
      </c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R468" s="251" t="s">
        <v>227</v>
      </c>
      <c r="AT468" s="251" t="s">
        <v>213</v>
      </c>
      <c r="AU468" s="251" t="s">
        <v>92</v>
      </c>
      <c r="AY468" s="18" t="s">
        <v>210</v>
      </c>
      <c r="BE468" s="252">
        <f>IF(N468="základná",J468,0)</f>
        <v>0</v>
      </c>
      <c r="BF468" s="252">
        <f>IF(N468="znížená",J468,0)</f>
        <v>0</v>
      </c>
      <c r="BG468" s="252">
        <f>IF(N468="zákl. prenesená",J468,0)</f>
        <v>0</v>
      </c>
      <c r="BH468" s="252">
        <f>IF(N468="zníž. prenesená",J468,0)</f>
        <v>0</v>
      </c>
      <c r="BI468" s="252">
        <f>IF(N468="nulová",J468,0)</f>
        <v>0</v>
      </c>
      <c r="BJ468" s="18" t="s">
        <v>92</v>
      </c>
      <c r="BK468" s="252">
        <f>ROUND(I468*H468,2)</f>
        <v>0</v>
      </c>
      <c r="BL468" s="18" t="s">
        <v>227</v>
      </c>
      <c r="BM468" s="251" t="s">
        <v>2756</v>
      </c>
    </row>
    <row r="469" s="13" customFormat="1">
      <c r="A469" s="13"/>
      <c r="B469" s="258"/>
      <c r="C469" s="259"/>
      <c r="D469" s="260" t="s">
        <v>256</v>
      </c>
      <c r="E469" s="261" t="s">
        <v>1</v>
      </c>
      <c r="F469" s="262" t="s">
        <v>2750</v>
      </c>
      <c r="G469" s="259"/>
      <c r="H469" s="263">
        <v>27.280000000000001</v>
      </c>
      <c r="I469" s="264"/>
      <c r="J469" s="259"/>
      <c r="K469" s="259"/>
      <c r="L469" s="265"/>
      <c r="M469" s="266"/>
      <c r="N469" s="267"/>
      <c r="O469" s="267"/>
      <c r="P469" s="267"/>
      <c r="Q469" s="267"/>
      <c r="R469" s="267"/>
      <c r="S469" s="267"/>
      <c r="T469" s="268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69" t="s">
        <v>256</v>
      </c>
      <c r="AU469" s="269" t="s">
        <v>92</v>
      </c>
      <c r="AV469" s="13" t="s">
        <v>92</v>
      </c>
      <c r="AW469" s="13" t="s">
        <v>32</v>
      </c>
      <c r="AX469" s="13" t="s">
        <v>84</v>
      </c>
      <c r="AY469" s="269" t="s">
        <v>210</v>
      </c>
    </row>
    <row r="470" s="13" customFormat="1">
      <c r="A470" s="13"/>
      <c r="B470" s="258"/>
      <c r="C470" s="259"/>
      <c r="D470" s="260" t="s">
        <v>256</v>
      </c>
      <c r="E470" s="259"/>
      <c r="F470" s="262" t="s">
        <v>2757</v>
      </c>
      <c r="G470" s="259"/>
      <c r="H470" s="263">
        <v>54.560000000000002</v>
      </c>
      <c r="I470" s="264"/>
      <c r="J470" s="259"/>
      <c r="K470" s="259"/>
      <c r="L470" s="265"/>
      <c r="M470" s="266"/>
      <c r="N470" s="267"/>
      <c r="O470" s="267"/>
      <c r="P470" s="267"/>
      <c r="Q470" s="267"/>
      <c r="R470" s="267"/>
      <c r="S470" s="267"/>
      <c r="T470" s="268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69" t="s">
        <v>256</v>
      </c>
      <c r="AU470" s="269" t="s">
        <v>92</v>
      </c>
      <c r="AV470" s="13" t="s">
        <v>92</v>
      </c>
      <c r="AW470" s="13" t="s">
        <v>4</v>
      </c>
      <c r="AX470" s="13" t="s">
        <v>84</v>
      </c>
      <c r="AY470" s="269" t="s">
        <v>210</v>
      </c>
    </row>
    <row r="471" s="2" customFormat="1" ht="36.72453" customHeight="1">
      <c r="A471" s="39"/>
      <c r="B471" s="40"/>
      <c r="C471" s="239" t="s">
        <v>783</v>
      </c>
      <c r="D471" s="239" t="s">
        <v>213</v>
      </c>
      <c r="E471" s="240" t="s">
        <v>2758</v>
      </c>
      <c r="F471" s="241" t="s">
        <v>2759</v>
      </c>
      <c r="G471" s="242" t="s">
        <v>563</v>
      </c>
      <c r="H471" s="243">
        <v>144</v>
      </c>
      <c r="I471" s="244"/>
      <c r="J471" s="245">
        <f>ROUND(I471*H471,2)</f>
        <v>0</v>
      </c>
      <c r="K471" s="246"/>
      <c r="L471" s="45"/>
      <c r="M471" s="247" t="s">
        <v>1</v>
      </c>
      <c r="N471" s="248" t="s">
        <v>42</v>
      </c>
      <c r="O471" s="98"/>
      <c r="P471" s="249">
        <f>O471*H471</f>
        <v>0</v>
      </c>
      <c r="Q471" s="249">
        <v>0.00020494999999999999</v>
      </c>
      <c r="R471" s="249">
        <f>Q471*H471</f>
        <v>0.029512799999999999</v>
      </c>
      <c r="S471" s="249">
        <v>0</v>
      </c>
      <c r="T471" s="250">
        <f>S471*H471</f>
        <v>0</v>
      </c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R471" s="251" t="s">
        <v>227</v>
      </c>
      <c r="AT471" s="251" t="s">
        <v>213</v>
      </c>
      <c r="AU471" s="251" t="s">
        <v>92</v>
      </c>
      <c r="AY471" s="18" t="s">
        <v>210</v>
      </c>
      <c r="BE471" s="252">
        <f>IF(N471="základná",J471,0)</f>
        <v>0</v>
      </c>
      <c r="BF471" s="252">
        <f>IF(N471="znížená",J471,0)</f>
        <v>0</v>
      </c>
      <c r="BG471" s="252">
        <f>IF(N471="zákl. prenesená",J471,0)</f>
        <v>0</v>
      </c>
      <c r="BH471" s="252">
        <f>IF(N471="zníž. prenesená",J471,0)</f>
        <v>0</v>
      </c>
      <c r="BI471" s="252">
        <f>IF(N471="nulová",J471,0)</f>
        <v>0</v>
      </c>
      <c r="BJ471" s="18" t="s">
        <v>92</v>
      </c>
      <c r="BK471" s="252">
        <f>ROUND(I471*H471,2)</f>
        <v>0</v>
      </c>
      <c r="BL471" s="18" t="s">
        <v>227</v>
      </c>
      <c r="BM471" s="251" t="s">
        <v>2760</v>
      </c>
    </row>
    <row r="472" s="13" customFormat="1">
      <c r="A472" s="13"/>
      <c r="B472" s="258"/>
      <c r="C472" s="259"/>
      <c r="D472" s="260" t="s">
        <v>256</v>
      </c>
      <c r="E472" s="261" t="s">
        <v>1</v>
      </c>
      <c r="F472" s="262" t="s">
        <v>2761</v>
      </c>
      <c r="G472" s="259"/>
      <c r="H472" s="263">
        <v>144</v>
      </c>
      <c r="I472" s="264"/>
      <c r="J472" s="259"/>
      <c r="K472" s="259"/>
      <c r="L472" s="265"/>
      <c r="M472" s="266"/>
      <c r="N472" s="267"/>
      <c r="O472" s="267"/>
      <c r="P472" s="267"/>
      <c r="Q472" s="267"/>
      <c r="R472" s="267"/>
      <c r="S472" s="267"/>
      <c r="T472" s="268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69" t="s">
        <v>256</v>
      </c>
      <c r="AU472" s="269" t="s">
        <v>92</v>
      </c>
      <c r="AV472" s="13" t="s">
        <v>92</v>
      </c>
      <c r="AW472" s="13" t="s">
        <v>32</v>
      </c>
      <c r="AX472" s="13" t="s">
        <v>84</v>
      </c>
      <c r="AY472" s="269" t="s">
        <v>210</v>
      </c>
    </row>
    <row r="473" s="2" customFormat="1" ht="36.72453" customHeight="1">
      <c r="A473" s="39"/>
      <c r="B473" s="40"/>
      <c r="C473" s="239" t="s">
        <v>787</v>
      </c>
      <c r="D473" s="239" t="s">
        <v>213</v>
      </c>
      <c r="E473" s="240" t="s">
        <v>2762</v>
      </c>
      <c r="F473" s="241" t="s">
        <v>1157</v>
      </c>
      <c r="G473" s="242" t="s">
        <v>563</v>
      </c>
      <c r="H473" s="243">
        <v>64</v>
      </c>
      <c r="I473" s="244"/>
      <c r="J473" s="245">
        <f>ROUND(I473*H473,2)</f>
        <v>0</v>
      </c>
      <c r="K473" s="246"/>
      <c r="L473" s="45"/>
      <c r="M473" s="247" t="s">
        <v>1</v>
      </c>
      <c r="N473" s="248" t="s">
        <v>42</v>
      </c>
      <c r="O473" s="98"/>
      <c r="P473" s="249">
        <f>O473*H473</f>
        <v>0</v>
      </c>
      <c r="Q473" s="249">
        <v>0.0011618976000000001</v>
      </c>
      <c r="R473" s="249">
        <f>Q473*H473</f>
        <v>0.074361446400000003</v>
      </c>
      <c r="S473" s="249">
        <v>0</v>
      </c>
      <c r="T473" s="250">
        <f>S473*H473</f>
        <v>0</v>
      </c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R473" s="251" t="s">
        <v>227</v>
      </c>
      <c r="AT473" s="251" t="s">
        <v>213</v>
      </c>
      <c r="AU473" s="251" t="s">
        <v>92</v>
      </c>
      <c r="AY473" s="18" t="s">
        <v>210</v>
      </c>
      <c r="BE473" s="252">
        <f>IF(N473="základná",J473,0)</f>
        <v>0</v>
      </c>
      <c r="BF473" s="252">
        <f>IF(N473="znížená",J473,0)</f>
        <v>0</v>
      </c>
      <c r="BG473" s="252">
        <f>IF(N473="zákl. prenesená",J473,0)</f>
        <v>0</v>
      </c>
      <c r="BH473" s="252">
        <f>IF(N473="zníž. prenesená",J473,0)</f>
        <v>0</v>
      </c>
      <c r="BI473" s="252">
        <f>IF(N473="nulová",J473,0)</f>
        <v>0</v>
      </c>
      <c r="BJ473" s="18" t="s">
        <v>92</v>
      </c>
      <c r="BK473" s="252">
        <f>ROUND(I473*H473,2)</f>
        <v>0</v>
      </c>
      <c r="BL473" s="18" t="s">
        <v>227</v>
      </c>
      <c r="BM473" s="251" t="s">
        <v>2763</v>
      </c>
    </row>
    <row r="474" s="13" customFormat="1">
      <c r="A474" s="13"/>
      <c r="B474" s="258"/>
      <c r="C474" s="259"/>
      <c r="D474" s="260" t="s">
        <v>256</v>
      </c>
      <c r="E474" s="261" t="s">
        <v>1</v>
      </c>
      <c r="F474" s="262" t="s">
        <v>2764</v>
      </c>
      <c r="G474" s="259"/>
      <c r="H474" s="263">
        <v>64</v>
      </c>
      <c r="I474" s="264"/>
      <c r="J474" s="259"/>
      <c r="K474" s="259"/>
      <c r="L474" s="265"/>
      <c r="M474" s="266"/>
      <c r="N474" s="267"/>
      <c r="O474" s="267"/>
      <c r="P474" s="267"/>
      <c r="Q474" s="267"/>
      <c r="R474" s="267"/>
      <c r="S474" s="267"/>
      <c r="T474" s="268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69" t="s">
        <v>256</v>
      </c>
      <c r="AU474" s="269" t="s">
        <v>92</v>
      </c>
      <c r="AV474" s="13" t="s">
        <v>92</v>
      </c>
      <c r="AW474" s="13" t="s">
        <v>32</v>
      </c>
      <c r="AX474" s="13" t="s">
        <v>84</v>
      </c>
      <c r="AY474" s="269" t="s">
        <v>210</v>
      </c>
    </row>
    <row r="475" s="2" customFormat="1" ht="31.92453" customHeight="1">
      <c r="A475" s="39"/>
      <c r="B475" s="40"/>
      <c r="C475" s="239" t="s">
        <v>791</v>
      </c>
      <c r="D475" s="239" t="s">
        <v>213</v>
      </c>
      <c r="E475" s="240" t="s">
        <v>1160</v>
      </c>
      <c r="F475" s="241" t="s">
        <v>1161</v>
      </c>
      <c r="G475" s="242" t="s">
        <v>264</v>
      </c>
      <c r="H475" s="243">
        <v>190.72</v>
      </c>
      <c r="I475" s="244"/>
      <c r="J475" s="245">
        <f>ROUND(I475*H475,2)</f>
        <v>0</v>
      </c>
      <c r="K475" s="246"/>
      <c r="L475" s="45"/>
      <c r="M475" s="247" t="s">
        <v>1</v>
      </c>
      <c r="N475" s="248" t="s">
        <v>42</v>
      </c>
      <c r="O475" s="98"/>
      <c r="P475" s="249">
        <f>O475*H475</f>
        <v>0</v>
      </c>
      <c r="Q475" s="249">
        <v>0.0017262816000000001</v>
      </c>
      <c r="R475" s="249">
        <f>Q475*H475</f>
        <v>0.32923642675199999</v>
      </c>
      <c r="S475" s="249">
        <v>2.3999999999999999</v>
      </c>
      <c r="T475" s="250">
        <f>S475*H475</f>
        <v>457.72800000000001</v>
      </c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R475" s="251" t="s">
        <v>227</v>
      </c>
      <c r="AT475" s="251" t="s">
        <v>213</v>
      </c>
      <c r="AU475" s="251" t="s">
        <v>92</v>
      </c>
      <c r="AY475" s="18" t="s">
        <v>210</v>
      </c>
      <c r="BE475" s="252">
        <f>IF(N475="základná",J475,0)</f>
        <v>0</v>
      </c>
      <c r="BF475" s="252">
        <f>IF(N475="znížená",J475,0)</f>
        <v>0</v>
      </c>
      <c r="BG475" s="252">
        <f>IF(N475="zákl. prenesená",J475,0)</f>
        <v>0</v>
      </c>
      <c r="BH475" s="252">
        <f>IF(N475="zníž. prenesená",J475,0)</f>
        <v>0</v>
      </c>
      <c r="BI475" s="252">
        <f>IF(N475="nulová",J475,0)</f>
        <v>0</v>
      </c>
      <c r="BJ475" s="18" t="s">
        <v>92</v>
      </c>
      <c r="BK475" s="252">
        <f>ROUND(I475*H475,2)</f>
        <v>0</v>
      </c>
      <c r="BL475" s="18" t="s">
        <v>227</v>
      </c>
      <c r="BM475" s="251" t="s">
        <v>2765</v>
      </c>
    </row>
    <row r="476" s="13" customFormat="1">
      <c r="A476" s="13"/>
      <c r="B476" s="258"/>
      <c r="C476" s="259"/>
      <c r="D476" s="260" t="s">
        <v>256</v>
      </c>
      <c r="E476" s="261" t="s">
        <v>1</v>
      </c>
      <c r="F476" s="262" t="s">
        <v>2766</v>
      </c>
      <c r="G476" s="259"/>
      <c r="H476" s="263">
        <v>4.3200000000000003</v>
      </c>
      <c r="I476" s="264"/>
      <c r="J476" s="259"/>
      <c r="K476" s="259"/>
      <c r="L476" s="265"/>
      <c r="M476" s="266"/>
      <c r="N476" s="267"/>
      <c r="O476" s="267"/>
      <c r="P476" s="267"/>
      <c r="Q476" s="267"/>
      <c r="R476" s="267"/>
      <c r="S476" s="267"/>
      <c r="T476" s="268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69" t="s">
        <v>256</v>
      </c>
      <c r="AU476" s="269" t="s">
        <v>92</v>
      </c>
      <c r="AV476" s="13" t="s">
        <v>92</v>
      </c>
      <c r="AW476" s="13" t="s">
        <v>32</v>
      </c>
      <c r="AX476" s="13" t="s">
        <v>76</v>
      </c>
      <c r="AY476" s="269" t="s">
        <v>210</v>
      </c>
    </row>
    <row r="477" s="13" customFormat="1">
      <c r="A477" s="13"/>
      <c r="B477" s="258"/>
      <c r="C477" s="259"/>
      <c r="D477" s="260" t="s">
        <v>256</v>
      </c>
      <c r="E477" s="261" t="s">
        <v>1</v>
      </c>
      <c r="F477" s="262" t="s">
        <v>2767</v>
      </c>
      <c r="G477" s="259"/>
      <c r="H477" s="263">
        <v>6.4500000000000002</v>
      </c>
      <c r="I477" s="264"/>
      <c r="J477" s="259"/>
      <c r="K477" s="259"/>
      <c r="L477" s="265"/>
      <c r="M477" s="266"/>
      <c r="N477" s="267"/>
      <c r="O477" s="267"/>
      <c r="P477" s="267"/>
      <c r="Q477" s="267"/>
      <c r="R477" s="267"/>
      <c r="S477" s="267"/>
      <c r="T477" s="268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69" t="s">
        <v>256</v>
      </c>
      <c r="AU477" s="269" t="s">
        <v>92</v>
      </c>
      <c r="AV477" s="13" t="s">
        <v>92</v>
      </c>
      <c r="AW477" s="13" t="s">
        <v>32</v>
      </c>
      <c r="AX477" s="13" t="s">
        <v>76</v>
      </c>
      <c r="AY477" s="269" t="s">
        <v>210</v>
      </c>
    </row>
    <row r="478" s="13" customFormat="1">
      <c r="A478" s="13"/>
      <c r="B478" s="258"/>
      <c r="C478" s="259"/>
      <c r="D478" s="260" t="s">
        <v>256</v>
      </c>
      <c r="E478" s="261" t="s">
        <v>1</v>
      </c>
      <c r="F478" s="262" t="s">
        <v>2768</v>
      </c>
      <c r="G478" s="259"/>
      <c r="H478" s="263">
        <v>149.5</v>
      </c>
      <c r="I478" s="264"/>
      <c r="J478" s="259"/>
      <c r="K478" s="259"/>
      <c r="L478" s="265"/>
      <c r="M478" s="266"/>
      <c r="N478" s="267"/>
      <c r="O478" s="267"/>
      <c r="P478" s="267"/>
      <c r="Q478" s="267"/>
      <c r="R478" s="267"/>
      <c r="S478" s="267"/>
      <c r="T478" s="268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69" t="s">
        <v>256</v>
      </c>
      <c r="AU478" s="269" t="s">
        <v>92</v>
      </c>
      <c r="AV478" s="13" t="s">
        <v>92</v>
      </c>
      <c r="AW478" s="13" t="s">
        <v>32</v>
      </c>
      <c r="AX478" s="13" t="s">
        <v>76</v>
      </c>
      <c r="AY478" s="269" t="s">
        <v>210</v>
      </c>
    </row>
    <row r="479" s="13" customFormat="1">
      <c r="A479" s="13"/>
      <c r="B479" s="258"/>
      <c r="C479" s="259"/>
      <c r="D479" s="260" t="s">
        <v>256</v>
      </c>
      <c r="E479" s="261" t="s">
        <v>1</v>
      </c>
      <c r="F479" s="262" t="s">
        <v>2769</v>
      </c>
      <c r="G479" s="259"/>
      <c r="H479" s="263">
        <v>30.449999999999999</v>
      </c>
      <c r="I479" s="264"/>
      <c r="J479" s="259"/>
      <c r="K479" s="259"/>
      <c r="L479" s="265"/>
      <c r="M479" s="266"/>
      <c r="N479" s="267"/>
      <c r="O479" s="267"/>
      <c r="P479" s="267"/>
      <c r="Q479" s="267"/>
      <c r="R479" s="267"/>
      <c r="S479" s="267"/>
      <c r="T479" s="268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69" t="s">
        <v>256</v>
      </c>
      <c r="AU479" s="269" t="s">
        <v>92</v>
      </c>
      <c r="AV479" s="13" t="s">
        <v>92</v>
      </c>
      <c r="AW479" s="13" t="s">
        <v>32</v>
      </c>
      <c r="AX479" s="13" t="s">
        <v>76</v>
      </c>
      <c r="AY479" s="269" t="s">
        <v>210</v>
      </c>
    </row>
    <row r="480" s="14" customFormat="1">
      <c r="A480" s="14"/>
      <c r="B480" s="270"/>
      <c r="C480" s="271"/>
      <c r="D480" s="260" t="s">
        <v>256</v>
      </c>
      <c r="E480" s="272" t="s">
        <v>1</v>
      </c>
      <c r="F480" s="273" t="s">
        <v>268</v>
      </c>
      <c r="G480" s="271"/>
      <c r="H480" s="274">
        <v>190.72</v>
      </c>
      <c r="I480" s="275"/>
      <c r="J480" s="271"/>
      <c r="K480" s="271"/>
      <c r="L480" s="276"/>
      <c r="M480" s="277"/>
      <c r="N480" s="278"/>
      <c r="O480" s="278"/>
      <c r="P480" s="278"/>
      <c r="Q480" s="278"/>
      <c r="R480" s="278"/>
      <c r="S480" s="278"/>
      <c r="T480" s="279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T480" s="280" t="s">
        <v>256</v>
      </c>
      <c r="AU480" s="280" t="s">
        <v>92</v>
      </c>
      <c r="AV480" s="14" t="s">
        <v>227</v>
      </c>
      <c r="AW480" s="14" t="s">
        <v>32</v>
      </c>
      <c r="AX480" s="14" t="s">
        <v>84</v>
      </c>
      <c r="AY480" s="280" t="s">
        <v>210</v>
      </c>
    </row>
    <row r="481" s="2" customFormat="1" ht="23.4566" customHeight="1">
      <c r="A481" s="39"/>
      <c r="B481" s="40"/>
      <c r="C481" s="239" t="s">
        <v>795</v>
      </c>
      <c r="D481" s="239" t="s">
        <v>213</v>
      </c>
      <c r="E481" s="240" t="s">
        <v>2770</v>
      </c>
      <c r="F481" s="241" t="s">
        <v>2771</v>
      </c>
      <c r="G481" s="242" t="s">
        <v>310</v>
      </c>
      <c r="H481" s="243">
        <v>60</v>
      </c>
      <c r="I481" s="244"/>
      <c r="J481" s="245">
        <f>ROUND(I481*H481,2)</f>
        <v>0</v>
      </c>
      <c r="K481" s="246"/>
      <c r="L481" s="45"/>
      <c r="M481" s="247" t="s">
        <v>1</v>
      </c>
      <c r="N481" s="248" t="s">
        <v>42</v>
      </c>
      <c r="O481" s="98"/>
      <c r="P481" s="249">
        <f>O481*H481</f>
        <v>0</v>
      </c>
      <c r="Q481" s="249">
        <v>0.00029325999999999999</v>
      </c>
      <c r="R481" s="249">
        <f>Q481*H481</f>
        <v>0.017595599999999999</v>
      </c>
      <c r="S481" s="249">
        <v>0.053999999999999999</v>
      </c>
      <c r="T481" s="250">
        <f>S481*H481</f>
        <v>3.2399999999999998</v>
      </c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R481" s="251" t="s">
        <v>227</v>
      </c>
      <c r="AT481" s="251" t="s">
        <v>213</v>
      </c>
      <c r="AU481" s="251" t="s">
        <v>92</v>
      </c>
      <c r="AY481" s="18" t="s">
        <v>210</v>
      </c>
      <c r="BE481" s="252">
        <f>IF(N481="základná",J481,0)</f>
        <v>0</v>
      </c>
      <c r="BF481" s="252">
        <f>IF(N481="znížená",J481,0)</f>
        <v>0</v>
      </c>
      <c r="BG481" s="252">
        <f>IF(N481="zákl. prenesená",J481,0)</f>
        <v>0</v>
      </c>
      <c r="BH481" s="252">
        <f>IF(N481="zníž. prenesená",J481,0)</f>
        <v>0</v>
      </c>
      <c r="BI481" s="252">
        <f>IF(N481="nulová",J481,0)</f>
        <v>0</v>
      </c>
      <c r="BJ481" s="18" t="s">
        <v>92</v>
      </c>
      <c r="BK481" s="252">
        <f>ROUND(I481*H481,2)</f>
        <v>0</v>
      </c>
      <c r="BL481" s="18" t="s">
        <v>227</v>
      </c>
      <c r="BM481" s="251" t="s">
        <v>2772</v>
      </c>
    </row>
    <row r="482" s="13" customFormat="1">
      <c r="A482" s="13"/>
      <c r="B482" s="258"/>
      <c r="C482" s="259"/>
      <c r="D482" s="260" t="s">
        <v>256</v>
      </c>
      <c r="E482" s="261" t="s">
        <v>1</v>
      </c>
      <c r="F482" s="262" t="s">
        <v>2773</v>
      </c>
      <c r="G482" s="259"/>
      <c r="H482" s="263">
        <v>60</v>
      </c>
      <c r="I482" s="264"/>
      <c r="J482" s="259"/>
      <c r="K482" s="259"/>
      <c r="L482" s="265"/>
      <c r="M482" s="266"/>
      <c r="N482" s="267"/>
      <c r="O482" s="267"/>
      <c r="P482" s="267"/>
      <c r="Q482" s="267"/>
      <c r="R482" s="267"/>
      <c r="S482" s="267"/>
      <c r="T482" s="268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69" t="s">
        <v>256</v>
      </c>
      <c r="AU482" s="269" t="s">
        <v>92</v>
      </c>
      <c r="AV482" s="13" t="s">
        <v>92</v>
      </c>
      <c r="AW482" s="13" t="s">
        <v>32</v>
      </c>
      <c r="AX482" s="13" t="s">
        <v>84</v>
      </c>
      <c r="AY482" s="269" t="s">
        <v>210</v>
      </c>
    </row>
    <row r="483" s="2" customFormat="1" ht="23.4566" customHeight="1">
      <c r="A483" s="39"/>
      <c r="B483" s="40"/>
      <c r="C483" s="239" t="s">
        <v>802</v>
      </c>
      <c r="D483" s="239" t="s">
        <v>213</v>
      </c>
      <c r="E483" s="240" t="s">
        <v>2774</v>
      </c>
      <c r="F483" s="241" t="s">
        <v>2775</v>
      </c>
      <c r="G483" s="242" t="s">
        <v>965</v>
      </c>
      <c r="H483" s="243">
        <v>320</v>
      </c>
      <c r="I483" s="244"/>
      <c r="J483" s="245">
        <f>ROUND(I483*H483,2)</f>
        <v>0</v>
      </c>
      <c r="K483" s="246"/>
      <c r="L483" s="45"/>
      <c r="M483" s="247" t="s">
        <v>1</v>
      </c>
      <c r="N483" s="248" t="s">
        <v>42</v>
      </c>
      <c r="O483" s="98"/>
      <c r="P483" s="249">
        <f>O483*H483</f>
        <v>0</v>
      </c>
      <c r="Q483" s="249">
        <v>3.9507800000000001E-05</v>
      </c>
      <c r="R483" s="249">
        <f>Q483*H483</f>
        <v>0.012642496</v>
      </c>
      <c r="S483" s="249">
        <v>0.00095</v>
      </c>
      <c r="T483" s="250">
        <f>S483*H483</f>
        <v>0.30399999999999999</v>
      </c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R483" s="251" t="s">
        <v>227</v>
      </c>
      <c r="AT483" s="251" t="s">
        <v>213</v>
      </c>
      <c r="AU483" s="251" t="s">
        <v>92</v>
      </c>
      <c r="AY483" s="18" t="s">
        <v>210</v>
      </c>
      <c r="BE483" s="252">
        <f>IF(N483="základná",J483,0)</f>
        <v>0</v>
      </c>
      <c r="BF483" s="252">
        <f>IF(N483="znížená",J483,0)</f>
        <v>0</v>
      </c>
      <c r="BG483" s="252">
        <f>IF(N483="zákl. prenesená",J483,0)</f>
        <v>0</v>
      </c>
      <c r="BH483" s="252">
        <f>IF(N483="zníž. prenesená",J483,0)</f>
        <v>0</v>
      </c>
      <c r="BI483" s="252">
        <f>IF(N483="nulová",J483,0)</f>
        <v>0</v>
      </c>
      <c r="BJ483" s="18" t="s">
        <v>92</v>
      </c>
      <c r="BK483" s="252">
        <f>ROUND(I483*H483,2)</f>
        <v>0</v>
      </c>
      <c r="BL483" s="18" t="s">
        <v>227</v>
      </c>
      <c r="BM483" s="251" t="s">
        <v>2776</v>
      </c>
    </row>
    <row r="484" s="13" customFormat="1">
      <c r="A484" s="13"/>
      <c r="B484" s="258"/>
      <c r="C484" s="259"/>
      <c r="D484" s="260" t="s">
        <v>256</v>
      </c>
      <c r="E484" s="261" t="s">
        <v>1</v>
      </c>
      <c r="F484" s="262" t="s">
        <v>2777</v>
      </c>
      <c r="G484" s="259"/>
      <c r="H484" s="263">
        <v>320</v>
      </c>
      <c r="I484" s="264"/>
      <c r="J484" s="259"/>
      <c r="K484" s="259"/>
      <c r="L484" s="265"/>
      <c r="M484" s="266"/>
      <c r="N484" s="267"/>
      <c r="O484" s="267"/>
      <c r="P484" s="267"/>
      <c r="Q484" s="267"/>
      <c r="R484" s="267"/>
      <c r="S484" s="267"/>
      <c r="T484" s="268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69" t="s">
        <v>256</v>
      </c>
      <c r="AU484" s="269" t="s">
        <v>92</v>
      </c>
      <c r="AV484" s="13" t="s">
        <v>92</v>
      </c>
      <c r="AW484" s="13" t="s">
        <v>32</v>
      </c>
      <c r="AX484" s="13" t="s">
        <v>84</v>
      </c>
      <c r="AY484" s="269" t="s">
        <v>210</v>
      </c>
    </row>
    <row r="485" s="2" customFormat="1" ht="23.4566" customHeight="1">
      <c r="A485" s="39"/>
      <c r="B485" s="40"/>
      <c r="C485" s="239" t="s">
        <v>808</v>
      </c>
      <c r="D485" s="239" t="s">
        <v>213</v>
      </c>
      <c r="E485" s="240" t="s">
        <v>2778</v>
      </c>
      <c r="F485" s="241" t="s">
        <v>1174</v>
      </c>
      <c r="G485" s="242" t="s">
        <v>333</v>
      </c>
      <c r="H485" s="243">
        <v>628.49400000000003</v>
      </c>
      <c r="I485" s="244"/>
      <c r="J485" s="245">
        <f>ROUND(I485*H485,2)</f>
        <v>0</v>
      </c>
      <c r="K485" s="246"/>
      <c r="L485" s="45"/>
      <c r="M485" s="247" t="s">
        <v>1</v>
      </c>
      <c r="N485" s="248" t="s">
        <v>42</v>
      </c>
      <c r="O485" s="98"/>
      <c r="P485" s="249">
        <f>O485*H485</f>
        <v>0</v>
      </c>
      <c r="Q485" s="249">
        <v>0</v>
      </c>
      <c r="R485" s="249">
        <f>Q485*H485</f>
        <v>0</v>
      </c>
      <c r="S485" s="249">
        <v>0</v>
      </c>
      <c r="T485" s="250">
        <f>S485*H485</f>
        <v>0</v>
      </c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R485" s="251" t="s">
        <v>227</v>
      </c>
      <c r="AT485" s="251" t="s">
        <v>213</v>
      </c>
      <c r="AU485" s="251" t="s">
        <v>92</v>
      </c>
      <c r="AY485" s="18" t="s">
        <v>210</v>
      </c>
      <c r="BE485" s="252">
        <f>IF(N485="základná",J485,0)</f>
        <v>0</v>
      </c>
      <c r="BF485" s="252">
        <f>IF(N485="znížená",J485,0)</f>
        <v>0</v>
      </c>
      <c r="BG485" s="252">
        <f>IF(N485="zákl. prenesená",J485,0)</f>
        <v>0</v>
      </c>
      <c r="BH485" s="252">
        <f>IF(N485="zníž. prenesená",J485,0)</f>
        <v>0</v>
      </c>
      <c r="BI485" s="252">
        <f>IF(N485="nulová",J485,0)</f>
        <v>0</v>
      </c>
      <c r="BJ485" s="18" t="s">
        <v>92</v>
      </c>
      <c r="BK485" s="252">
        <f>ROUND(I485*H485,2)</f>
        <v>0</v>
      </c>
      <c r="BL485" s="18" t="s">
        <v>227</v>
      </c>
      <c r="BM485" s="251" t="s">
        <v>2779</v>
      </c>
    </row>
    <row r="486" s="15" customFormat="1">
      <c r="A486" s="15"/>
      <c r="B486" s="292"/>
      <c r="C486" s="293"/>
      <c r="D486" s="260" t="s">
        <v>256</v>
      </c>
      <c r="E486" s="294" t="s">
        <v>1</v>
      </c>
      <c r="F486" s="295" t="s">
        <v>2780</v>
      </c>
      <c r="G486" s="293"/>
      <c r="H486" s="294" t="s">
        <v>1</v>
      </c>
      <c r="I486" s="296"/>
      <c r="J486" s="293"/>
      <c r="K486" s="293"/>
      <c r="L486" s="297"/>
      <c r="M486" s="298"/>
      <c r="N486" s="299"/>
      <c r="O486" s="299"/>
      <c r="P486" s="299"/>
      <c r="Q486" s="299"/>
      <c r="R486" s="299"/>
      <c r="S486" s="299"/>
      <c r="T486" s="300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T486" s="301" t="s">
        <v>256</v>
      </c>
      <c r="AU486" s="301" t="s">
        <v>92</v>
      </c>
      <c r="AV486" s="15" t="s">
        <v>84</v>
      </c>
      <c r="AW486" s="15" t="s">
        <v>32</v>
      </c>
      <c r="AX486" s="15" t="s">
        <v>76</v>
      </c>
      <c r="AY486" s="301" t="s">
        <v>210</v>
      </c>
    </row>
    <row r="487" s="15" customFormat="1">
      <c r="A487" s="15"/>
      <c r="B487" s="292"/>
      <c r="C487" s="293"/>
      <c r="D487" s="260" t="s">
        <v>256</v>
      </c>
      <c r="E487" s="294" t="s">
        <v>1</v>
      </c>
      <c r="F487" s="295" t="s">
        <v>2781</v>
      </c>
      <c r="G487" s="293"/>
      <c r="H487" s="294" t="s">
        <v>1</v>
      </c>
      <c r="I487" s="296"/>
      <c r="J487" s="293"/>
      <c r="K487" s="293"/>
      <c r="L487" s="297"/>
      <c r="M487" s="298"/>
      <c r="N487" s="299"/>
      <c r="O487" s="299"/>
      <c r="P487" s="299"/>
      <c r="Q487" s="299"/>
      <c r="R487" s="299"/>
      <c r="S487" s="299"/>
      <c r="T487" s="300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T487" s="301" t="s">
        <v>256</v>
      </c>
      <c r="AU487" s="301" t="s">
        <v>92</v>
      </c>
      <c r="AV487" s="15" t="s">
        <v>84</v>
      </c>
      <c r="AW487" s="15" t="s">
        <v>32</v>
      </c>
      <c r="AX487" s="15" t="s">
        <v>76</v>
      </c>
      <c r="AY487" s="301" t="s">
        <v>210</v>
      </c>
    </row>
    <row r="488" s="13" customFormat="1">
      <c r="A488" s="13"/>
      <c r="B488" s="258"/>
      <c r="C488" s="259"/>
      <c r="D488" s="260" t="s">
        <v>256</v>
      </c>
      <c r="E488" s="261" t="s">
        <v>1</v>
      </c>
      <c r="F488" s="262" t="s">
        <v>2782</v>
      </c>
      <c r="G488" s="259"/>
      <c r="H488" s="263">
        <v>87.122</v>
      </c>
      <c r="I488" s="264"/>
      <c r="J488" s="259"/>
      <c r="K488" s="259"/>
      <c r="L488" s="265"/>
      <c r="M488" s="266"/>
      <c r="N488" s="267"/>
      <c r="O488" s="267"/>
      <c r="P488" s="267"/>
      <c r="Q488" s="267"/>
      <c r="R488" s="267"/>
      <c r="S488" s="267"/>
      <c r="T488" s="268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69" t="s">
        <v>256</v>
      </c>
      <c r="AU488" s="269" t="s">
        <v>92</v>
      </c>
      <c r="AV488" s="13" t="s">
        <v>92</v>
      </c>
      <c r="AW488" s="13" t="s">
        <v>32</v>
      </c>
      <c r="AX488" s="13" t="s">
        <v>76</v>
      </c>
      <c r="AY488" s="269" t="s">
        <v>210</v>
      </c>
    </row>
    <row r="489" s="13" customFormat="1">
      <c r="A489" s="13"/>
      <c r="B489" s="258"/>
      <c r="C489" s="259"/>
      <c r="D489" s="260" t="s">
        <v>256</v>
      </c>
      <c r="E489" s="261" t="s">
        <v>1</v>
      </c>
      <c r="F489" s="262" t="s">
        <v>2783</v>
      </c>
      <c r="G489" s="259"/>
      <c r="H489" s="263">
        <v>38.100000000000001</v>
      </c>
      <c r="I489" s="264"/>
      <c r="J489" s="259"/>
      <c r="K489" s="259"/>
      <c r="L489" s="265"/>
      <c r="M489" s="266"/>
      <c r="N489" s="267"/>
      <c r="O489" s="267"/>
      <c r="P489" s="267"/>
      <c r="Q489" s="267"/>
      <c r="R489" s="267"/>
      <c r="S489" s="267"/>
      <c r="T489" s="268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269" t="s">
        <v>256</v>
      </c>
      <c r="AU489" s="269" t="s">
        <v>92</v>
      </c>
      <c r="AV489" s="13" t="s">
        <v>92</v>
      </c>
      <c r="AW489" s="13" t="s">
        <v>32</v>
      </c>
      <c r="AX489" s="13" t="s">
        <v>76</v>
      </c>
      <c r="AY489" s="269" t="s">
        <v>210</v>
      </c>
    </row>
    <row r="490" s="13" customFormat="1">
      <c r="A490" s="13"/>
      <c r="B490" s="258"/>
      <c r="C490" s="259"/>
      <c r="D490" s="260" t="s">
        <v>256</v>
      </c>
      <c r="E490" s="261" t="s">
        <v>1</v>
      </c>
      <c r="F490" s="262" t="s">
        <v>2784</v>
      </c>
      <c r="G490" s="259"/>
      <c r="H490" s="263">
        <v>3.2400000000000002</v>
      </c>
      <c r="I490" s="264"/>
      <c r="J490" s="259"/>
      <c r="K490" s="259"/>
      <c r="L490" s="265"/>
      <c r="M490" s="266"/>
      <c r="N490" s="267"/>
      <c r="O490" s="267"/>
      <c r="P490" s="267"/>
      <c r="Q490" s="267"/>
      <c r="R490" s="267"/>
      <c r="S490" s="267"/>
      <c r="T490" s="268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69" t="s">
        <v>256</v>
      </c>
      <c r="AU490" s="269" t="s">
        <v>92</v>
      </c>
      <c r="AV490" s="13" t="s">
        <v>92</v>
      </c>
      <c r="AW490" s="13" t="s">
        <v>32</v>
      </c>
      <c r="AX490" s="13" t="s">
        <v>76</v>
      </c>
      <c r="AY490" s="269" t="s">
        <v>210</v>
      </c>
    </row>
    <row r="491" s="16" customFormat="1">
      <c r="A491" s="16"/>
      <c r="B491" s="307"/>
      <c r="C491" s="308"/>
      <c r="D491" s="260" t="s">
        <v>256</v>
      </c>
      <c r="E491" s="309" t="s">
        <v>1</v>
      </c>
      <c r="F491" s="310" t="s">
        <v>2785</v>
      </c>
      <c r="G491" s="308"/>
      <c r="H491" s="311">
        <v>128.46199999999999</v>
      </c>
      <c r="I491" s="312"/>
      <c r="J491" s="308"/>
      <c r="K491" s="308"/>
      <c r="L491" s="313"/>
      <c r="M491" s="314"/>
      <c r="N491" s="315"/>
      <c r="O491" s="315"/>
      <c r="P491" s="315"/>
      <c r="Q491" s="315"/>
      <c r="R491" s="315"/>
      <c r="S491" s="315"/>
      <c r="T491" s="316"/>
      <c r="U491" s="16"/>
      <c r="V491" s="16"/>
      <c r="W491" s="16"/>
      <c r="X491" s="16"/>
      <c r="Y491" s="16"/>
      <c r="Z491" s="16"/>
      <c r="AA491" s="16"/>
      <c r="AB491" s="16"/>
      <c r="AC491" s="16"/>
      <c r="AD491" s="16"/>
      <c r="AE491" s="16"/>
      <c r="AT491" s="317" t="s">
        <v>256</v>
      </c>
      <c r="AU491" s="317" t="s">
        <v>92</v>
      </c>
      <c r="AV491" s="16" t="s">
        <v>102</v>
      </c>
      <c r="AW491" s="16" t="s">
        <v>32</v>
      </c>
      <c r="AX491" s="16" t="s">
        <v>76</v>
      </c>
      <c r="AY491" s="317" t="s">
        <v>210</v>
      </c>
    </row>
    <row r="492" s="15" customFormat="1">
      <c r="A492" s="15"/>
      <c r="B492" s="292"/>
      <c r="C492" s="293"/>
      <c r="D492" s="260" t="s">
        <v>256</v>
      </c>
      <c r="E492" s="294" t="s">
        <v>1</v>
      </c>
      <c r="F492" s="295" t="s">
        <v>2786</v>
      </c>
      <c r="G492" s="293"/>
      <c r="H492" s="294" t="s">
        <v>1</v>
      </c>
      <c r="I492" s="296"/>
      <c r="J492" s="293"/>
      <c r="K492" s="293"/>
      <c r="L492" s="297"/>
      <c r="M492" s="298"/>
      <c r="N492" s="299"/>
      <c r="O492" s="299"/>
      <c r="P492" s="299"/>
      <c r="Q492" s="299"/>
      <c r="R492" s="299"/>
      <c r="S492" s="299"/>
      <c r="T492" s="300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T492" s="301" t="s">
        <v>256</v>
      </c>
      <c r="AU492" s="301" t="s">
        <v>92</v>
      </c>
      <c r="AV492" s="15" t="s">
        <v>84</v>
      </c>
      <c r="AW492" s="15" t="s">
        <v>32</v>
      </c>
      <c r="AX492" s="15" t="s">
        <v>76</v>
      </c>
      <c r="AY492" s="301" t="s">
        <v>210</v>
      </c>
    </row>
    <row r="493" s="15" customFormat="1">
      <c r="A493" s="15"/>
      <c r="B493" s="292"/>
      <c r="C493" s="293"/>
      <c r="D493" s="260" t="s">
        <v>256</v>
      </c>
      <c r="E493" s="294" t="s">
        <v>1</v>
      </c>
      <c r="F493" s="295" t="s">
        <v>2787</v>
      </c>
      <c r="G493" s="293"/>
      <c r="H493" s="294" t="s">
        <v>1</v>
      </c>
      <c r="I493" s="296"/>
      <c r="J493" s="293"/>
      <c r="K493" s="293"/>
      <c r="L493" s="297"/>
      <c r="M493" s="298"/>
      <c r="N493" s="299"/>
      <c r="O493" s="299"/>
      <c r="P493" s="299"/>
      <c r="Q493" s="299"/>
      <c r="R493" s="299"/>
      <c r="S493" s="299"/>
      <c r="T493" s="300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T493" s="301" t="s">
        <v>256</v>
      </c>
      <c r="AU493" s="301" t="s">
        <v>92</v>
      </c>
      <c r="AV493" s="15" t="s">
        <v>84</v>
      </c>
      <c r="AW493" s="15" t="s">
        <v>32</v>
      </c>
      <c r="AX493" s="15" t="s">
        <v>76</v>
      </c>
      <c r="AY493" s="301" t="s">
        <v>210</v>
      </c>
    </row>
    <row r="494" s="13" customFormat="1">
      <c r="A494" s="13"/>
      <c r="B494" s="258"/>
      <c r="C494" s="259"/>
      <c r="D494" s="260" t="s">
        <v>256</v>
      </c>
      <c r="E494" s="261" t="s">
        <v>1</v>
      </c>
      <c r="F494" s="262" t="s">
        <v>2788</v>
      </c>
      <c r="G494" s="259"/>
      <c r="H494" s="263">
        <v>42</v>
      </c>
      <c r="I494" s="264"/>
      <c r="J494" s="259"/>
      <c r="K494" s="259"/>
      <c r="L494" s="265"/>
      <c r="M494" s="266"/>
      <c r="N494" s="267"/>
      <c r="O494" s="267"/>
      <c r="P494" s="267"/>
      <c r="Q494" s="267"/>
      <c r="R494" s="267"/>
      <c r="S494" s="267"/>
      <c r="T494" s="268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69" t="s">
        <v>256</v>
      </c>
      <c r="AU494" s="269" t="s">
        <v>92</v>
      </c>
      <c r="AV494" s="13" t="s">
        <v>92</v>
      </c>
      <c r="AW494" s="13" t="s">
        <v>32</v>
      </c>
      <c r="AX494" s="13" t="s">
        <v>76</v>
      </c>
      <c r="AY494" s="269" t="s">
        <v>210</v>
      </c>
    </row>
    <row r="495" s="16" customFormat="1">
      <c r="A495" s="16"/>
      <c r="B495" s="307"/>
      <c r="C495" s="308"/>
      <c r="D495" s="260" t="s">
        <v>256</v>
      </c>
      <c r="E495" s="309" t="s">
        <v>1</v>
      </c>
      <c r="F495" s="310" t="s">
        <v>2785</v>
      </c>
      <c r="G495" s="308"/>
      <c r="H495" s="311">
        <v>42</v>
      </c>
      <c r="I495" s="312"/>
      <c r="J495" s="308"/>
      <c r="K495" s="308"/>
      <c r="L495" s="313"/>
      <c r="M495" s="314"/>
      <c r="N495" s="315"/>
      <c r="O495" s="315"/>
      <c r="P495" s="315"/>
      <c r="Q495" s="315"/>
      <c r="R495" s="315"/>
      <c r="S495" s="315"/>
      <c r="T495" s="316"/>
      <c r="U495" s="16"/>
      <c r="V495" s="16"/>
      <c r="W495" s="16"/>
      <c r="X495" s="16"/>
      <c r="Y495" s="16"/>
      <c r="Z495" s="16"/>
      <c r="AA495" s="16"/>
      <c r="AB495" s="16"/>
      <c r="AC495" s="16"/>
      <c r="AD495" s="16"/>
      <c r="AE495" s="16"/>
      <c r="AT495" s="317" t="s">
        <v>256</v>
      </c>
      <c r="AU495" s="317" t="s">
        <v>92</v>
      </c>
      <c r="AV495" s="16" t="s">
        <v>102</v>
      </c>
      <c r="AW495" s="16" t="s">
        <v>32</v>
      </c>
      <c r="AX495" s="16" t="s">
        <v>76</v>
      </c>
      <c r="AY495" s="317" t="s">
        <v>210</v>
      </c>
    </row>
    <row r="496" s="13" customFormat="1">
      <c r="A496" s="13"/>
      <c r="B496" s="258"/>
      <c r="C496" s="259"/>
      <c r="D496" s="260" t="s">
        <v>256</v>
      </c>
      <c r="E496" s="261" t="s">
        <v>1</v>
      </c>
      <c r="F496" s="262" t="s">
        <v>2789</v>
      </c>
      <c r="G496" s="259"/>
      <c r="H496" s="263">
        <v>10.368</v>
      </c>
      <c r="I496" s="264"/>
      <c r="J496" s="259"/>
      <c r="K496" s="259"/>
      <c r="L496" s="265"/>
      <c r="M496" s="266"/>
      <c r="N496" s="267"/>
      <c r="O496" s="267"/>
      <c r="P496" s="267"/>
      <c r="Q496" s="267"/>
      <c r="R496" s="267"/>
      <c r="S496" s="267"/>
      <c r="T496" s="268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69" t="s">
        <v>256</v>
      </c>
      <c r="AU496" s="269" t="s">
        <v>92</v>
      </c>
      <c r="AV496" s="13" t="s">
        <v>92</v>
      </c>
      <c r="AW496" s="13" t="s">
        <v>32</v>
      </c>
      <c r="AX496" s="13" t="s">
        <v>76</v>
      </c>
      <c r="AY496" s="269" t="s">
        <v>210</v>
      </c>
    </row>
    <row r="497" s="13" customFormat="1">
      <c r="A497" s="13"/>
      <c r="B497" s="258"/>
      <c r="C497" s="259"/>
      <c r="D497" s="260" t="s">
        <v>256</v>
      </c>
      <c r="E497" s="261" t="s">
        <v>1</v>
      </c>
      <c r="F497" s="262" t="s">
        <v>2790</v>
      </c>
      <c r="G497" s="259"/>
      <c r="H497" s="263">
        <v>15.48</v>
      </c>
      <c r="I497" s="264"/>
      <c r="J497" s="259"/>
      <c r="K497" s="259"/>
      <c r="L497" s="265"/>
      <c r="M497" s="266"/>
      <c r="N497" s="267"/>
      <c r="O497" s="267"/>
      <c r="P497" s="267"/>
      <c r="Q497" s="267"/>
      <c r="R497" s="267"/>
      <c r="S497" s="267"/>
      <c r="T497" s="268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69" t="s">
        <v>256</v>
      </c>
      <c r="AU497" s="269" t="s">
        <v>92</v>
      </c>
      <c r="AV497" s="13" t="s">
        <v>92</v>
      </c>
      <c r="AW497" s="13" t="s">
        <v>32</v>
      </c>
      <c r="AX497" s="13" t="s">
        <v>76</v>
      </c>
      <c r="AY497" s="269" t="s">
        <v>210</v>
      </c>
    </row>
    <row r="498" s="13" customFormat="1">
      <c r="A498" s="13"/>
      <c r="B498" s="258"/>
      <c r="C498" s="259"/>
      <c r="D498" s="260" t="s">
        <v>256</v>
      </c>
      <c r="E498" s="261" t="s">
        <v>1</v>
      </c>
      <c r="F498" s="262" t="s">
        <v>2791</v>
      </c>
      <c r="G498" s="259"/>
      <c r="H498" s="263">
        <v>358.80000000000001</v>
      </c>
      <c r="I498" s="264"/>
      <c r="J498" s="259"/>
      <c r="K498" s="259"/>
      <c r="L498" s="265"/>
      <c r="M498" s="266"/>
      <c r="N498" s="267"/>
      <c r="O498" s="267"/>
      <c r="P498" s="267"/>
      <c r="Q498" s="267"/>
      <c r="R498" s="267"/>
      <c r="S498" s="267"/>
      <c r="T498" s="268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69" t="s">
        <v>256</v>
      </c>
      <c r="AU498" s="269" t="s">
        <v>92</v>
      </c>
      <c r="AV498" s="13" t="s">
        <v>92</v>
      </c>
      <c r="AW498" s="13" t="s">
        <v>32</v>
      </c>
      <c r="AX498" s="13" t="s">
        <v>76</v>
      </c>
      <c r="AY498" s="269" t="s">
        <v>210</v>
      </c>
    </row>
    <row r="499" s="13" customFormat="1">
      <c r="A499" s="13"/>
      <c r="B499" s="258"/>
      <c r="C499" s="259"/>
      <c r="D499" s="260" t="s">
        <v>256</v>
      </c>
      <c r="E499" s="261" t="s">
        <v>1</v>
      </c>
      <c r="F499" s="262" t="s">
        <v>2792</v>
      </c>
      <c r="G499" s="259"/>
      <c r="H499" s="263">
        <v>73.079999999999998</v>
      </c>
      <c r="I499" s="264"/>
      <c r="J499" s="259"/>
      <c r="K499" s="259"/>
      <c r="L499" s="265"/>
      <c r="M499" s="266"/>
      <c r="N499" s="267"/>
      <c r="O499" s="267"/>
      <c r="P499" s="267"/>
      <c r="Q499" s="267"/>
      <c r="R499" s="267"/>
      <c r="S499" s="267"/>
      <c r="T499" s="268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69" t="s">
        <v>256</v>
      </c>
      <c r="AU499" s="269" t="s">
        <v>92</v>
      </c>
      <c r="AV499" s="13" t="s">
        <v>92</v>
      </c>
      <c r="AW499" s="13" t="s">
        <v>32</v>
      </c>
      <c r="AX499" s="13" t="s">
        <v>76</v>
      </c>
      <c r="AY499" s="269" t="s">
        <v>210</v>
      </c>
    </row>
    <row r="500" s="13" customFormat="1">
      <c r="A500" s="13"/>
      <c r="B500" s="258"/>
      <c r="C500" s="259"/>
      <c r="D500" s="260" t="s">
        <v>256</v>
      </c>
      <c r="E500" s="261" t="s">
        <v>1</v>
      </c>
      <c r="F500" s="262" t="s">
        <v>2793</v>
      </c>
      <c r="G500" s="259"/>
      <c r="H500" s="263">
        <v>0.30399999999999999</v>
      </c>
      <c r="I500" s="264"/>
      <c r="J500" s="259"/>
      <c r="K500" s="259"/>
      <c r="L500" s="265"/>
      <c r="M500" s="266"/>
      <c r="N500" s="267"/>
      <c r="O500" s="267"/>
      <c r="P500" s="267"/>
      <c r="Q500" s="267"/>
      <c r="R500" s="267"/>
      <c r="S500" s="267"/>
      <c r="T500" s="268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69" t="s">
        <v>256</v>
      </c>
      <c r="AU500" s="269" t="s">
        <v>92</v>
      </c>
      <c r="AV500" s="13" t="s">
        <v>92</v>
      </c>
      <c r="AW500" s="13" t="s">
        <v>32</v>
      </c>
      <c r="AX500" s="13" t="s">
        <v>76</v>
      </c>
      <c r="AY500" s="269" t="s">
        <v>210</v>
      </c>
    </row>
    <row r="501" s="16" customFormat="1">
      <c r="A501" s="16"/>
      <c r="B501" s="307"/>
      <c r="C501" s="308"/>
      <c r="D501" s="260" t="s">
        <v>256</v>
      </c>
      <c r="E501" s="309" t="s">
        <v>1</v>
      </c>
      <c r="F501" s="310" t="s">
        <v>2785</v>
      </c>
      <c r="G501" s="308"/>
      <c r="H501" s="311">
        <v>458.03199999999998</v>
      </c>
      <c r="I501" s="312"/>
      <c r="J501" s="308"/>
      <c r="K501" s="308"/>
      <c r="L501" s="313"/>
      <c r="M501" s="314"/>
      <c r="N501" s="315"/>
      <c r="O501" s="315"/>
      <c r="P501" s="315"/>
      <c r="Q501" s="315"/>
      <c r="R501" s="315"/>
      <c r="S501" s="315"/>
      <c r="T501" s="316"/>
      <c r="U501" s="16"/>
      <c r="V501" s="16"/>
      <c r="W501" s="16"/>
      <c r="X501" s="16"/>
      <c r="Y501" s="16"/>
      <c r="Z501" s="16"/>
      <c r="AA501" s="16"/>
      <c r="AB501" s="16"/>
      <c r="AC501" s="16"/>
      <c r="AD501" s="16"/>
      <c r="AE501" s="16"/>
      <c r="AT501" s="317" t="s">
        <v>256</v>
      </c>
      <c r="AU501" s="317" t="s">
        <v>92</v>
      </c>
      <c r="AV501" s="16" t="s">
        <v>102</v>
      </c>
      <c r="AW501" s="16" t="s">
        <v>32</v>
      </c>
      <c r="AX501" s="16" t="s">
        <v>76</v>
      </c>
      <c r="AY501" s="317" t="s">
        <v>210</v>
      </c>
    </row>
    <row r="502" s="14" customFormat="1">
      <c r="A502" s="14"/>
      <c r="B502" s="270"/>
      <c r="C502" s="271"/>
      <c r="D502" s="260" t="s">
        <v>256</v>
      </c>
      <c r="E502" s="272" t="s">
        <v>1</v>
      </c>
      <c r="F502" s="273" t="s">
        <v>268</v>
      </c>
      <c r="G502" s="271"/>
      <c r="H502" s="274">
        <v>628.49400000000003</v>
      </c>
      <c r="I502" s="275"/>
      <c r="J502" s="271"/>
      <c r="K502" s="271"/>
      <c r="L502" s="276"/>
      <c r="M502" s="277"/>
      <c r="N502" s="278"/>
      <c r="O502" s="278"/>
      <c r="P502" s="278"/>
      <c r="Q502" s="278"/>
      <c r="R502" s="278"/>
      <c r="S502" s="278"/>
      <c r="T502" s="279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T502" s="280" t="s">
        <v>256</v>
      </c>
      <c r="AU502" s="280" t="s">
        <v>92</v>
      </c>
      <c r="AV502" s="14" t="s">
        <v>227</v>
      </c>
      <c r="AW502" s="14" t="s">
        <v>32</v>
      </c>
      <c r="AX502" s="14" t="s">
        <v>84</v>
      </c>
      <c r="AY502" s="280" t="s">
        <v>210</v>
      </c>
    </row>
    <row r="503" s="2" customFormat="1" ht="31.92453" customHeight="1">
      <c r="A503" s="39"/>
      <c r="B503" s="40"/>
      <c r="C503" s="239" t="s">
        <v>816</v>
      </c>
      <c r="D503" s="239" t="s">
        <v>213</v>
      </c>
      <c r="E503" s="240" t="s">
        <v>2794</v>
      </c>
      <c r="F503" s="241" t="s">
        <v>1178</v>
      </c>
      <c r="G503" s="242" t="s">
        <v>333</v>
      </c>
      <c r="H503" s="243">
        <v>5656.4459999999999</v>
      </c>
      <c r="I503" s="244"/>
      <c r="J503" s="245">
        <f>ROUND(I503*H503,2)</f>
        <v>0</v>
      </c>
      <c r="K503" s="246"/>
      <c r="L503" s="45"/>
      <c r="M503" s="247" t="s">
        <v>1</v>
      </c>
      <c r="N503" s="248" t="s">
        <v>42</v>
      </c>
      <c r="O503" s="98"/>
      <c r="P503" s="249">
        <f>O503*H503</f>
        <v>0</v>
      </c>
      <c r="Q503" s="249">
        <v>0</v>
      </c>
      <c r="R503" s="249">
        <f>Q503*H503</f>
        <v>0</v>
      </c>
      <c r="S503" s="249">
        <v>0</v>
      </c>
      <c r="T503" s="250">
        <f>S503*H503</f>
        <v>0</v>
      </c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R503" s="251" t="s">
        <v>227</v>
      </c>
      <c r="AT503" s="251" t="s">
        <v>213</v>
      </c>
      <c r="AU503" s="251" t="s">
        <v>92</v>
      </c>
      <c r="AY503" s="18" t="s">
        <v>210</v>
      </c>
      <c r="BE503" s="252">
        <f>IF(N503="základná",J503,0)</f>
        <v>0</v>
      </c>
      <c r="BF503" s="252">
        <f>IF(N503="znížená",J503,0)</f>
        <v>0</v>
      </c>
      <c r="BG503" s="252">
        <f>IF(N503="zákl. prenesená",J503,0)</f>
        <v>0</v>
      </c>
      <c r="BH503" s="252">
        <f>IF(N503="zníž. prenesená",J503,0)</f>
        <v>0</v>
      </c>
      <c r="BI503" s="252">
        <f>IF(N503="nulová",J503,0)</f>
        <v>0</v>
      </c>
      <c r="BJ503" s="18" t="s">
        <v>92</v>
      </c>
      <c r="BK503" s="252">
        <f>ROUND(I503*H503,2)</f>
        <v>0</v>
      </c>
      <c r="BL503" s="18" t="s">
        <v>227</v>
      </c>
      <c r="BM503" s="251" t="s">
        <v>2795</v>
      </c>
    </row>
    <row r="504" s="13" customFormat="1">
      <c r="A504" s="13"/>
      <c r="B504" s="258"/>
      <c r="C504" s="259"/>
      <c r="D504" s="260" t="s">
        <v>256</v>
      </c>
      <c r="E504" s="261" t="s">
        <v>1</v>
      </c>
      <c r="F504" s="262" t="s">
        <v>2796</v>
      </c>
      <c r="G504" s="259"/>
      <c r="H504" s="263">
        <v>628.49400000000003</v>
      </c>
      <c r="I504" s="264"/>
      <c r="J504" s="259"/>
      <c r="K504" s="259"/>
      <c r="L504" s="265"/>
      <c r="M504" s="266"/>
      <c r="N504" s="267"/>
      <c r="O504" s="267"/>
      <c r="P504" s="267"/>
      <c r="Q504" s="267"/>
      <c r="R504" s="267"/>
      <c r="S504" s="267"/>
      <c r="T504" s="268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69" t="s">
        <v>256</v>
      </c>
      <c r="AU504" s="269" t="s">
        <v>92</v>
      </c>
      <c r="AV504" s="13" t="s">
        <v>92</v>
      </c>
      <c r="AW504" s="13" t="s">
        <v>32</v>
      </c>
      <c r="AX504" s="13" t="s">
        <v>84</v>
      </c>
      <c r="AY504" s="269" t="s">
        <v>210</v>
      </c>
    </row>
    <row r="505" s="13" customFormat="1">
      <c r="A505" s="13"/>
      <c r="B505" s="258"/>
      <c r="C505" s="259"/>
      <c r="D505" s="260" t="s">
        <v>256</v>
      </c>
      <c r="E505" s="259"/>
      <c r="F505" s="262" t="s">
        <v>2797</v>
      </c>
      <c r="G505" s="259"/>
      <c r="H505" s="263">
        <v>5656.4459999999999</v>
      </c>
      <c r="I505" s="264"/>
      <c r="J505" s="259"/>
      <c r="K505" s="259"/>
      <c r="L505" s="265"/>
      <c r="M505" s="266"/>
      <c r="N505" s="267"/>
      <c r="O505" s="267"/>
      <c r="P505" s="267"/>
      <c r="Q505" s="267"/>
      <c r="R505" s="267"/>
      <c r="S505" s="267"/>
      <c r="T505" s="268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69" t="s">
        <v>256</v>
      </c>
      <c r="AU505" s="269" t="s">
        <v>92</v>
      </c>
      <c r="AV505" s="13" t="s">
        <v>92</v>
      </c>
      <c r="AW505" s="13" t="s">
        <v>4</v>
      </c>
      <c r="AX505" s="13" t="s">
        <v>84</v>
      </c>
      <c r="AY505" s="269" t="s">
        <v>210</v>
      </c>
    </row>
    <row r="506" s="2" customFormat="1" ht="23.4566" customHeight="1">
      <c r="A506" s="39"/>
      <c r="B506" s="40"/>
      <c r="C506" s="239" t="s">
        <v>820</v>
      </c>
      <c r="D506" s="239" t="s">
        <v>213</v>
      </c>
      <c r="E506" s="240" t="s">
        <v>1187</v>
      </c>
      <c r="F506" s="241" t="s">
        <v>1188</v>
      </c>
      <c r="G506" s="242" t="s">
        <v>333</v>
      </c>
      <c r="H506" s="243">
        <v>500.03199999999998</v>
      </c>
      <c r="I506" s="244"/>
      <c r="J506" s="245">
        <f>ROUND(I506*H506,2)</f>
        <v>0</v>
      </c>
      <c r="K506" s="246"/>
      <c r="L506" s="45"/>
      <c r="M506" s="247" t="s">
        <v>1</v>
      </c>
      <c r="N506" s="248" t="s">
        <v>42</v>
      </c>
      <c r="O506" s="98"/>
      <c r="P506" s="249">
        <f>O506*H506</f>
        <v>0</v>
      </c>
      <c r="Q506" s="249">
        <v>0</v>
      </c>
      <c r="R506" s="249">
        <f>Q506*H506</f>
        <v>0</v>
      </c>
      <c r="S506" s="249">
        <v>0</v>
      </c>
      <c r="T506" s="250">
        <f>S506*H506</f>
        <v>0</v>
      </c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R506" s="251" t="s">
        <v>227</v>
      </c>
      <c r="AT506" s="251" t="s">
        <v>213</v>
      </c>
      <c r="AU506" s="251" t="s">
        <v>92</v>
      </c>
      <c r="AY506" s="18" t="s">
        <v>210</v>
      </c>
      <c r="BE506" s="252">
        <f>IF(N506="základná",J506,0)</f>
        <v>0</v>
      </c>
      <c r="BF506" s="252">
        <f>IF(N506="znížená",J506,0)</f>
        <v>0</v>
      </c>
      <c r="BG506" s="252">
        <f>IF(N506="zákl. prenesená",J506,0)</f>
        <v>0</v>
      </c>
      <c r="BH506" s="252">
        <f>IF(N506="zníž. prenesená",J506,0)</f>
        <v>0</v>
      </c>
      <c r="BI506" s="252">
        <f>IF(N506="nulová",J506,0)</f>
        <v>0</v>
      </c>
      <c r="BJ506" s="18" t="s">
        <v>92</v>
      </c>
      <c r="BK506" s="252">
        <f>ROUND(I506*H506,2)</f>
        <v>0</v>
      </c>
      <c r="BL506" s="18" t="s">
        <v>227</v>
      </c>
      <c r="BM506" s="251" t="s">
        <v>2798</v>
      </c>
    </row>
    <row r="507" s="15" customFormat="1">
      <c r="A507" s="15"/>
      <c r="B507" s="292"/>
      <c r="C507" s="293"/>
      <c r="D507" s="260" t="s">
        <v>256</v>
      </c>
      <c r="E507" s="294" t="s">
        <v>1</v>
      </c>
      <c r="F507" s="295" t="s">
        <v>2787</v>
      </c>
      <c r="G507" s="293"/>
      <c r="H507" s="294" t="s">
        <v>1</v>
      </c>
      <c r="I507" s="296"/>
      <c r="J507" s="293"/>
      <c r="K507" s="293"/>
      <c r="L507" s="297"/>
      <c r="M507" s="298"/>
      <c r="N507" s="299"/>
      <c r="O507" s="299"/>
      <c r="P507" s="299"/>
      <c r="Q507" s="299"/>
      <c r="R507" s="299"/>
      <c r="S507" s="299"/>
      <c r="T507" s="300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T507" s="301" t="s">
        <v>256</v>
      </c>
      <c r="AU507" s="301" t="s">
        <v>92</v>
      </c>
      <c r="AV507" s="15" t="s">
        <v>84</v>
      </c>
      <c r="AW507" s="15" t="s">
        <v>32</v>
      </c>
      <c r="AX507" s="15" t="s">
        <v>76</v>
      </c>
      <c r="AY507" s="301" t="s">
        <v>210</v>
      </c>
    </row>
    <row r="508" s="13" customFormat="1">
      <c r="A508" s="13"/>
      <c r="B508" s="258"/>
      <c r="C508" s="259"/>
      <c r="D508" s="260" t="s">
        <v>256</v>
      </c>
      <c r="E508" s="261" t="s">
        <v>1</v>
      </c>
      <c r="F508" s="262" t="s">
        <v>2788</v>
      </c>
      <c r="G508" s="259"/>
      <c r="H508" s="263">
        <v>42</v>
      </c>
      <c r="I508" s="264"/>
      <c r="J508" s="259"/>
      <c r="K508" s="259"/>
      <c r="L508" s="265"/>
      <c r="M508" s="266"/>
      <c r="N508" s="267"/>
      <c r="O508" s="267"/>
      <c r="P508" s="267"/>
      <c r="Q508" s="267"/>
      <c r="R508" s="267"/>
      <c r="S508" s="267"/>
      <c r="T508" s="268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69" t="s">
        <v>256</v>
      </c>
      <c r="AU508" s="269" t="s">
        <v>92</v>
      </c>
      <c r="AV508" s="13" t="s">
        <v>92</v>
      </c>
      <c r="AW508" s="13" t="s">
        <v>32</v>
      </c>
      <c r="AX508" s="13" t="s">
        <v>76</v>
      </c>
      <c r="AY508" s="269" t="s">
        <v>210</v>
      </c>
    </row>
    <row r="509" s="16" customFormat="1">
      <c r="A509" s="16"/>
      <c r="B509" s="307"/>
      <c r="C509" s="308"/>
      <c r="D509" s="260" t="s">
        <v>256</v>
      </c>
      <c r="E509" s="309" t="s">
        <v>1</v>
      </c>
      <c r="F509" s="310" t="s">
        <v>2785</v>
      </c>
      <c r="G509" s="308"/>
      <c r="H509" s="311">
        <v>42</v>
      </c>
      <c r="I509" s="312"/>
      <c r="J509" s="308"/>
      <c r="K509" s="308"/>
      <c r="L509" s="313"/>
      <c r="M509" s="314"/>
      <c r="N509" s="315"/>
      <c r="O509" s="315"/>
      <c r="P509" s="315"/>
      <c r="Q509" s="315"/>
      <c r="R509" s="315"/>
      <c r="S509" s="315"/>
      <c r="T509" s="316"/>
      <c r="U509" s="16"/>
      <c r="V509" s="16"/>
      <c r="W509" s="16"/>
      <c r="X509" s="16"/>
      <c r="Y509" s="16"/>
      <c r="Z509" s="16"/>
      <c r="AA509" s="16"/>
      <c r="AB509" s="16"/>
      <c r="AC509" s="16"/>
      <c r="AD509" s="16"/>
      <c r="AE509" s="16"/>
      <c r="AT509" s="317" t="s">
        <v>256</v>
      </c>
      <c r="AU509" s="317" t="s">
        <v>92</v>
      </c>
      <c r="AV509" s="16" t="s">
        <v>102</v>
      </c>
      <c r="AW509" s="16" t="s">
        <v>32</v>
      </c>
      <c r="AX509" s="16" t="s">
        <v>76</v>
      </c>
      <c r="AY509" s="317" t="s">
        <v>210</v>
      </c>
    </row>
    <row r="510" s="13" customFormat="1">
      <c r="A510" s="13"/>
      <c r="B510" s="258"/>
      <c r="C510" s="259"/>
      <c r="D510" s="260" t="s">
        <v>256</v>
      </c>
      <c r="E510" s="261" t="s">
        <v>1</v>
      </c>
      <c r="F510" s="262" t="s">
        <v>2789</v>
      </c>
      <c r="G510" s="259"/>
      <c r="H510" s="263">
        <v>10.368</v>
      </c>
      <c r="I510" s="264"/>
      <c r="J510" s="259"/>
      <c r="K510" s="259"/>
      <c r="L510" s="265"/>
      <c r="M510" s="266"/>
      <c r="N510" s="267"/>
      <c r="O510" s="267"/>
      <c r="P510" s="267"/>
      <c r="Q510" s="267"/>
      <c r="R510" s="267"/>
      <c r="S510" s="267"/>
      <c r="T510" s="268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69" t="s">
        <v>256</v>
      </c>
      <c r="AU510" s="269" t="s">
        <v>92</v>
      </c>
      <c r="AV510" s="13" t="s">
        <v>92</v>
      </c>
      <c r="AW510" s="13" t="s">
        <v>32</v>
      </c>
      <c r="AX510" s="13" t="s">
        <v>76</v>
      </c>
      <c r="AY510" s="269" t="s">
        <v>210</v>
      </c>
    </row>
    <row r="511" s="13" customFormat="1">
      <c r="A511" s="13"/>
      <c r="B511" s="258"/>
      <c r="C511" s="259"/>
      <c r="D511" s="260" t="s">
        <v>256</v>
      </c>
      <c r="E511" s="261" t="s">
        <v>1</v>
      </c>
      <c r="F511" s="262" t="s">
        <v>2790</v>
      </c>
      <c r="G511" s="259"/>
      <c r="H511" s="263">
        <v>15.48</v>
      </c>
      <c r="I511" s="264"/>
      <c r="J511" s="259"/>
      <c r="K511" s="259"/>
      <c r="L511" s="265"/>
      <c r="M511" s="266"/>
      <c r="N511" s="267"/>
      <c r="O511" s="267"/>
      <c r="P511" s="267"/>
      <c r="Q511" s="267"/>
      <c r="R511" s="267"/>
      <c r="S511" s="267"/>
      <c r="T511" s="268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69" t="s">
        <v>256</v>
      </c>
      <c r="AU511" s="269" t="s">
        <v>92</v>
      </c>
      <c r="AV511" s="13" t="s">
        <v>92</v>
      </c>
      <c r="AW511" s="13" t="s">
        <v>32</v>
      </c>
      <c r="AX511" s="13" t="s">
        <v>76</v>
      </c>
      <c r="AY511" s="269" t="s">
        <v>210</v>
      </c>
    </row>
    <row r="512" s="13" customFormat="1">
      <c r="A512" s="13"/>
      <c r="B512" s="258"/>
      <c r="C512" s="259"/>
      <c r="D512" s="260" t="s">
        <v>256</v>
      </c>
      <c r="E512" s="261" t="s">
        <v>1</v>
      </c>
      <c r="F512" s="262" t="s">
        <v>2791</v>
      </c>
      <c r="G512" s="259"/>
      <c r="H512" s="263">
        <v>358.80000000000001</v>
      </c>
      <c r="I512" s="264"/>
      <c r="J512" s="259"/>
      <c r="K512" s="259"/>
      <c r="L512" s="265"/>
      <c r="M512" s="266"/>
      <c r="N512" s="267"/>
      <c r="O512" s="267"/>
      <c r="P512" s="267"/>
      <c r="Q512" s="267"/>
      <c r="R512" s="267"/>
      <c r="S512" s="267"/>
      <c r="T512" s="268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269" t="s">
        <v>256</v>
      </c>
      <c r="AU512" s="269" t="s">
        <v>92</v>
      </c>
      <c r="AV512" s="13" t="s">
        <v>92</v>
      </c>
      <c r="AW512" s="13" t="s">
        <v>32</v>
      </c>
      <c r="AX512" s="13" t="s">
        <v>76</v>
      </c>
      <c r="AY512" s="269" t="s">
        <v>210</v>
      </c>
    </row>
    <row r="513" s="13" customFormat="1">
      <c r="A513" s="13"/>
      <c r="B513" s="258"/>
      <c r="C513" s="259"/>
      <c r="D513" s="260" t="s">
        <v>256</v>
      </c>
      <c r="E513" s="261" t="s">
        <v>1</v>
      </c>
      <c r="F513" s="262" t="s">
        <v>2792</v>
      </c>
      <c r="G513" s="259"/>
      <c r="H513" s="263">
        <v>73.079999999999998</v>
      </c>
      <c r="I513" s="264"/>
      <c r="J513" s="259"/>
      <c r="K513" s="259"/>
      <c r="L513" s="265"/>
      <c r="M513" s="266"/>
      <c r="N513" s="267"/>
      <c r="O513" s="267"/>
      <c r="P513" s="267"/>
      <c r="Q513" s="267"/>
      <c r="R513" s="267"/>
      <c r="S513" s="267"/>
      <c r="T513" s="268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69" t="s">
        <v>256</v>
      </c>
      <c r="AU513" s="269" t="s">
        <v>92</v>
      </c>
      <c r="AV513" s="13" t="s">
        <v>92</v>
      </c>
      <c r="AW513" s="13" t="s">
        <v>32</v>
      </c>
      <c r="AX513" s="13" t="s">
        <v>76</v>
      </c>
      <c r="AY513" s="269" t="s">
        <v>210</v>
      </c>
    </row>
    <row r="514" s="13" customFormat="1">
      <c r="A514" s="13"/>
      <c r="B514" s="258"/>
      <c r="C514" s="259"/>
      <c r="D514" s="260" t="s">
        <v>256</v>
      </c>
      <c r="E514" s="261" t="s">
        <v>1</v>
      </c>
      <c r="F514" s="262" t="s">
        <v>2793</v>
      </c>
      <c r="G514" s="259"/>
      <c r="H514" s="263">
        <v>0.30399999999999999</v>
      </c>
      <c r="I514" s="264"/>
      <c r="J514" s="259"/>
      <c r="K514" s="259"/>
      <c r="L514" s="265"/>
      <c r="M514" s="266"/>
      <c r="N514" s="267"/>
      <c r="O514" s="267"/>
      <c r="P514" s="267"/>
      <c r="Q514" s="267"/>
      <c r="R514" s="267"/>
      <c r="S514" s="267"/>
      <c r="T514" s="268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69" t="s">
        <v>256</v>
      </c>
      <c r="AU514" s="269" t="s">
        <v>92</v>
      </c>
      <c r="AV514" s="13" t="s">
        <v>92</v>
      </c>
      <c r="AW514" s="13" t="s">
        <v>32</v>
      </c>
      <c r="AX514" s="13" t="s">
        <v>76</v>
      </c>
      <c r="AY514" s="269" t="s">
        <v>210</v>
      </c>
    </row>
    <row r="515" s="16" customFormat="1">
      <c r="A515" s="16"/>
      <c r="B515" s="307"/>
      <c r="C515" s="308"/>
      <c r="D515" s="260" t="s">
        <v>256</v>
      </c>
      <c r="E515" s="309" t="s">
        <v>1</v>
      </c>
      <c r="F515" s="310" t="s">
        <v>2785</v>
      </c>
      <c r="G515" s="308"/>
      <c r="H515" s="311">
        <v>458.03199999999998</v>
      </c>
      <c r="I515" s="312"/>
      <c r="J515" s="308"/>
      <c r="K515" s="308"/>
      <c r="L515" s="313"/>
      <c r="M515" s="314"/>
      <c r="N515" s="315"/>
      <c r="O515" s="315"/>
      <c r="P515" s="315"/>
      <c r="Q515" s="315"/>
      <c r="R515" s="315"/>
      <c r="S515" s="315"/>
      <c r="T515" s="316"/>
      <c r="U515" s="16"/>
      <c r="V515" s="16"/>
      <c r="W515" s="16"/>
      <c r="X515" s="16"/>
      <c r="Y515" s="16"/>
      <c r="Z515" s="16"/>
      <c r="AA515" s="16"/>
      <c r="AB515" s="16"/>
      <c r="AC515" s="16"/>
      <c r="AD515" s="16"/>
      <c r="AE515" s="16"/>
      <c r="AT515" s="317" t="s">
        <v>256</v>
      </c>
      <c r="AU515" s="317" t="s">
        <v>92</v>
      </c>
      <c r="AV515" s="16" t="s">
        <v>102</v>
      </c>
      <c r="AW515" s="16" t="s">
        <v>32</v>
      </c>
      <c r="AX515" s="16" t="s">
        <v>76</v>
      </c>
      <c r="AY515" s="317" t="s">
        <v>210</v>
      </c>
    </row>
    <row r="516" s="14" customFormat="1">
      <c r="A516" s="14"/>
      <c r="B516" s="270"/>
      <c r="C516" s="271"/>
      <c r="D516" s="260" t="s">
        <v>256</v>
      </c>
      <c r="E516" s="272" t="s">
        <v>1</v>
      </c>
      <c r="F516" s="273" t="s">
        <v>268</v>
      </c>
      <c r="G516" s="271"/>
      <c r="H516" s="274">
        <v>500.03199999999998</v>
      </c>
      <c r="I516" s="275"/>
      <c r="J516" s="271"/>
      <c r="K516" s="271"/>
      <c r="L516" s="276"/>
      <c r="M516" s="277"/>
      <c r="N516" s="278"/>
      <c r="O516" s="278"/>
      <c r="P516" s="278"/>
      <c r="Q516" s="278"/>
      <c r="R516" s="278"/>
      <c r="S516" s="278"/>
      <c r="T516" s="279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T516" s="280" t="s">
        <v>256</v>
      </c>
      <c r="AU516" s="280" t="s">
        <v>92</v>
      </c>
      <c r="AV516" s="14" t="s">
        <v>227</v>
      </c>
      <c r="AW516" s="14" t="s">
        <v>32</v>
      </c>
      <c r="AX516" s="14" t="s">
        <v>84</v>
      </c>
      <c r="AY516" s="280" t="s">
        <v>210</v>
      </c>
    </row>
    <row r="517" s="12" customFormat="1" ht="22.8" customHeight="1">
      <c r="A517" s="12"/>
      <c r="B517" s="223"/>
      <c r="C517" s="224"/>
      <c r="D517" s="225" t="s">
        <v>75</v>
      </c>
      <c r="E517" s="237" t="s">
        <v>741</v>
      </c>
      <c r="F517" s="237" t="s">
        <v>807</v>
      </c>
      <c r="G517" s="224"/>
      <c r="H517" s="224"/>
      <c r="I517" s="227"/>
      <c r="J517" s="238">
        <f>BK517</f>
        <v>0</v>
      </c>
      <c r="K517" s="224"/>
      <c r="L517" s="229"/>
      <c r="M517" s="230"/>
      <c r="N517" s="231"/>
      <c r="O517" s="231"/>
      <c r="P517" s="232">
        <f>P518</f>
        <v>0</v>
      </c>
      <c r="Q517" s="231"/>
      <c r="R517" s="232">
        <f>R518</f>
        <v>0</v>
      </c>
      <c r="S517" s="231"/>
      <c r="T517" s="233">
        <f>T518</f>
        <v>0</v>
      </c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R517" s="234" t="s">
        <v>84</v>
      </c>
      <c r="AT517" s="235" t="s">
        <v>75</v>
      </c>
      <c r="AU517" s="235" t="s">
        <v>84</v>
      </c>
      <c r="AY517" s="234" t="s">
        <v>210</v>
      </c>
      <c r="BK517" s="236">
        <f>BK518</f>
        <v>0</v>
      </c>
    </row>
    <row r="518" s="2" customFormat="1" ht="23.4566" customHeight="1">
      <c r="A518" s="39"/>
      <c r="B518" s="40"/>
      <c r="C518" s="239" t="s">
        <v>825</v>
      </c>
      <c r="D518" s="239" t="s">
        <v>213</v>
      </c>
      <c r="E518" s="240" t="s">
        <v>2799</v>
      </c>
      <c r="F518" s="241" t="s">
        <v>2800</v>
      </c>
      <c r="G518" s="242" t="s">
        <v>333</v>
      </c>
      <c r="H518" s="243">
        <v>765.67999999999995</v>
      </c>
      <c r="I518" s="244"/>
      <c r="J518" s="245">
        <f>ROUND(I518*H518,2)</f>
        <v>0</v>
      </c>
      <c r="K518" s="246"/>
      <c r="L518" s="45"/>
      <c r="M518" s="247" t="s">
        <v>1</v>
      </c>
      <c r="N518" s="248" t="s">
        <v>42</v>
      </c>
      <c r="O518" s="98"/>
      <c r="P518" s="249">
        <f>O518*H518</f>
        <v>0</v>
      </c>
      <c r="Q518" s="249">
        <v>0</v>
      </c>
      <c r="R518" s="249">
        <f>Q518*H518</f>
        <v>0</v>
      </c>
      <c r="S518" s="249">
        <v>0</v>
      </c>
      <c r="T518" s="250">
        <f>S518*H518</f>
        <v>0</v>
      </c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R518" s="251" t="s">
        <v>227</v>
      </c>
      <c r="AT518" s="251" t="s">
        <v>213</v>
      </c>
      <c r="AU518" s="251" t="s">
        <v>92</v>
      </c>
      <c r="AY518" s="18" t="s">
        <v>210</v>
      </c>
      <c r="BE518" s="252">
        <f>IF(N518="základná",J518,0)</f>
        <v>0</v>
      </c>
      <c r="BF518" s="252">
        <f>IF(N518="znížená",J518,0)</f>
        <v>0</v>
      </c>
      <c r="BG518" s="252">
        <f>IF(N518="zákl. prenesená",J518,0)</f>
        <v>0</v>
      </c>
      <c r="BH518" s="252">
        <f>IF(N518="zníž. prenesená",J518,0)</f>
        <v>0</v>
      </c>
      <c r="BI518" s="252">
        <f>IF(N518="nulová",J518,0)</f>
        <v>0</v>
      </c>
      <c r="BJ518" s="18" t="s">
        <v>92</v>
      </c>
      <c r="BK518" s="252">
        <f>ROUND(I518*H518,2)</f>
        <v>0</v>
      </c>
      <c r="BL518" s="18" t="s">
        <v>227</v>
      </c>
      <c r="BM518" s="251" t="s">
        <v>2801</v>
      </c>
    </row>
    <row r="519" s="12" customFormat="1" ht="25.92" customHeight="1">
      <c r="A519" s="12"/>
      <c r="B519" s="223"/>
      <c r="C519" s="224"/>
      <c r="D519" s="225" t="s">
        <v>75</v>
      </c>
      <c r="E519" s="226" t="s">
        <v>812</v>
      </c>
      <c r="F519" s="226" t="s">
        <v>813</v>
      </c>
      <c r="G519" s="224"/>
      <c r="H519" s="224"/>
      <c r="I519" s="227"/>
      <c r="J519" s="228">
        <f>BK519</f>
        <v>0</v>
      </c>
      <c r="K519" s="224"/>
      <c r="L519" s="229"/>
      <c r="M519" s="230"/>
      <c r="N519" s="231"/>
      <c r="O519" s="231"/>
      <c r="P519" s="232">
        <f>P520</f>
        <v>0</v>
      </c>
      <c r="Q519" s="231"/>
      <c r="R519" s="232">
        <f>R520</f>
        <v>4.0666822512799996</v>
      </c>
      <c r="S519" s="231"/>
      <c r="T519" s="233">
        <f>T520</f>
        <v>0</v>
      </c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R519" s="234" t="s">
        <v>92</v>
      </c>
      <c r="AT519" s="235" t="s">
        <v>75</v>
      </c>
      <c r="AU519" s="235" t="s">
        <v>76</v>
      </c>
      <c r="AY519" s="234" t="s">
        <v>210</v>
      </c>
      <c r="BK519" s="236">
        <f>BK520</f>
        <v>0</v>
      </c>
    </row>
    <row r="520" s="12" customFormat="1" ht="22.8" customHeight="1">
      <c r="A520" s="12"/>
      <c r="B520" s="223"/>
      <c r="C520" s="224"/>
      <c r="D520" s="225" t="s">
        <v>75</v>
      </c>
      <c r="E520" s="237" t="s">
        <v>814</v>
      </c>
      <c r="F520" s="237" t="s">
        <v>815</v>
      </c>
      <c r="G520" s="224"/>
      <c r="H520" s="224"/>
      <c r="I520" s="227"/>
      <c r="J520" s="238">
        <f>BK520</f>
        <v>0</v>
      </c>
      <c r="K520" s="224"/>
      <c r="L520" s="229"/>
      <c r="M520" s="230"/>
      <c r="N520" s="231"/>
      <c r="O520" s="231"/>
      <c r="P520" s="232">
        <f>SUM(P521:P550)</f>
        <v>0</v>
      </c>
      <c r="Q520" s="231"/>
      <c r="R520" s="232">
        <f>SUM(R521:R550)</f>
        <v>4.0666822512799996</v>
      </c>
      <c r="S520" s="231"/>
      <c r="T520" s="233">
        <f>SUM(T521:T550)</f>
        <v>0</v>
      </c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R520" s="234" t="s">
        <v>92</v>
      </c>
      <c r="AT520" s="235" t="s">
        <v>75</v>
      </c>
      <c r="AU520" s="235" t="s">
        <v>84</v>
      </c>
      <c r="AY520" s="234" t="s">
        <v>210</v>
      </c>
      <c r="BK520" s="236">
        <f>SUM(BK521:BK550)</f>
        <v>0</v>
      </c>
    </row>
    <row r="521" s="2" customFormat="1" ht="23.4566" customHeight="1">
      <c r="A521" s="39"/>
      <c r="B521" s="40"/>
      <c r="C521" s="239" t="s">
        <v>830</v>
      </c>
      <c r="D521" s="239" t="s">
        <v>213</v>
      </c>
      <c r="E521" s="240" t="s">
        <v>817</v>
      </c>
      <c r="F521" s="241" t="s">
        <v>818</v>
      </c>
      <c r="G521" s="242" t="s">
        <v>254</v>
      </c>
      <c r="H521" s="243">
        <v>14.901999999999999</v>
      </c>
      <c r="I521" s="244"/>
      <c r="J521" s="245">
        <f>ROUND(I521*H521,2)</f>
        <v>0</v>
      </c>
      <c r="K521" s="246"/>
      <c r="L521" s="45"/>
      <c r="M521" s="247" t="s">
        <v>1</v>
      </c>
      <c r="N521" s="248" t="s">
        <v>42</v>
      </c>
      <c r="O521" s="98"/>
      <c r="P521" s="249">
        <f>O521*H521</f>
        <v>0</v>
      </c>
      <c r="Q521" s="249">
        <v>0</v>
      </c>
      <c r="R521" s="249">
        <f>Q521*H521</f>
        <v>0</v>
      </c>
      <c r="S521" s="249">
        <v>0</v>
      </c>
      <c r="T521" s="250">
        <f>S521*H521</f>
        <v>0</v>
      </c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R521" s="251" t="s">
        <v>336</v>
      </c>
      <c r="AT521" s="251" t="s">
        <v>213</v>
      </c>
      <c r="AU521" s="251" t="s">
        <v>92</v>
      </c>
      <c r="AY521" s="18" t="s">
        <v>210</v>
      </c>
      <c r="BE521" s="252">
        <f>IF(N521="základná",J521,0)</f>
        <v>0</v>
      </c>
      <c r="BF521" s="252">
        <f>IF(N521="znížená",J521,0)</f>
        <v>0</v>
      </c>
      <c r="BG521" s="252">
        <f>IF(N521="zákl. prenesená",J521,0)</f>
        <v>0</v>
      </c>
      <c r="BH521" s="252">
        <f>IF(N521="zníž. prenesená",J521,0)</f>
        <v>0</v>
      </c>
      <c r="BI521" s="252">
        <f>IF(N521="nulová",J521,0)</f>
        <v>0</v>
      </c>
      <c r="BJ521" s="18" t="s">
        <v>92</v>
      </c>
      <c r="BK521" s="252">
        <f>ROUND(I521*H521,2)</f>
        <v>0</v>
      </c>
      <c r="BL521" s="18" t="s">
        <v>336</v>
      </c>
      <c r="BM521" s="251" t="s">
        <v>2802</v>
      </c>
    </row>
    <row r="522" s="13" customFormat="1">
      <c r="A522" s="13"/>
      <c r="B522" s="258"/>
      <c r="C522" s="259"/>
      <c r="D522" s="260" t="s">
        <v>256</v>
      </c>
      <c r="E522" s="261" t="s">
        <v>1</v>
      </c>
      <c r="F522" s="262" t="s">
        <v>2803</v>
      </c>
      <c r="G522" s="259"/>
      <c r="H522" s="263">
        <v>14.901999999999999</v>
      </c>
      <c r="I522" s="264"/>
      <c r="J522" s="259"/>
      <c r="K522" s="259"/>
      <c r="L522" s="265"/>
      <c r="M522" s="266"/>
      <c r="N522" s="267"/>
      <c r="O522" s="267"/>
      <c r="P522" s="267"/>
      <c r="Q522" s="267"/>
      <c r="R522" s="267"/>
      <c r="S522" s="267"/>
      <c r="T522" s="268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69" t="s">
        <v>256</v>
      </c>
      <c r="AU522" s="269" t="s">
        <v>92</v>
      </c>
      <c r="AV522" s="13" t="s">
        <v>92</v>
      </c>
      <c r="AW522" s="13" t="s">
        <v>32</v>
      </c>
      <c r="AX522" s="13" t="s">
        <v>76</v>
      </c>
      <c r="AY522" s="269" t="s">
        <v>210</v>
      </c>
    </row>
    <row r="523" s="14" customFormat="1">
      <c r="A523" s="14"/>
      <c r="B523" s="270"/>
      <c r="C523" s="271"/>
      <c r="D523" s="260" t="s">
        <v>256</v>
      </c>
      <c r="E523" s="272" t="s">
        <v>1</v>
      </c>
      <c r="F523" s="273" t="s">
        <v>268</v>
      </c>
      <c r="G523" s="271"/>
      <c r="H523" s="274">
        <v>14.901999999999999</v>
      </c>
      <c r="I523" s="275"/>
      <c r="J523" s="271"/>
      <c r="K523" s="271"/>
      <c r="L523" s="276"/>
      <c r="M523" s="277"/>
      <c r="N523" s="278"/>
      <c r="O523" s="278"/>
      <c r="P523" s="278"/>
      <c r="Q523" s="278"/>
      <c r="R523" s="278"/>
      <c r="S523" s="278"/>
      <c r="T523" s="279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T523" s="280" t="s">
        <v>256</v>
      </c>
      <c r="AU523" s="280" t="s">
        <v>92</v>
      </c>
      <c r="AV523" s="14" t="s">
        <v>227</v>
      </c>
      <c r="AW523" s="14" t="s">
        <v>32</v>
      </c>
      <c r="AX523" s="14" t="s">
        <v>84</v>
      </c>
      <c r="AY523" s="280" t="s">
        <v>210</v>
      </c>
    </row>
    <row r="524" s="2" customFormat="1" ht="16.30189" customHeight="1">
      <c r="A524" s="39"/>
      <c r="B524" s="40"/>
      <c r="C524" s="281" t="s">
        <v>835</v>
      </c>
      <c r="D524" s="281" t="s">
        <v>330</v>
      </c>
      <c r="E524" s="282" t="s">
        <v>1213</v>
      </c>
      <c r="F524" s="283" t="s">
        <v>1214</v>
      </c>
      <c r="G524" s="284" t="s">
        <v>333</v>
      </c>
      <c r="H524" s="285">
        <v>0.0050000000000000001</v>
      </c>
      <c r="I524" s="286"/>
      <c r="J524" s="287">
        <f>ROUND(I524*H524,2)</f>
        <v>0</v>
      </c>
      <c r="K524" s="288"/>
      <c r="L524" s="289"/>
      <c r="M524" s="290" t="s">
        <v>1</v>
      </c>
      <c r="N524" s="291" t="s">
        <v>42</v>
      </c>
      <c r="O524" s="98"/>
      <c r="P524" s="249">
        <f>O524*H524</f>
        <v>0</v>
      </c>
      <c r="Q524" s="249">
        <v>1</v>
      </c>
      <c r="R524" s="249">
        <f>Q524*H524</f>
        <v>0.0050000000000000001</v>
      </c>
      <c r="S524" s="249">
        <v>0</v>
      </c>
      <c r="T524" s="250">
        <f>S524*H524</f>
        <v>0</v>
      </c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R524" s="251" t="s">
        <v>418</v>
      </c>
      <c r="AT524" s="251" t="s">
        <v>330</v>
      </c>
      <c r="AU524" s="251" t="s">
        <v>92</v>
      </c>
      <c r="AY524" s="18" t="s">
        <v>210</v>
      </c>
      <c r="BE524" s="252">
        <f>IF(N524="základná",J524,0)</f>
        <v>0</v>
      </c>
      <c r="BF524" s="252">
        <f>IF(N524="znížená",J524,0)</f>
        <v>0</v>
      </c>
      <c r="BG524" s="252">
        <f>IF(N524="zákl. prenesená",J524,0)</f>
        <v>0</v>
      </c>
      <c r="BH524" s="252">
        <f>IF(N524="zníž. prenesená",J524,0)</f>
        <v>0</v>
      </c>
      <c r="BI524" s="252">
        <f>IF(N524="nulová",J524,0)</f>
        <v>0</v>
      </c>
      <c r="BJ524" s="18" t="s">
        <v>92</v>
      </c>
      <c r="BK524" s="252">
        <f>ROUND(I524*H524,2)</f>
        <v>0</v>
      </c>
      <c r="BL524" s="18" t="s">
        <v>336</v>
      </c>
      <c r="BM524" s="251" t="s">
        <v>2804</v>
      </c>
    </row>
    <row r="525" s="13" customFormat="1">
      <c r="A525" s="13"/>
      <c r="B525" s="258"/>
      <c r="C525" s="259"/>
      <c r="D525" s="260" t="s">
        <v>256</v>
      </c>
      <c r="E525" s="259"/>
      <c r="F525" s="262" t="s">
        <v>2805</v>
      </c>
      <c r="G525" s="259"/>
      <c r="H525" s="263">
        <v>0.0050000000000000001</v>
      </c>
      <c r="I525" s="264"/>
      <c r="J525" s="259"/>
      <c r="K525" s="259"/>
      <c r="L525" s="265"/>
      <c r="M525" s="266"/>
      <c r="N525" s="267"/>
      <c r="O525" s="267"/>
      <c r="P525" s="267"/>
      <c r="Q525" s="267"/>
      <c r="R525" s="267"/>
      <c r="S525" s="267"/>
      <c r="T525" s="268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69" t="s">
        <v>256</v>
      </c>
      <c r="AU525" s="269" t="s">
        <v>92</v>
      </c>
      <c r="AV525" s="13" t="s">
        <v>92</v>
      </c>
      <c r="AW525" s="13" t="s">
        <v>4</v>
      </c>
      <c r="AX525" s="13" t="s">
        <v>84</v>
      </c>
      <c r="AY525" s="269" t="s">
        <v>210</v>
      </c>
    </row>
    <row r="526" s="2" customFormat="1" ht="23.4566" customHeight="1">
      <c r="A526" s="39"/>
      <c r="B526" s="40"/>
      <c r="C526" s="239" t="s">
        <v>2806</v>
      </c>
      <c r="D526" s="239" t="s">
        <v>213</v>
      </c>
      <c r="E526" s="240" t="s">
        <v>826</v>
      </c>
      <c r="F526" s="241" t="s">
        <v>827</v>
      </c>
      <c r="G526" s="242" t="s">
        <v>254</v>
      </c>
      <c r="H526" s="243">
        <v>29.803999999999998</v>
      </c>
      <c r="I526" s="244"/>
      <c r="J526" s="245">
        <f>ROUND(I526*H526,2)</f>
        <v>0</v>
      </c>
      <c r="K526" s="246"/>
      <c r="L526" s="45"/>
      <c r="M526" s="247" t="s">
        <v>1</v>
      </c>
      <c r="N526" s="248" t="s">
        <v>42</v>
      </c>
      <c r="O526" s="98"/>
      <c r="P526" s="249">
        <f>O526*H526</f>
        <v>0</v>
      </c>
      <c r="Q526" s="249">
        <v>0.00026259999999999999</v>
      </c>
      <c r="R526" s="249">
        <f>Q526*H526</f>
        <v>0.0078265303999999983</v>
      </c>
      <c r="S526" s="249">
        <v>0</v>
      </c>
      <c r="T526" s="250">
        <f>S526*H526</f>
        <v>0</v>
      </c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R526" s="251" t="s">
        <v>336</v>
      </c>
      <c r="AT526" s="251" t="s">
        <v>213</v>
      </c>
      <c r="AU526" s="251" t="s">
        <v>92</v>
      </c>
      <c r="AY526" s="18" t="s">
        <v>210</v>
      </c>
      <c r="BE526" s="252">
        <f>IF(N526="základná",J526,0)</f>
        <v>0</v>
      </c>
      <c r="BF526" s="252">
        <f>IF(N526="znížená",J526,0)</f>
        <v>0</v>
      </c>
      <c r="BG526" s="252">
        <f>IF(N526="zákl. prenesená",J526,0)</f>
        <v>0</v>
      </c>
      <c r="BH526" s="252">
        <f>IF(N526="zníž. prenesená",J526,0)</f>
        <v>0</v>
      </c>
      <c r="BI526" s="252">
        <f>IF(N526="nulová",J526,0)</f>
        <v>0</v>
      </c>
      <c r="BJ526" s="18" t="s">
        <v>92</v>
      </c>
      <c r="BK526" s="252">
        <f>ROUND(I526*H526,2)</f>
        <v>0</v>
      </c>
      <c r="BL526" s="18" t="s">
        <v>336</v>
      </c>
      <c r="BM526" s="251" t="s">
        <v>2807</v>
      </c>
    </row>
    <row r="527" s="13" customFormat="1">
      <c r="A527" s="13"/>
      <c r="B527" s="258"/>
      <c r="C527" s="259"/>
      <c r="D527" s="260" t="s">
        <v>256</v>
      </c>
      <c r="E527" s="261" t="s">
        <v>1</v>
      </c>
      <c r="F527" s="262" t="s">
        <v>2808</v>
      </c>
      <c r="G527" s="259"/>
      <c r="H527" s="263">
        <v>29.803999999999998</v>
      </c>
      <c r="I527" s="264"/>
      <c r="J527" s="259"/>
      <c r="K527" s="259"/>
      <c r="L527" s="265"/>
      <c r="M527" s="266"/>
      <c r="N527" s="267"/>
      <c r="O527" s="267"/>
      <c r="P527" s="267"/>
      <c r="Q527" s="267"/>
      <c r="R527" s="267"/>
      <c r="S527" s="267"/>
      <c r="T527" s="268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69" t="s">
        <v>256</v>
      </c>
      <c r="AU527" s="269" t="s">
        <v>92</v>
      </c>
      <c r="AV527" s="13" t="s">
        <v>92</v>
      </c>
      <c r="AW527" s="13" t="s">
        <v>32</v>
      </c>
      <c r="AX527" s="13" t="s">
        <v>84</v>
      </c>
      <c r="AY527" s="269" t="s">
        <v>210</v>
      </c>
    </row>
    <row r="528" s="2" customFormat="1" ht="16.30189" customHeight="1">
      <c r="A528" s="39"/>
      <c r="B528" s="40"/>
      <c r="C528" s="281" t="s">
        <v>2809</v>
      </c>
      <c r="D528" s="281" t="s">
        <v>330</v>
      </c>
      <c r="E528" s="282" t="s">
        <v>2810</v>
      </c>
      <c r="F528" s="283" t="s">
        <v>2811</v>
      </c>
      <c r="G528" s="284" t="s">
        <v>333</v>
      </c>
      <c r="H528" s="285">
        <v>0.050999999999999997</v>
      </c>
      <c r="I528" s="286"/>
      <c r="J528" s="287">
        <f>ROUND(I528*H528,2)</f>
        <v>0</v>
      </c>
      <c r="K528" s="288"/>
      <c r="L528" s="289"/>
      <c r="M528" s="290" t="s">
        <v>1</v>
      </c>
      <c r="N528" s="291" t="s">
        <v>42</v>
      </c>
      <c r="O528" s="98"/>
      <c r="P528" s="249">
        <f>O528*H528</f>
        <v>0</v>
      </c>
      <c r="Q528" s="249">
        <v>1</v>
      </c>
      <c r="R528" s="249">
        <f>Q528*H528</f>
        <v>0.050999999999999997</v>
      </c>
      <c r="S528" s="249">
        <v>0</v>
      </c>
      <c r="T528" s="250">
        <f>S528*H528</f>
        <v>0</v>
      </c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R528" s="251" t="s">
        <v>418</v>
      </c>
      <c r="AT528" s="251" t="s">
        <v>330</v>
      </c>
      <c r="AU528" s="251" t="s">
        <v>92</v>
      </c>
      <c r="AY528" s="18" t="s">
        <v>210</v>
      </c>
      <c r="BE528" s="252">
        <f>IF(N528="základná",J528,0)</f>
        <v>0</v>
      </c>
      <c r="BF528" s="252">
        <f>IF(N528="znížená",J528,0)</f>
        <v>0</v>
      </c>
      <c r="BG528" s="252">
        <f>IF(N528="zákl. prenesená",J528,0)</f>
        <v>0</v>
      </c>
      <c r="BH528" s="252">
        <f>IF(N528="zníž. prenesená",J528,0)</f>
        <v>0</v>
      </c>
      <c r="BI528" s="252">
        <f>IF(N528="nulová",J528,0)</f>
        <v>0</v>
      </c>
      <c r="BJ528" s="18" t="s">
        <v>92</v>
      </c>
      <c r="BK528" s="252">
        <f>ROUND(I528*H528,2)</f>
        <v>0</v>
      </c>
      <c r="BL528" s="18" t="s">
        <v>336</v>
      </c>
      <c r="BM528" s="251" t="s">
        <v>2812</v>
      </c>
    </row>
    <row r="529" s="13" customFormat="1">
      <c r="A529" s="13"/>
      <c r="B529" s="258"/>
      <c r="C529" s="259"/>
      <c r="D529" s="260" t="s">
        <v>256</v>
      </c>
      <c r="E529" s="259"/>
      <c r="F529" s="262" t="s">
        <v>2813</v>
      </c>
      <c r="G529" s="259"/>
      <c r="H529" s="263">
        <v>0.050999999999999997</v>
      </c>
      <c r="I529" s="264"/>
      <c r="J529" s="259"/>
      <c r="K529" s="259"/>
      <c r="L529" s="265"/>
      <c r="M529" s="266"/>
      <c r="N529" s="267"/>
      <c r="O529" s="267"/>
      <c r="P529" s="267"/>
      <c r="Q529" s="267"/>
      <c r="R529" s="267"/>
      <c r="S529" s="267"/>
      <c r="T529" s="268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T529" s="269" t="s">
        <v>256</v>
      </c>
      <c r="AU529" s="269" t="s">
        <v>92</v>
      </c>
      <c r="AV529" s="13" t="s">
        <v>92</v>
      </c>
      <c r="AW529" s="13" t="s">
        <v>4</v>
      </c>
      <c r="AX529" s="13" t="s">
        <v>84</v>
      </c>
      <c r="AY529" s="269" t="s">
        <v>210</v>
      </c>
    </row>
    <row r="530" s="2" customFormat="1" ht="23.4566" customHeight="1">
      <c r="A530" s="39"/>
      <c r="B530" s="40"/>
      <c r="C530" s="239" t="s">
        <v>2814</v>
      </c>
      <c r="D530" s="239" t="s">
        <v>213</v>
      </c>
      <c r="E530" s="240" t="s">
        <v>2815</v>
      </c>
      <c r="F530" s="241" t="s">
        <v>2816</v>
      </c>
      <c r="G530" s="242" t="s">
        <v>254</v>
      </c>
      <c r="H530" s="243">
        <v>48</v>
      </c>
      <c r="I530" s="244"/>
      <c r="J530" s="245">
        <f>ROUND(I530*H530,2)</f>
        <v>0</v>
      </c>
      <c r="K530" s="246"/>
      <c r="L530" s="45"/>
      <c r="M530" s="247" t="s">
        <v>1</v>
      </c>
      <c r="N530" s="248" t="s">
        <v>42</v>
      </c>
      <c r="O530" s="98"/>
      <c r="P530" s="249">
        <f>O530*H530</f>
        <v>0</v>
      </c>
      <c r="Q530" s="249">
        <v>0.00060300000000000002</v>
      </c>
      <c r="R530" s="249">
        <f>Q530*H530</f>
        <v>0.028944000000000001</v>
      </c>
      <c r="S530" s="249">
        <v>0</v>
      </c>
      <c r="T530" s="250">
        <f>S530*H530</f>
        <v>0</v>
      </c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R530" s="251" t="s">
        <v>336</v>
      </c>
      <c r="AT530" s="251" t="s">
        <v>213</v>
      </c>
      <c r="AU530" s="251" t="s">
        <v>92</v>
      </c>
      <c r="AY530" s="18" t="s">
        <v>210</v>
      </c>
      <c r="BE530" s="252">
        <f>IF(N530="základná",J530,0)</f>
        <v>0</v>
      </c>
      <c r="BF530" s="252">
        <f>IF(N530="znížená",J530,0)</f>
        <v>0</v>
      </c>
      <c r="BG530" s="252">
        <f>IF(N530="zákl. prenesená",J530,0)</f>
        <v>0</v>
      </c>
      <c r="BH530" s="252">
        <f>IF(N530="zníž. prenesená",J530,0)</f>
        <v>0</v>
      </c>
      <c r="BI530" s="252">
        <f>IF(N530="nulová",J530,0)</f>
        <v>0</v>
      </c>
      <c r="BJ530" s="18" t="s">
        <v>92</v>
      </c>
      <c r="BK530" s="252">
        <f>ROUND(I530*H530,2)</f>
        <v>0</v>
      </c>
      <c r="BL530" s="18" t="s">
        <v>336</v>
      </c>
      <c r="BM530" s="251" t="s">
        <v>2817</v>
      </c>
    </row>
    <row r="531" s="13" customFormat="1">
      <c r="A531" s="13"/>
      <c r="B531" s="258"/>
      <c r="C531" s="259"/>
      <c r="D531" s="260" t="s">
        <v>256</v>
      </c>
      <c r="E531" s="261" t="s">
        <v>1</v>
      </c>
      <c r="F531" s="262" t="s">
        <v>2818</v>
      </c>
      <c r="G531" s="259"/>
      <c r="H531" s="263">
        <v>48</v>
      </c>
      <c r="I531" s="264"/>
      <c r="J531" s="259"/>
      <c r="K531" s="259"/>
      <c r="L531" s="265"/>
      <c r="M531" s="266"/>
      <c r="N531" s="267"/>
      <c r="O531" s="267"/>
      <c r="P531" s="267"/>
      <c r="Q531" s="267"/>
      <c r="R531" s="267"/>
      <c r="S531" s="267"/>
      <c r="T531" s="268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269" t="s">
        <v>256</v>
      </c>
      <c r="AU531" s="269" t="s">
        <v>92</v>
      </c>
      <c r="AV531" s="13" t="s">
        <v>92</v>
      </c>
      <c r="AW531" s="13" t="s">
        <v>32</v>
      </c>
      <c r="AX531" s="13" t="s">
        <v>84</v>
      </c>
      <c r="AY531" s="269" t="s">
        <v>210</v>
      </c>
    </row>
    <row r="532" s="2" customFormat="1" ht="21.0566" customHeight="1">
      <c r="A532" s="39"/>
      <c r="B532" s="40"/>
      <c r="C532" s="239" t="s">
        <v>2819</v>
      </c>
      <c r="D532" s="239" t="s">
        <v>213</v>
      </c>
      <c r="E532" s="240" t="s">
        <v>2820</v>
      </c>
      <c r="F532" s="241" t="s">
        <v>2821</v>
      </c>
      <c r="G532" s="242" t="s">
        <v>254</v>
      </c>
      <c r="H532" s="243">
        <v>20.800000000000001</v>
      </c>
      <c r="I532" s="244"/>
      <c r="J532" s="245">
        <f>ROUND(I532*H532,2)</f>
        <v>0</v>
      </c>
      <c r="K532" s="246"/>
      <c r="L532" s="45"/>
      <c r="M532" s="247" t="s">
        <v>1</v>
      </c>
      <c r="N532" s="248" t="s">
        <v>42</v>
      </c>
      <c r="O532" s="98"/>
      <c r="P532" s="249">
        <f>O532*H532</f>
        <v>0</v>
      </c>
      <c r="Q532" s="249">
        <v>0.00085300000000000003</v>
      </c>
      <c r="R532" s="249">
        <f>Q532*H532</f>
        <v>0.017742400000000002</v>
      </c>
      <c r="S532" s="249">
        <v>0</v>
      </c>
      <c r="T532" s="250">
        <f>S532*H532</f>
        <v>0</v>
      </c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R532" s="251" t="s">
        <v>336</v>
      </c>
      <c r="AT532" s="251" t="s">
        <v>213</v>
      </c>
      <c r="AU532" s="251" t="s">
        <v>92</v>
      </c>
      <c r="AY532" s="18" t="s">
        <v>210</v>
      </c>
      <c r="BE532" s="252">
        <f>IF(N532="základná",J532,0)</f>
        <v>0</v>
      </c>
      <c r="BF532" s="252">
        <f>IF(N532="znížená",J532,0)</f>
        <v>0</v>
      </c>
      <c r="BG532" s="252">
        <f>IF(N532="zákl. prenesená",J532,0)</f>
        <v>0</v>
      </c>
      <c r="BH532" s="252">
        <f>IF(N532="zníž. prenesená",J532,0)</f>
        <v>0</v>
      </c>
      <c r="BI532" s="252">
        <f>IF(N532="nulová",J532,0)</f>
        <v>0</v>
      </c>
      <c r="BJ532" s="18" t="s">
        <v>92</v>
      </c>
      <c r="BK532" s="252">
        <f>ROUND(I532*H532,2)</f>
        <v>0</v>
      </c>
      <c r="BL532" s="18" t="s">
        <v>336</v>
      </c>
      <c r="BM532" s="251" t="s">
        <v>2822</v>
      </c>
    </row>
    <row r="533" s="15" customFormat="1">
      <c r="A533" s="15"/>
      <c r="B533" s="292"/>
      <c r="C533" s="293"/>
      <c r="D533" s="260" t="s">
        <v>256</v>
      </c>
      <c r="E533" s="294" t="s">
        <v>1</v>
      </c>
      <c r="F533" s="295" t="s">
        <v>2823</v>
      </c>
      <c r="G533" s="293"/>
      <c r="H533" s="294" t="s">
        <v>1</v>
      </c>
      <c r="I533" s="296"/>
      <c r="J533" s="293"/>
      <c r="K533" s="293"/>
      <c r="L533" s="297"/>
      <c r="M533" s="298"/>
      <c r="N533" s="299"/>
      <c r="O533" s="299"/>
      <c r="P533" s="299"/>
      <c r="Q533" s="299"/>
      <c r="R533" s="299"/>
      <c r="S533" s="299"/>
      <c r="T533" s="300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T533" s="301" t="s">
        <v>256</v>
      </c>
      <c r="AU533" s="301" t="s">
        <v>92</v>
      </c>
      <c r="AV533" s="15" t="s">
        <v>84</v>
      </c>
      <c r="AW533" s="15" t="s">
        <v>32</v>
      </c>
      <c r="AX533" s="15" t="s">
        <v>76</v>
      </c>
      <c r="AY533" s="301" t="s">
        <v>210</v>
      </c>
    </row>
    <row r="534" s="13" customFormat="1">
      <c r="A534" s="13"/>
      <c r="B534" s="258"/>
      <c r="C534" s="259"/>
      <c r="D534" s="260" t="s">
        <v>256</v>
      </c>
      <c r="E534" s="261" t="s">
        <v>1</v>
      </c>
      <c r="F534" s="262" t="s">
        <v>2824</v>
      </c>
      <c r="G534" s="259"/>
      <c r="H534" s="263">
        <v>20.800000000000001</v>
      </c>
      <c r="I534" s="264"/>
      <c r="J534" s="259"/>
      <c r="K534" s="259"/>
      <c r="L534" s="265"/>
      <c r="M534" s="266"/>
      <c r="N534" s="267"/>
      <c r="O534" s="267"/>
      <c r="P534" s="267"/>
      <c r="Q534" s="267"/>
      <c r="R534" s="267"/>
      <c r="S534" s="267"/>
      <c r="T534" s="268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T534" s="269" t="s">
        <v>256</v>
      </c>
      <c r="AU534" s="269" t="s">
        <v>92</v>
      </c>
      <c r="AV534" s="13" t="s">
        <v>92</v>
      </c>
      <c r="AW534" s="13" t="s">
        <v>32</v>
      </c>
      <c r="AX534" s="13" t="s">
        <v>76</v>
      </c>
      <c r="AY534" s="269" t="s">
        <v>210</v>
      </c>
    </row>
    <row r="535" s="14" customFormat="1">
      <c r="A535" s="14"/>
      <c r="B535" s="270"/>
      <c r="C535" s="271"/>
      <c r="D535" s="260" t="s">
        <v>256</v>
      </c>
      <c r="E535" s="272" t="s">
        <v>1</v>
      </c>
      <c r="F535" s="273" t="s">
        <v>268</v>
      </c>
      <c r="G535" s="271"/>
      <c r="H535" s="274">
        <v>20.800000000000001</v>
      </c>
      <c r="I535" s="275"/>
      <c r="J535" s="271"/>
      <c r="K535" s="271"/>
      <c r="L535" s="276"/>
      <c r="M535" s="277"/>
      <c r="N535" s="278"/>
      <c r="O535" s="278"/>
      <c r="P535" s="278"/>
      <c r="Q535" s="278"/>
      <c r="R535" s="278"/>
      <c r="S535" s="278"/>
      <c r="T535" s="279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T535" s="280" t="s">
        <v>256</v>
      </c>
      <c r="AU535" s="280" t="s">
        <v>92</v>
      </c>
      <c r="AV535" s="14" t="s">
        <v>227</v>
      </c>
      <c r="AW535" s="14" t="s">
        <v>4</v>
      </c>
      <c r="AX535" s="14" t="s">
        <v>84</v>
      </c>
      <c r="AY535" s="280" t="s">
        <v>210</v>
      </c>
    </row>
    <row r="536" s="2" customFormat="1" ht="36.72453" customHeight="1">
      <c r="A536" s="39"/>
      <c r="B536" s="40"/>
      <c r="C536" s="239" t="s">
        <v>2825</v>
      </c>
      <c r="D536" s="239" t="s">
        <v>213</v>
      </c>
      <c r="E536" s="240" t="s">
        <v>2826</v>
      </c>
      <c r="F536" s="241" t="s">
        <v>2827</v>
      </c>
      <c r="G536" s="242" t="s">
        <v>254</v>
      </c>
      <c r="H536" s="243">
        <v>265.94799999999998</v>
      </c>
      <c r="I536" s="244"/>
      <c r="J536" s="245">
        <f>ROUND(I536*H536,2)</f>
        <v>0</v>
      </c>
      <c r="K536" s="246"/>
      <c r="L536" s="45"/>
      <c r="M536" s="247" t="s">
        <v>1</v>
      </c>
      <c r="N536" s="248" t="s">
        <v>42</v>
      </c>
      <c r="O536" s="98"/>
      <c r="P536" s="249">
        <f>O536*H536</f>
        <v>0</v>
      </c>
      <c r="Q536" s="249">
        <v>0.0025000000000000001</v>
      </c>
      <c r="R536" s="249">
        <f>Q536*H536</f>
        <v>0.66486999999999996</v>
      </c>
      <c r="S536" s="249">
        <v>0</v>
      </c>
      <c r="T536" s="250">
        <f>S536*H536</f>
        <v>0</v>
      </c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R536" s="251" t="s">
        <v>336</v>
      </c>
      <c r="AT536" s="251" t="s">
        <v>213</v>
      </c>
      <c r="AU536" s="251" t="s">
        <v>92</v>
      </c>
      <c r="AY536" s="18" t="s">
        <v>210</v>
      </c>
      <c r="BE536" s="252">
        <f>IF(N536="základná",J536,0)</f>
        <v>0</v>
      </c>
      <c r="BF536" s="252">
        <f>IF(N536="znížená",J536,0)</f>
        <v>0</v>
      </c>
      <c r="BG536" s="252">
        <f>IF(N536="zákl. prenesená",J536,0)</f>
        <v>0</v>
      </c>
      <c r="BH536" s="252">
        <f>IF(N536="zníž. prenesená",J536,0)</f>
        <v>0</v>
      </c>
      <c r="BI536" s="252">
        <f>IF(N536="nulová",J536,0)</f>
        <v>0</v>
      </c>
      <c r="BJ536" s="18" t="s">
        <v>92</v>
      </c>
      <c r="BK536" s="252">
        <f>ROUND(I536*H536,2)</f>
        <v>0</v>
      </c>
      <c r="BL536" s="18" t="s">
        <v>336</v>
      </c>
      <c r="BM536" s="251" t="s">
        <v>2828</v>
      </c>
    </row>
    <row r="537" s="15" customFormat="1">
      <c r="A537" s="15"/>
      <c r="B537" s="292"/>
      <c r="C537" s="293"/>
      <c r="D537" s="260" t="s">
        <v>256</v>
      </c>
      <c r="E537" s="294" t="s">
        <v>1</v>
      </c>
      <c r="F537" s="295" t="s">
        <v>2829</v>
      </c>
      <c r="G537" s="293"/>
      <c r="H537" s="294" t="s">
        <v>1</v>
      </c>
      <c r="I537" s="296"/>
      <c r="J537" s="293"/>
      <c r="K537" s="293"/>
      <c r="L537" s="297"/>
      <c r="M537" s="298"/>
      <c r="N537" s="299"/>
      <c r="O537" s="299"/>
      <c r="P537" s="299"/>
      <c r="Q537" s="299"/>
      <c r="R537" s="299"/>
      <c r="S537" s="299"/>
      <c r="T537" s="300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T537" s="301" t="s">
        <v>256</v>
      </c>
      <c r="AU537" s="301" t="s">
        <v>92</v>
      </c>
      <c r="AV537" s="15" t="s">
        <v>84</v>
      </c>
      <c r="AW537" s="15" t="s">
        <v>32</v>
      </c>
      <c r="AX537" s="15" t="s">
        <v>76</v>
      </c>
      <c r="AY537" s="301" t="s">
        <v>210</v>
      </c>
    </row>
    <row r="538" s="13" customFormat="1">
      <c r="A538" s="13"/>
      <c r="B538" s="258"/>
      <c r="C538" s="259"/>
      <c r="D538" s="260" t="s">
        <v>256</v>
      </c>
      <c r="E538" s="261" t="s">
        <v>1</v>
      </c>
      <c r="F538" s="262" t="s">
        <v>2830</v>
      </c>
      <c r="G538" s="259"/>
      <c r="H538" s="263">
        <v>249.94800000000001</v>
      </c>
      <c r="I538" s="264"/>
      <c r="J538" s="259"/>
      <c r="K538" s="259"/>
      <c r="L538" s="265"/>
      <c r="M538" s="266"/>
      <c r="N538" s="267"/>
      <c r="O538" s="267"/>
      <c r="P538" s="267"/>
      <c r="Q538" s="267"/>
      <c r="R538" s="267"/>
      <c r="S538" s="267"/>
      <c r="T538" s="268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T538" s="269" t="s">
        <v>256</v>
      </c>
      <c r="AU538" s="269" t="s">
        <v>92</v>
      </c>
      <c r="AV538" s="13" t="s">
        <v>92</v>
      </c>
      <c r="AW538" s="13" t="s">
        <v>32</v>
      </c>
      <c r="AX538" s="13" t="s">
        <v>76</v>
      </c>
      <c r="AY538" s="269" t="s">
        <v>210</v>
      </c>
    </row>
    <row r="539" s="13" customFormat="1">
      <c r="A539" s="13"/>
      <c r="B539" s="258"/>
      <c r="C539" s="259"/>
      <c r="D539" s="260" t="s">
        <v>256</v>
      </c>
      <c r="E539" s="261" t="s">
        <v>1</v>
      </c>
      <c r="F539" s="262" t="s">
        <v>2736</v>
      </c>
      <c r="G539" s="259"/>
      <c r="H539" s="263">
        <v>16</v>
      </c>
      <c r="I539" s="264"/>
      <c r="J539" s="259"/>
      <c r="K539" s="259"/>
      <c r="L539" s="265"/>
      <c r="M539" s="266"/>
      <c r="N539" s="267"/>
      <c r="O539" s="267"/>
      <c r="P539" s="267"/>
      <c r="Q539" s="267"/>
      <c r="R539" s="267"/>
      <c r="S539" s="267"/>
      <c r="T539" s="268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269" t="s">
        <v>256</v>
      </c>
      <c r="AU539" s="269" t="s">
        <v>92</v>
      </c>
      <c r="AV539" s="13" t="s">
        <v>92</v>
      </c>
      <c r="AW539" s="13" t="s">
        <v>32</v>
      </c>
      <c r="AX539" s="13" t="s">
        <v>76</v>
      </c>
      <c r="AY539" s="269" t="s">
        <v>210</v>
      </c>
    </row>
    <row r="540" s="14" customFormat="1">
      <c r="A540" s="14"/>
      <c r="B540" s="270"/>
      <c r="C540" s="271"/>
      <c r="D540" s="260" t="s">
        <v>256</v>
      </c>
      <c r="E540" s="272" t="s">
        <v>1</v>
      </c>
      <c r="F540" s="273" t="s">
        <v>268</v>
      </c>
      <c r="G540" s="271"/>
      <c r="H540" s="274">
        <v>265.94799999999998</v>
      </c>
      <c r="I540" s="275"/>
      <c r="J540" s="271"/>
      <c r="K540" s="271"/>
      <c r="L540" s="276"/>
      <c r="M540" s="277"/>
      <c r="N540" s="278"/>
      <c r="O540" s="278"/>
      <c r="P540" s="278"/>
      <c r="Q540" s="278"/>
      <c r="R540" s="278"/>
      <c r="S540" s="278"/>
      <c r="T540" s="279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T540" s="280" t="s">
        <v>256</v>
      </c>
      <c r="AU540" s="280" t="s">
        <v>92</v>
      </c>
      <c r="AV540" s="14" t="s">
        <v>227</v>
      </c>
      <c r="AW540" s="14" t="s">
        <v>32</v>
      </c>
      <c r="AX540" s="14" t="s">
        <v>84</v>
      </c>
      <c r="AY540" s="280" t="s">
        <v>210</v>
      </c>
    </row>
    <row r="541" s="2" customFormat="1" ht="16.30189" customHeight="1">
      <c r="A541" s="39"/>
      <c r="B541" s="40"/>
      <c r="C541" s="281" t="s">
        <v>2831</v>
      </c>
      <c r="D541" s="281" t="s">
        <v>330</v>
      </c>
      <c r="E541" s="282" t="s">
        <v>2832</v>
      </c>
      <c r="F541" s="283" t="s">
        <v>2833</v>
      </c>
      <c r="G541" s="284" t="s">
        <v>1050</v>
      </c>
      <c r="H541" s="285">
        <v>132.97399999999999</v>
      </c>
      <c r="I541" s="286"/>
      <c r="J541" s="287">
        <f>ROUND(I541*H541,2)</f>
        <v>0</v>
      </c>
      <c r="K541" s="288"/>
      <c r="L541" s="289"/>
      <c r="M541" s="290" t="s">
        <v>1</v>
      </c>
      <c r="N541" s="291" t="s">
        <v>42</v>
      </c>
      <c r="O541" s="98"/>
      <c r="P541" s="249">
        <f>O541*H541</f>
        <v>0</v>
      </c>
      <c r="Q541" s="249">
        <v>0.001</v>
      </c>
      <c r="R541" s="249">
        <f>Q541*H541</f>
        <v>0.13297399999999998</v>
      </c>
      <c r="S541" s="249">
        <v>0</v>
      </c>
      <c r="T541" s="250">
        <f>S541*H541</f>
        <v>0</v>
      </c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R541" s="251" t="s">
        <v>418</v>
      </c>
      <c r="AT541" s="251" t="s">
        <v>330</v>
      </c>
      <c r="AU541" s="251" t="s">
        <v>92</v>
      </c>
      <c r="AY541" s="18" t="s">
        <v>210</v>
      </c>
      <c r="BE541" s="252">
        <f>IF(N541="základná",J541,0)</f>
        <v>0</v>
      </c>
      <c r="BF541" s="252">
        <f>IF(N541="znížená",J541,0)</f>
        <v>0</v>
      </c>
      <c r="BG541" s="252">
        <f>IF(N541="zákl. prenesená",J541,0)</f>
        <v>0</v>
      </c>
      <c r="BH541" s="252">
        <f>IF(N541="zníž. prenesená",J541,0)</f>
        <v>0</v>
      </c>
      <c r="BI541" s="252">
        <f>IF(N541="nulová",J541,0)</f>
        <v>0</v>
      </c>
      <c r="BJ541" s="18" t="s">
        <v>92</v>
      </c>
      <c r="BK541" s="252">
        <f>ROUND(I541*H541,2)</f>
        <v>0</v>
      </c>
      <c r="BL541" s="18" t="s">
        <v>336</v>
      </c>
      <c r="BM541" s="251" t="s">
        <v>2834</v>
      </c>
    </row>
    <row r="542" s="13" customFormat="1">
      <c r="A542" s="13"/>
      <c r="B542" s="258"/>
      <c r="C542" s="259"/>
      <c r="D542" s="260" t="s">
        <v>256</v>
      </c>
      <c r="E542" s="259"/>
      <c r="F542" s="262" t="s">
        <v>2835</v>
      </c>
      <c r="G542" s="259"/>
      <c r="H542" s="263">
        <v>132.97399999999999</v>
      </c>
      <c r="I542" s="264"/>
      <c r="J542" s="259"/>
      <c r="K542" s="259"/>
      <c r="L542" s="265"/>
      <c r="M542" s="266"/>
      <c r="N542" s="267"/>
      <c r="O542" s="267"/>
      <c r="P542" s="267"/>
      <c r="Q542" s="267"/>
      <c r="R542" s="267"/>
      <c r="S542" s="267"/>
      <c r="T542" s="268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T542" s="269" t="s">
        <v>256</v>
      </c>
      <c r="AU542" s="269" t="s">
        <v>92</v>
      </c>
      <c r="AV542" s="13" t="s">
        <v>92</v>
      </c>
      <c r="AW542" s="13" t="s">
        <v>4</v>
      </c>
      <c r="AX542" s="13" t="s">
        <v>84</v>
      </c>
      <c r="AY542" s="269" t="s">
        <v>210</v>
      </c>
    </row>
    <row r="543" s="2" customFormat="1" ht="21.0566" customHeight="1">
      <c r="A543" s="39"/>
      <c r="B543" s="40"/>
      <c r="C543" s="239" t="s">
        <v>2836</v>
      </c>
      <c r="D543" s="239" t="s">
        <v>213</v>
      </c>
      <c r="E543" s="240" t="s">
        <v>2837</v>
      </c>
      <c r="F543" s="241" t="s">
        <v>2838</v>
      </c>
      <c r="G543" s="242" t="s">
        <v>254</v>
      </c>
      <c r="H543" s="243">
        <v>349.78800000000001</v>
      </c>
      <c r="I543" s="244"/>
      <c r="J543" s="245">
        <f>ROUND(I543*H543,2)</f>
        <v>0</v>
      </c>
      <c r="K543" s="246"/>
      <c r="L543" s="45"/>
      <c r="M543" s="247" t="s">
        <v>1</v>
      </c>
      <c r="N543" s="248" t="s">
        <v>42</v>
      </c>
      <c r="O543" s="98"/>
      <c r="P543" s="249">
        <f>O543*H543</f>
        <v>0</v>
      </c>
      <c r="Q543" s="249">
        <v>0.00054226000000000003</v>
      </c>
      <c r="R543" s="249">
        <f>Q543*H543</f>
        <v>0.18967604088000001</v>
      </c>
      <c r="S543" s="249">
        <v>0</v>
      </c>
      <c r="T543" s="250">
        <f>S543*H543</f>
        <v>0</v>
      </c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R543" s="251" t="s">
        <v>336</v>
      </c>
      <c r="AT543" s="251" t="s">
        <v>213</v>
      </c>
      <c r="AU543" s="251" t="s">
        <v>92</v>
      </c>
      <c r="AY543" s="18" t="s">
        <v>210</v>
      </c>
      <c r="BE543" s="252">
        <f>IF(N543="základná",J543,0)</f>
        <v>0</v>
      </c>
      <c r="BF543" s="252">
        <f>IF(N543="znížená",J543,0)</f>
        <v>0</v>
      </c>
      <c r="BG543" s="252">
        <f>IF(N543="zákl. prenesená",J543,0)</f>
        <v>0</v>
      </c>
      <c r="BH543" s="252">
        <f>IF(N543="zníž. prenesená",J543,0)</f>
        <v>0</v>
      </c>
      <c r="BI543" s="252">
        <f>IF(N543="nulová",J543,0)</f>
        <v>0</v>
      </c>
      <c r="BJ543" s="18" t="s">
        <v>92</v>
      </c>
      <c r="BK543" s="252">
        <f>ROUND(I543*H543,2)</f>
        <v>0</v>
      </c>
      <c r="BL543" s="18" t="s">
        <v>336</v>
      </c>
      <c r="BM543" s="251" t="s">
        <v>2839</v>
      </c>
    </row>
    <row r="544" s="13" customFormat="1">
      <c r="A544" s="13"/>
      <c r="B544" s="258"/>
      <c r="C544" s="259"/>
      <c r="D544" s="260" t="s">
        <v>256</v>
      </c>
      <c r="E544" s="261" t="s">
        <v>1</v>
      </c>
      <c r="F544" s="262" t="s">
        <v>2840</v>
      </c>
      <c r="G544" s="259"/>
      <c r="H544" s="263">
        <v>249.94800000000001</v>
      </c>
      <c r="I544" s="264"/>
      <c r="J544" s="259"/>
      <c r="K544" s="259"/>
      <c r="L544" s="265"/>
      <c r="M544" s="266"/>
      <c r="N544" s="267"/>
      <c r="O544" s="267"/>
      <c r="P544" s="267"/>
      <c r="Q544" s="267"/>
      <c r="R544" s="267"/>
      <c r="S544" s="267"/>
      <c r="T544" s="268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T544" s="269" t="s">
        <v>256</v>
      </c>
      <c r="AU544" s="269" t="s">
        <v>92</v>
      </c>
      <c r="AV544" s="13" t="s">
        <v>92</v>
      </c>
      <c r="AW544" s="13" t="s">
        <v>32</v>
      </c>
      <c r="AX544" s="13" t="s">
        <v>76</v>
      </c>
      <c r="AY544" s="269" t="s">
        <v>210</v>
      </c>
    </row>
    <row r="545" s="13" customFormat="1">
      <c r="A545" s="13"/>
      <c r="B545" s="258"/>
      <c r="C545" s="259"/>
      <c r="D545" s="260" t="s">
        <v>256</v>
      </c>
      <c r="E545" s="261" t="s">
        <v>1</v>
      </c>
      <c r="F545" s="262" t="s">
        <v>2736</v>
      </c>
      <c r="G545" s="259"/>
      <c r="H545" s="263">
        <v>16</v>
      </c>
      <c r="I545" s="264"/>
      <c r="J545" s="259"/>
      <c r="K545" s="259"/>
      <c r="L545" s="265"/>
      <c r="M545" s="266"/>
      <c r="N545" s="267"/>
      <c r="O545" s="267"/>
      <c r="P545" s="267"/>
      <c r="Q545" s="267"/>
      <c r="R545" s="267"/>
      <c r="S545" s="267"/>
      <c r="T545" s="268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T545" s="269" t="s">
        <v>256</v>
      </c>
      <c r="AU545" s="269" t="s">
        <v>92</v>
      </c>
      <c r="AV545" s="13" t="s">
        <v>92</v>
      </c>
      <c r="AW545" s="13" t="s">
        <v>32</v>
      </c>
      <c r="AX545" s="13" t="s">
        <v>76</v>
      </c>
      <c r="AY545" s="269" t="s">
        <v>210</v>
      </c>
    </row>
    <row r="546" s="13" customFormat="1">
      <c r="A546" s="13"/>
      <c r="B546" s="258"/>
      <c r="C546" s="259"/>
      <c r="D546" s="260" t="s">
        <v>256</v>
      </c>
      <c r="E546" s="261" t="s">
        <v>1</v>
      </c>
      <c r="F546" s="262" t="s">
        <v>2841</v>
      </c>
      <c r="G546" s="259"/>
      <c r="H546" s="263">
        <v>83.840000000000003</v>
      </c>
      <c r="I546" s="264"/>
      <c r="J546" s="259"/>
      <c r="K546" s="259"/>
      <c r="L546" s="265"/>
      <c r="M546" s="266"/>
      <c r="N546" s="267"/>
      <c r="O546" s="267"/>
      <c r="P546" s="267"/>
      <c r="Q546" s="267"/>
      <c r="R546" s="267"/>
      <c r="S546" s="267"/>
      <c r="T546" s="268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T546" s="269" t="s">
        <v>256</v>
      </c>
      <c r="AU546" s="269" t="s">
        <v>92</v>
      </c>
      <c r="AV546" s="13" t="s">
        <v>92</v>
      </c>
      <c r="AW546" s="13" t="s">
        <v>32</v>
      </c>
      <c r="AX546" s="13" t="s">
        <v>76</v>
      </c>
      <c r="AY546" s="269" t="s">
        <v>210</v>
      </c>
    </row>
    <row r="547" s="14" customFormat="1">
      <c r="A547" s="14"/>
      <c r="B547" s="270"/>
      <c r="C547" s="271"/>
      <c r="D547" s="260" t="s">
        <v>256</v>
      </c>
      <c r="E547" s="272" t="s">
        <v>1</v>
      </c>
      <c r="F547" s="273" t="s">
        <v>268</v>
      </c>
      <c r="G547" s="271"/>
      <c r="H547" s="274">
        <v>349.78800000000001</v>
      </c>
      <c r="I547" s="275"/>
      <c r="J547" s="271"/>
      <c r="K547" s="271"/>
      <c r="L547" s="276"/>
      <c r="M547" s="277"/>
      <c r="N547" s="278"/>
      <c r="O547" s="278"/>
      <c r="P547" s="278"/>
      <c r="Q547" s="278"/>
      <c r="R547" s="278"/>
      <c r="S547" s="278"/>
      <c r="T547" s="279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T547" s="280" t="s">
        <v>256</v>
      </c>
      <c r="AU547" s="280" t="s">
        <v>92</v>
      </c>
      <c r="AV547" s="14" t="s">
        <v>227</v>
      </c>
      <c r="AW547" s="14" t="s">
        <v>32</v>
      </c>
      <c r="AX547" s="14" t="s">
        <v>84</v>
      </c>
      <c r="AY547" s="280" t="s">
        <v>210</v>
      </c>
    </row>
    <row r="548" s="2" customFormat="1" ht="31.92453" customHeight="1">
      <c r="A548" s="39"/>
      <c r="B548" s="40"/>
      <c r="C548" s="281" t="s">
        <v>2842</v>
      </c>
      <c r="D548" s="281" t="s">
        <v>330</v>
      </c>
      <c r="E548" s="282" t="s">
        <v>2843</v>
      </c>
      <c r="F548" s="283" t="s">
        <v>2844</v>
      </c>
      <c r="G548" s="284" t="s">
        <v>254</v>
      </c>
      <c r="H548" s="285">
        <v>402.25599999999997</v>
      </c>
      <c r="I548" s="286"/>
      <c r="J548" s="287">
        <f>ROUND(I548*H548,2)</f>
        <v>0</v>
      </c>
      <c r="K548" s="288"/>
      <c r="L548" s="289"/>
      <c r="M548" s="290" t="s">
        <v>1</v>
      </c>
      <c r="N548" s="291" t="s">
        <v>42</v>
      </c>
      <c r="O548" s="98"/>
      <c r="P548" s="249">
        <f>O548*H548</f>
        <v>0</v>
      </c>
      <c r="Q548" s="249">
        <v>0.0073800000000000003</v>
      </c>
      <c r="R548" s="249">
        <f>Q548*H548</f>
        <v>2.9686492799999997</v>
      </c>
      <c r="S548" s="249">
        <v>0</v>
      </c>
      <c r="T548" s="250">
        <f>S548*H548</f>
        <v>0</v>
      </c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R548" s="251" t="s">
        <v>418</v>
      </c>
      <c r="AT548" s="251" t="s">
        <v>330</v>
      </c>
      <c r="AU548" s="251" t="s">
        <v>92</v>
      </c>
      <c r="AY548" s="18" t="s">
        <v>210</v>
      </c>
      <c r="BE548" s="252">
        <f>IF(N548="základná",J548,0)</f>
        <v>0</v>
      </c>
      <c r="BF548" s="252">
        <f>IF(N548="znížená",J548,0)</f>
        <v>0</v>
      </c>
      <c r="BG548" s="252">
        <f>IF(N548="zákl. prenesená",J548,0)</f>
        <v>0</v>
      </c>
      <c r="BH548" s="252">
        <f>IF(N548="zníž. prenesená",J548,0)</f>
        <v>0</v>
      </c>
      <c r="BI548" s="252">
        <f>IF(N548="nulová",J548,0)</f>
        <v>0</v>
      </c>
      <c r="BJ548" s="18" t="s">
        <v>92</v>
      </c>
      <c r="BK548" s="252">
        <f>ROUND(I548*H548,2)</f>
        <v>0</v>
      </c>
      <c r="BL548" s="18" t="s">
        <v>336</v>
      </c>
      <c r="BM548" s="251" t="s">
        <v>2845</v>
      </c>
    </row>
    <row r="549" s="13" customFormat="1">
      <c r="A549" s="13"/>
      <c r="B549" s="258"/>
      <c r="C549" s="259"/>
      <c r="D549" s="260" t="s">
        <v>256</v>
      </c>
      <c r="E549" s="259"/>
      <c r="F549" s="262" t="s">
        <v>2846</v>
      </c>
      <c r="G549" s="259"/>
      <c r="H549" s="263">
        <v>402.25599999999997</v>
      </c>
      <c r="I549" s="264"/>
      <c r="J549" s="259"/>
      <c r="K549" s="259"/>
      <c r="L549" s="265"/>
      <c r="M549" s="266"/>
      <c r="N549" s="267"/>
      <c r="O549" s="267"/>
      <c r="P549" s="267"/>
      <c r="Q549" s="267"/>
      <c r="R549" s="267"/>
      <c r="S549" s="267"/>
      <c r="T549" s="268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T549" s="269" t="s">
        <v>256</v>
      </c>
      <c r="AU549" s="269" t="s">
        <v>92</v>
      </c>
      <c r="AV549" s="13" t="s">
        <v>92</v>
      </c>
      <c r="AW549" s="13" t="s">
        <v>4</v>
      </c>
      <c r="AX549" s="13" t="s">
        <v>84</v>
      </c>
      <c r="AY549" s="269" t="s">
        <v>210</v>
      </c>
    </row>
    <row r="550" s="2" customFormat="1" ht="23.4566" customHeight="1">
      <c r="A550" s="39"/>
      <c r="B550" s="40"/>
      <c r="C550" s="239" t="s">
        <v>2847</v>
      </c>
      <c r="D550" s="239" t="s">
        <v>213</v>
      </c>
      <c r="E550" s="240" t="s">
        <v>836</v>
      </c>
      <c r="F550" s="241" t="s">
        <v>837</v>
      </c>
      <c r="G550" s="242" t="s">
        <v>838</v>
      </c>
      <c r="H550" s="302"/>
      <c r="I550" s="244"/>
      <c r="J550" s="245">
        <f>ROUND(I550*H550,2)</f>
        <v>0</v>
      </c>
      <c r="K550" s="246"/>
      <c r="L550" s="45"/>
      <c r="M550" s="247" t="s">
        <v>1</v>
      </c>
      <c r="N550" s="248" t="s">
        <v>42</v>
      </c>
      <c r="O550" s="98"/>
      <c r="P550" s="249">
        <f>O550*H550</f>
        <v>0</v>
      </c>
      <c r="Q550" s="249">
        <v>0</v>
      </c>
      <c r="R550" s="249">
        <f>Q550*H550</f>
        <v>0</v>
      </c>
      <c r="S550" s="249">
        <v>0</v>
      </c>
      <c r="T550" s="250">
        <f>S550*H550</f>
        <v>0</v>
      </c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R550" s="251" t="s">
        <v>336</v>
      </c>
      <c r="AT550" s="251" t="s">
        <v>213</v>
      </c>
      <c r="AU550" s="251" t="s">
        <v>92</v>
      </c>
      <c r="AY550" s="18" t="s">
        <v>210</v>
      </c>
      <c r="BE550" s="252">
        <f>IF(N550="základná",J550,0)</f>
        <v>0</v>
      </c>
      <c r="BF550" s="252">
        <f>IF(N550="znížená",J550,0)</f>
        <v>0</v>
      </c>
      <c r="BG550" s="252">
        <f>IF(N550="zákl. prenesená",J550,0)</f>
        <v>0</v>
      </c>
      <c r="BH550" s="252">
        <f>IF(N550="zníž. prenesená",J550,0)</f>
        <v>0</v>
      </c>
      <c r="BI550" s="252">
        <f>IF(N550="nulová",J550,0)</f>
        <v>0</v>
      </c>
      <c r="BJ550" s="18" t="s">
        <v>92</v>
      </c>
      <c r="BK550" s="252">
        <f>ROUND(I550*H550,2)</f>
        <v>0</v>
      </c>
      <c r="BL550" s="18" t="s">
        <v>336</v>
      </c>
      <c r="BM550" s="251" t="s">
        <v>2848</v>
      </c>
    </row>
    <row r="551" s="12" customFormat="1" ht="25.92" customHeight="1">
      <c r="A551" s="12"/>
      <c r="B551" s="223"/>
      <c r="C551" s="224"/>
      <c r="D551" s="225" t="s">
        <v>75</v>
      </c>
      <c r="E551" s="226" t="s">
        <v>207</v>
      </c>
      <c r="F551" s="226" t="s">
        <v>208</v>
      </c>
      <c r="G551" s="224"/>
      <c r="H551" s="224"/>
      <c r="I551" s="227"/>
      <c r="J551" s="228">
        <f>BK551</f>
        <v>0</v>
      </c>
      <c r="K551" s="224"/>
      <c r="L551" s="229"/>
      <c r="M551" s="230"/>
      <c r="N551" s="231"/>
      <c r="O551" s="231"/>
      <c r="P551" s="232">
        <f>SUM(P552:P561)</f>
        <v>0</v>
      </c>
      <c r="Q551" s="231"/>
      <c r="R551" s="232">
        <f>SUM(R552:R561)</f>
        <v>0</v>
      </c>
      <c r="S551" s="231"/>
      <c r="T551" s="233">
        <f>SUM(T552:T561)</f>
        <v>0</v>
      </c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R551" s="234" t="s">
        <v>209</v>
      </c>
      <c r="AT551" s="235" t="s">
        <v>75</v>
      </c>
      <c r="AU551" s="235" t="s">
        <v>76</v>
      </c>
      <c r="AY551" s="234" t="s">
        <v>210</v>
      </c>
      <c r="BK551" s="236">
        <f>SUM(BK552:BK561)</f>
        <v>0</v>
      </c>
    </row>
    <row r="552" s="2" customFormat="1" ht="31.92453" customHeight="1">
      <c r="A552" s="39"/>
      <c r="B552" s="40"/>
      <c r="C552" s="239" t="s">
        <v>2849</v>
      </c>
      <c r="D552" s="239" t="s">
        <v>213</v>
      </c>
      <c r="E552" s="240" t="s">
        <v>2850</v>
      </c>
      <c r="F552" s="241" t="s">
        <v>215</v>
      </c>
      <c r="G552" s="242" t="s">
        <v>216</v>
      </c>
      <c r="H552" s="243">
        <v>1</v>
      </c>
      <c r="I552" s="244"/>
      <c r="J552" s="245">
        <f>ROUND(I552*H552,2)</f>
        <v>0</v>
      </c>
      <c r="K552" s="246"/>
      <c r="L552" s="45"/>
      <c r="M552" s="247" t="s">
        <v>1</v>
      </c>
      <c r="N552" s="248" t="s">
        <v>42</v>
      </c>
      <c r="O552" s="98"/>
      <c r="P552" s="249">
        <f>O552*H552</f>
        <v>0</v>
      </c>
      <c r="Q552" s="249">
        <v>0</v>
      </c>
      <c r="R552" s="249">
        <f>Q552*H552</f>
        <v>0</v>
      </c>
      <c r="S552" s="249">
        <v>0</v>
      </c>
      <c r="T552" s="250">
        <f>S552*H552</f>
        <v>0</v>
      </c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R552" s="251" t="s">
        <v>217</v>
      </c>
      <c r="AT552" s="251" t="s">
        <v>213</v>
      </c>
      <c r="AU552" s="251" t="s">
        <v>84</v>
      </c>
      <c r="AY552" s="18" t="s">
        <v>210</v>
      </c>
      <c r="BE552" s="252">
        <f>IF(N552="základná",J552,0)</f>
        <v>0</v>
      </c>
      <c r="BF552" s="252">
        <f>IF(N552="znížená",J552,0)</f>
        <v>0</v>
      </c>
      <c r="BG552" s="252">
        <f>IF(N552="zákl. prenesená",J552,0)</f>
        <v>0</v>
      </c>
      <c r="BH552" s="252">
        <f>IF(N552="zníž. prenesená",J552,0)</f>
        <v>0</v>
      </c>
      <c r="BI552" s="252">
        <f>IF(N552="nulová",J552,0)</f>
        <v>0</v>
      </c>
      <c r="BJ552" s="18" t="s">
        <v>92</v>
      </c>
      <c r="BK552" s="252">
        <f>ROUND(I552*H552,2)</f>
        <v>0</v>
      </c>
      <c r="BL552" s="18" t="s">
        <v>217</v>
      </c>
      <c r="BM552" s="251" t="s">
        <v>2851</v>
      </c>
    </row>
    <row r="553" s="2" customFormat="1" ht="23.4566" customHeight="1">
      <c r="A553" s="39"/>
      <c r="B553" s="40"/>
      <c r="C553" s="239" t="s">
        <v>2040</v>
      </c>
      <c r="D553" s="239" t="s">
        <v>213</v>
      </c>
      <c r="E553" s="240" t="s">
        <v>2852</v>
      </c>
      <c r="F553" s="241" t="s">
        <v>220</v>
      </c>
      <c r="G553" s="242" t="s">
        <v>216</v>
      </c>
      <c r="H553" s="243">
        <v>1</v>
      </c>
      <c r="I553" s="244"/>
      <c r="J553" s="245">
        <f>ROUND(I553*H553,2)</f>
        <v>0</v>
      </c>
      <c r="K553" s="246"/>
      <c r="L553" s="45"/>
      <c r="M553" s="247" t="s">
        <v>1</v>
      </c>
      <c r="N553" s="248" t="s">
        <v>42</v>
      </c>
      <c r="O553" s="98"/>
      <c r="P553" s="249">
        <f>O553*H553</f>
        <v>0</v>
      </c>
      <c r="Q553" s="249">
        <v>0</v>
      </c>
      <c r="R553" s="249">
        <f>Q553*H553</f>
        <v>0</v>
      </c>
      <c r="S553" s="249">
        <v>0</v>
      </c>
      <c r="T553" s="250">
        <f>S553*H553</f>
        <v>0</v>
      </c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R553" s="251" t="s">
        <v>217</v>
      </c>
      <c r="AT553" s="251" t="s">
        <v>213</v>
      </c>
      <c r="AU553" s="251" t="s">
        <v>84</v>
      </c>
      <c r="AY553" s="18" t="s">
        <v>210</v>
      </c>
      <c r="BE553" s="252">
        <f>IF(N553="základná",J553,0)</f>
        <v>0</v>
      </c>
      <c r="BF553" s="252">
        <f>IF(N553="znížená",J553,0)</f>
        <v>0</v>
      </c>
      <c r="BG553" s="252">
        <f>IF(N553="zákl. prenesená",J553,0)</f>
        <v>0</v>
      </c>
      <c r="BH553" s="252">
        <f>IF(N553="zníž. prenesená",J553,0)</f>
        <v>0</v>
      </c>
      <c r="BI553" s="252">
        <f>IF(N553="nulová",J553,0)</f>
        <v>0</v>
      </c>
      <c r="BJ553" s="18" t="s">
        <v>92</v>
      </c>
      <c r="BK553" s="252">
        <f>ROUND(I553*H553,2)</f>
        <v>0</v>
      </c>
      <c r="BL553" s="18" t="s">
        <v>217</v>
      </c>
      <c r="BM553" s="251" t="s">
        <v>2853</v>
      </c>
    </row>
    <row r="554" s="2" customFormat="1" ht="23.4566" customHeight="1">
      <c r="A554" s="39"/>
      <c r="B554" s="40"/>
      <c r="C554" s="239" t="s">
        <v>2854</v>
      </c>
      <c r="D554" s="239" t="s">
        <v>213</v>
      </c>
      <c r="E554" s="240" t="s">
        <v>2855</v>
      </c>
      <c r="F554" s="241" t="s">
        <v>223</v>
      </c>
      <c r="G554" s="242" t="s">
        <v>216</v>
      </c>
      <c r="H554" s="243">
        <v>1</v>
      </c>
      <c r="I554" s="244"/>
      <c r="J554" s="245">
        <f>ROUND(I554*H554,2)</f>
        <v>0</v>
      </c>
      <c r="K554" s="246"/>
      <c r="L554" s="45"/>
      <c r="M554" s="247" t="s">
        <v>1</v>
      </c>
      <c r="N554" s="248" t="s">
        <v>42</v>
      </c>
      <c r="O554" s="98"/>
      <c r="P554" s="249">
        <f>O554*H554</f>
        <v>0</v>
      </c>
      <c r="Q554" s="249">
        <v>0</v>
      </c>
      <c r="R554" s="249">
        <f>Q554*H554</f>
        <v>0</v>
      </c>
      <c r="S554" s="249">
        <v>0</v>
      </c>
      <c r="T554" s="250">
        <f>S554*H554</f>
        <v>0</v>
      </c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R554" s="251" t="s">
        <v>217</v>
      </c>
      <c r="AT554" s="251" t="s">
        <v>213</v>
      </c>
      <c r="AU554" s="251" t="s">
        <v>84</v>
      </c>
      <c r="AY554" s="18" t="s">
        <v>210</v>
      </c>
      <c r="BE554" s="252">
        <f>IF(N554="základná",J554,0)</f>
        <v>0</v>
      </c>
      <c r="BF554" s="252">
        <f>IF(N554="znížená",J554,0)</f>
        <v>0</v>
      </c>
      <c r="BG554" s="252">
        <f>IF(N554="zákl. prenesená",J554,0)</f>
        <v>0</v>
      </c>
      <c r="BH554" s="252">
        <f>IF(N554="zníž. prenesená",J554,0)</f>
        <v>0</v>
      </c>
      <c r="BI554" s="252">
        <f>IF(N554="nulová",J554,0)</f>
        <v>0</v>
      </c>
      <c r="BJ554" s="18" t="s">
        <v>92</v>
      </c>
      <c r="BK554" s="252">
        <f>ROUND(I554*H554,2)</f>
        <v>0</v>
      </c>
      <c r="BL554" s="18" t="s">
        <v>217</v>
      </c>
      <c r="BM554" s="251" t="s">
        <v>2856</v>
      </c>
    </row>
    <row r="555" s="2" customFormat="1" ht="42.79245" customHeight="1">
      <c r="A555" s="39"/>
      <c r="B555" s="40"/>
      <c r="C555" s="239" t="s">
        <v>2857</v>
      </c>
      <c r="D555" s="239" t="s">
        <v>213</v>
      </c>
      <c r="E555" s="240" t="s">
        <v>2858</v>
      </c>
      <c r="F555" s="241" t="s">
        <v>2859</v>
      </c>
      <c r="G555" s="242" t="s">
        <v>216</v>
      </c>
      <c r="H555" s="243">
        <v>1</v>
      </c>
      <c r="I555" s="244"/>
      <c r="J555" s="245">
        <f>ROUND(I555*H555,2)</f>
        <v>0</v>
      </c>
      <c r="K555" s="246"/>
      <c r="L555" s="45"/>
      <c r="M555" s="247" t="s">
        <v>1</v>
      </c>
      <c r="N555" s="248" t="s">
        <v>42</v>
      </c>
      <c r="O555" s="98"/>
      <c r="P555" s="249">
        <f>O555*H555</f>
        <v>0</v>
      </c>
      <c r="Q555" s="249">
        <v>0</v>
      </c>
      <c r="R555" s="249">
        <f>Q555*H555</f>
        <v>0</v>
      </c>
      <c r="S555" s="249">
        <v>0</v>
      </c>
      <c r="T555" s="250">
        <f>S555*H555</f>
        <v>0</v>
      </c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R555" s="251" t="s">
        <v>217</v>
      </c>
      <c r="AT555" s="251" t="s">
        <v>213</v>
      </c>
      <c r="AU555" s="251" t="s">
        <v>84</v>
      </c>
      <c r="AY555" s="18" t="s">
        <v>210</v>
      </c>
      <c r="BE555" s="252">
        <f>IF(N555="základná",J555,0)</f>
        <v>0</v>
      </c>
      <c r="BF555" s="252">
        <f>IF(N555="znížená",J555,0)</f>
        <v>0</v>
      </c>
      <c r="BG555" s="252">
        <f>IF(N555="zákl. prenesená",J555,0)</f>
        <v>0</v>
      </c>
      <c r="BH555" s="252">
        <f>IF(N555="zníž. prenesená",J555,0)</f>
        <v>0</v>
      </c>
      <c r="BI555" s="252">
        <f>IF(N555="nulová",J555,0)</f>
        <v>0</v>
      </c>
      <c r="BJ555" s="18" t="s">
        <v>92</v>
      </c>
      <c r="BK555" s="252">
        <f>ROUND(I555*H555,2)</f>
        <v>0</v>
      </c>
      <c r="BL555" s="18" t="s">
        <v>217</v>
      </c>
      <c r="BM555" s="251" t="s">
        <v>2860</v>
      </c>
    </row>
    <row r="556" s="2" customFormat="1" ht="42.79245" customHeight="1">
      <c r="A556" s="39"/>
      <c r="B556" s="40"/>
      <c r="C556" s="239" t="s">
        <v>2861</v>
      </c>
      <c r="D556" s="239" t="s">
        <v>213</v>
      </c>
      <c r="E556" s="240" t="s">
        <v>228</v>
      </c>
      <c r="F556" s="241" t="s">
        <v>229</v>
      </c>
      <c r="G556" s="242" t="s">
        <v>216</v>
      </c>
      <c r="H556" s="243">
        <v>1</v>
      </c>
      <c r="I556" s="244"/>
      <c r="J556" s="245">
        <f>ROUND(I556*H556,2)</f>
        <v>0</v>
      </c>
      <c r="K556" s="246"/>
      <c r="L556" s="45"/>
      <c r="M556" s="247" t="s">
        <v>1</v>
      </c>
      <c r="N556" s="248" t="s">
        <v>42</v>
      </c>
      <c r="O556" s="98"/>
      <c r="P556" s="249">
        <f>O556*H556</f>
        <v>0</v>
      </c>
      <c r="Q556" s="249">
        <v>0</v>
      </c>
      <c r="R556" s="249">
        <f>Q556*H556</f>
        <v>0</v>
      </c>
      <c r="S556" s="249">
        <v>0</v>
      </c>
      <c r="T556" s="250">
        <f>S556*H556</f>
        <v>0</v>
      </c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R556" s="251" t="s">
        <v>217</v>
      </c>
      <c r="AT556" s="251" t="s">
        <v>213</v>
      </c>
      <c r="AU556" s="251" t="s">
        <v>84</v>
      </c>
      <c r="AY556" s="18" t="s">
        <v>210</v>
      </c>
      <c r="BE556" s="252">
        <f>IF(N556="základná",J556,0)</f>
        <v>0</v>
      </c>
      <c r="BF556" s="252">
        <f>IF(N556="znížená",J556,0)</f>
        <v>0</v>
      </c>
      <c r="BG556" s="252">
        <f>IF(N556="zákl. prenesená",J556,0)</f>
        <v>0</v>
      </c>
      <c r="BH556" s="252">
        <f>IF(N556="zníž. prenesená",J556,0)</f>
        <v>0</v>
      </c>
      <c r="BI556" s="252">
        <f>IF(N556="nulová",J556,0)</f>
        <v>0</v>
      </c>
      <c r="BJ556" s="18" t="s">
        <v>92</v>
      </c>
      <c r="BK556" s="252">
        <f>ROUND(I556*H556,2)</f>
        <v>0</v>
      </c>
      <c r="BL556" s="18" t="s">
        <v>217</v>
      </c>
      <c r="BM556" s="251" t="s">
        <v>2862</v>
      </c>
    </row>
    <row r="557" s="2" customFormat="1" ht="31.92453" customHeight="1">
      <c r="A557" s="39"/>
      <c r="B557" s="40"/>
      <c r="C557" s="239" t="s">
        <v>2863</v>
      </c>
      <c r="D557" s="239" t="s">
        <v>213</v>
      </c>
      <c r="E557" s="240" t="s">
        <v>2864</v>
      </c>
      <c r="F557" s="241" t="s">
        <v>2865</v>
      </c>
      <c r="G557" s="242" t="s">
        <v>216</v>
      </c>
      <c r="H557" s="243">
        <v>1</v>
      </c>
      <c r="I557" s="244"/>
      <c r="J557" s="245">
        <f>ROUND(I557*H557,2)</f>
        <v>0</v>
      </c>
      <c r="K557" s="246"/>
      <c r="L557" s="45"/>
      <c r="M557" s="247" t="s">
        <v>1</v>
      </c>
      <c r="N557" s="248" t="s">
        <v>42</v>
      </c>
      <c r="O557" s="98"/>
      <c r="P557" s="249">
        <f>O557*H557</f>
        <v>0</v>
      </c>
      <c r="Q557" s="249">
        <v>0</v>
      </c>
      <c r="R557" s="249">
        <f>Q557*H557</f>
        <v>0</v>
      </c>
      <c r="S557" s="249">
        <v>0</v>
      </c>
      <c r="T557" s="250">
        <f>S557*H557</f>
        <v>0</v>
      </c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R557" s="251" t="s">
        <v>217</v>
      </c>
      <c r="AT557" s="251" t="s">
        <v>213</v>
      </c>
      <c r="AU557" s="251" t="s">
        <v>84</v>
      </c>
      <c r="AY557" s="18" t="s">
        <v>210</v>
      </c>
      <c r="BE557" s="252">
        <f>IF(N557="základná",J557,0)</f>
        <v>0</v>
      </c>
      <c r="BF557" s="252">
        <f>IF(N557="znížená",J557,0)</f>
        <v>0</v>
      </c>
      <c r="BG557" s="252">
        <f>IF(N557="zákl. prenesená",J557,0)</f>
        <v>0</v>
      </c>
      <c r="BH557" s="252">
        <f>IF(N557="zníž. prenesená",J557,0)</f>
        <v>0</v>
      </c>
      <c r="BI557" s="252">
        <f>IF(N557="nulová",J557,0)</f>
        <v>0</v>
      </c>
      <c r="BJ557" s="18" t="s">
        <v>92</v>
      </c>
      <c r="BK557" s="252">
        <f>ROUND(I557*H557,2)</f>
        <v>0</v>
      </c>
      <c r="BL557" s="18" t="s">
        <v>217</v>
      </c>
      <c r="BM557" s="251" t="s">
        <v>2866</v>
      </c>
    </row>
    <row r="558" s="13" customFormat="1">
      <c r="A558" s="13"/>
      <c r="B558" s="258"/>
      <c r="C558" s="259"/>
      <c r="D558" s="260" t="s">
        <v>256</v>
      </c>
      <c r="E558" s="261" t="s">
        <v>1</v>
      </c>
      <c r="F558" s="262" t="s">
        <v>2867</v>
      </c>
      <c r="G558" s="259"/>
      <c r="H558" s="263">
        <v>1</v>
      </c>
      <c r="I558" s="264"/>
      <c r="J558" s="259"/>
      <c r="K558" s="259"/>
      <c r="L558" s="265"/>
      <c r="M558" s="266"/>
      <c r="N558" s="267"/>
      <c r="O558" s="267"/>
      <c r="P558" s="267"/>
      <c r="Q558" s="267"/>
      <c r="R558" s="267"/>
      <c r="S558" s="267"/>
      <c r="T558" s="268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T558" s="269" t="s">
        <v>256</v>
      </c>
      <c r="AU558" s="269" t="s">
        <v>84</v>
      </c>
      <c r="AV558" s="13" t="s">
        <v>92</v>
      </c>
      <c r="AW558" s="13" t="s">
        <v>32</v>
      </c>
      <c r="AX558" s="13" t="s">
        <v>84</v>
      </c>
      <c r="AY558" s="269" t="s">
        <v>210</v>
      </c>
    </row>
    <row r="559" s="2" customFormat="1" ht="16.30189" customHeight="1">
      <c r="A559" s="39"/>
      <c r="B559" s="40"/>
      <c r="C559" s="239" t="s">
        <v>2868</v>
      </c>
      <c r="D559" s="239" t="s">
        <v>213</v>
      </c>
      <c r="E559" s="240" t="s">
        <v>2869</v>
      </c>
      <c r="F559" s="241" t="s">
        <v>2870</v>
      </c>
      <c r="G559" s="242" t="s">
        <v>216</v>
      </c>
      <c r="H559" s="243">
        <v>1</v>
      </c>
      <c r="I559" s="244"/>
      <c r="J559" s="245">
        <f>ROUND(I559*H559,2)</f>
        <v>0</v>
      </c>
      <c r="K559" s="246"/>
      <c r="L559" s="45"/>
      <c r="M559" s="247" t="s">
        <v>1</v>
      </c>
      <c r="N559" s="248" t="s">
        <v>42</v>
      </c>
      <c r="O559" s="98"/>
      <c r="P559" s="249">
        <f>O559*H559</f>
        <v>0</v>
      </c>
      <c r="Q559" s="249">
        <v>0</v>
      </c>
      <c r="R559" s="249">
        <f>Q559*H559</f>
        <v>0</v>
      </c>
      <c r="S559" s="249">
        <v>0</v>
      </c>
      <c r="T559" s="250">
        <f>S559*H559</f>
        <v>0</v>
      </c>
      <c r="U559" s="39"/>
      <c r="V559" s="39"/>
      <c r="W559" s="39"/>
      <c r="X559" s="39"/>
      <c r="Y559" s="39"/>
      <c r="Z559" s="39"/>
      <c r="AA559" s="39"/>
      <c r="AB559" s="39"/>
      <c r="AC559" s="39"/>
      <c r="AD559" s="39"/>
      <c r="AE559" s="39"/>
      <c r="AR559" s="251" t="s">
        <v>217</v>
      </c>
      <c r="AT559" s="251" t="s">
        <v>213</v>
      </c>
      <c r="AU559" s="251" t="s">
        <v>84</v>
      </c>
      <c r="AY559" s="18" t="s">
        <v>210</v>
      </c>
      <c r="BE559" s="252">
        <f>IF(N559="základná",J559,0)</f>
        <v>0</v>
      </c>
      <c r="BF559" s="252">
        <f>IF(N559="znížená",J559,0)</f>
        <v>0</v>
      </c>
      <c r="BG559" s="252">
        <f>IF(N559="zákl. prenesená",J559,0)</f>
        <v>0</v>
      </c>
      <c r="BH559" s="252">
        <f>IF(N559="zníž. prenesená",J559,0)</f>
        <v>0</v>
      </c>
      <c r="BI559" s="252">
        <f>IF(N559="nulová",J559,0)</f>
        <v>0</v>
      </c>
      <c r="BJ559" s="18" t="s">
        <v>92</v>
      </c>
      <c r="BK559" s="252">
        <f>ROUND(I559*H559,2)</f>
        <v>0</v>
      </c>
      <c r="BL559" s="18" t="s">
        <v>217</v>
      </c>
      <c r="BM559" s="251" t="s">
        <v>2871</v>
      </c>
    </row>
    <row r="560" s="2" customFormat="1" ht="16.30189" customHeight="1">
      <c r="A560" s="39"/>
      <c r="B560" s="40"/>
      <c r="C560" s="239" t="s">
        <v>2872</v>
      </c>
      <c r="D560" s="239" t="s">
        <v>213</v>
      </c>
      <c r="E560" s="240" t="s">
        <v>2873</v>
      </c>
      <c r="F560" s="241" t="s">
        <v>2874</v>
      </c>
      <c r="G560" s="242" t="s">
        <v>2875</v>
      </c>
      <c r="H560" s="243">
        <v>6</v>
      </c>
      <c r="I560" s="244"/>
      <c r="J560" s="245">
        <f>ROUND(I560*H560,2)</f>
        <v>0</v>
      </c>
      <c r="K560" s="246"/>
      <c r="L560" s="45"/>
      <c r="M560" s="247" t="s">
        <v>1</v>
      </c>
      <c r="N560" s="248" t="s">
        <v>42</v>
      </c>
      <c r="O560" s="98"/>
      <c r="P560" s="249">
        <f>O560*H560</f>
        <v>0</v>
      </c>
      <c r="Q560" s="249">
        <v>0</v>
      </c>
      <c r="R560" s="249">
        <f>Q560*H560</f>
        <v>0</v>
      </c>
      <c r="S560" s="249">
        <v>0</v>
      </c>
      <c r="T560" s="250">
        <f>S560*H560</f>
        <v>0</v>
      </c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R560" s="251" t="s">
        <v>217</v>
      </c>
      <c r="AT560" s="251" t="s">
        <v>213</v>
      </c>
      <c r="AU560" s="251" t="s">
        <v>84</v>
      </c>
      <c r="AY560" s="18" t="s">
        <v>210</v>
      </c>
      <c r="BE560" s="252">
        <f>IF(N560="základná",J560,0)</f>
        <v>0</v>
      </c>
      <c r="BF560" s="252">
        <f>IF(N560="znížená",J560,0)</f>
        <v>0</v>
      </c>
      <c r="BG560" s="252">
        <f>IF(N560="zákl. prenesená",J560,0)</f>
        <v>0</v>
      </c>
      <c r="BH560" s="252">
        <f>IF(N560="zníž. prenesená",J560,0)</f>
        <v>0</v>
      </c>
      <c r="BI560" s="252">
        <f>IF(N560="nulová",J560,0)</f>
        <v>0</v>
      </c>
      <c r="BJ560" s="18" t="s">
        <v>92</v>
      </c>
      <c r="BK560" s="252">
        <f>ROUND(I560*H560,2)</f>
        <v>0</v>
      </c>
      <c r="BL560" s="18" t="s">
        <v>217</v>
      </c>
      <c r="BM560" s="251" t="s">
        <v>2876</v>
      </c>
    </row>
    <row r="561" s="2" customFormat="1" ht="16.30189" customHeight="1">
      <c r="A561" s="39"/>
      <c r="B561" s="40"/>
      <c r="C561" s="239" t="s">
        <v>2877</v>
      </c>
      <c r="D561" s="239" t="s">
        <v>213</v>
      </c>
      <c r="E561" s="240" t="s">
        <v>2878</v>
      </c>
      <c r="F561" s="241" t="s">
        <v>2879</v>
      </c>
      <c r="G561" s="242" t="s">
        <v>216</v>
      </c>
      <c r="H561" s="243">
        <v>1</v>
      </c>
      <c r="I561" s="244"/>
      <c r="J561" s="245">
        <f>ROUND(I561*H561,2)</f>
        <v>0</v>
      </c>
      <c r="K561" s="246"/>
      <c r="L561" s="45"/>
      <c r="M561" s="253" t="s">
        <v>1</v>
      </c>
      <c r="N561" s="254" t="s">
        <v>42</v>
      </c>
      <c r="O561" s="255"/>
      <c r="P561" s="256">
        <f>O561*H561</f>
        <v>0</v>
      </c>
      <c r="Q561" s="256">
        <v>0</v>
      </c>
      <c r="R561" s="256">
        <f>Q561*H561</f>
        <v>0</v>
      </c>
      <c r="S561" s="256">
        <v>0</v>
      </c>
      <c r="T561" s="257">
        <f>S561*H561</f>
        <v>0</v>
      </c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R561" s="251" t="s">
        <v>217</v>
      </c>
      <c r="AT561" s="251" t="s">
        <v>213</v>
      </c>
      <c r="AU561" s="251" t="s">
        <v>84</v>
      </c>
      <c r="AY561" s="18" t="s">
        <v>210</v>
      </c>
      <c r="BE561" s="252">
        <f>IF(N561="základná",J561,0)</f>
        <v>0</v>
      </c>
      <c r="BF561" s="252">
        <f>IF(N561="znížená",J561,0)</f>
        <v>0</v>
      </c>
      <c r="BG561" s="252">
        <f>IF(N561="zákl. prenesená",J561,0)</f>
        <v>0</v>
      </c>
      <c r="BH561" s="252">
        <f>IF(N561="zníž. prenesená",J561,0)</f>
        <v>0</v>
      </c>
      <c r="BI561" s="252">
        <f>IF(N561="nulová",J561,0)</f>
        <v>0</v>
      </c>
      <c r="BJ561" s="18" t="s">
        <v>92</v>
      </c>
      <c r="BK561" s="252">
        <f>ROUND(I561*H561,2)</f>
        <v>0</v>
      </c>
      <c r="BL561" s="18" t="s">
        <v>217</v>
      </c>
      <c r="BM561" s="251" t="s">
        <v>2880</v>
      </c>
    </row>
    <row r="562" s="2" customFormat="1" ht="6.96" customHeight="1">
      <c r="A562" s="39"/>
      <c r="B562" s="73"/>
      <c r="C562" s="74"/>
      <c r="D562" s="74"/>
      <c r="E562" s="74"/>
      <c r="F562" s="74"/>
      <c r="G562" s="74"/>
      <c r="H562" s="74"/>
      <c r="I562" s="74"/>
      <c r="J562" s="74"/>
      <c r="K562" s="74"/>
      <c r="L562" s="45"/>
      <c r="M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</row>
  </sheetData>
  <sheetProtection sheet="1" autoFilter="0" formatColumns="0" formatRows="0" objects="1" scenarios="1" spinCount="100000" saltValue="Z/aFZHqJU5o3aMyf0gI1sn4DKgp1pLmNgmQMetRSH6dkrpHJEFlNDkdzZ9+VkLFHGG9j8RV8M1y2mCM2RT32/g==" hashValue="IVejG0iwjdQBwQcsgOWI1IguJQ915TzmHXPD4SZJf5AZEvXZOimQSKWQc5zrhN5nLtu16DXhgJ27lK1BzwFpdA==" algorithmName="SHA-512" password="CC35"/>
  <autoFilter ref="C128:K561"/>
  <mergeCells count="9">
    <mergeCell ref="E7:H7"/>
    <mergeCell ref="E9:H9"/>
    <mergeCell ref="E18:H18"/>
    <mergeCell ref="E27:H27"/>
    <mergeCell ref="E85:H85"/>
    <mergeCell ref="E87:H87"/>
    <mergeCell ref="E119:H119"/>
    <mergeCell ref="E121:H121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7.863281" style="1" customWidth="1"/>
    <col min="2" max="2" width="1.007813" style="1" customWidth="1"/>
    <col min="3" max="3" width="4.011719" style="1" customWidth="1"/>
    <col min="4" max="4" width="4.152344" style="1" customWidth="1"/>
    <col min="5" max="5" width="16.15234" style="1" customWidth="1"/>
    <col min="6" max="6" width="48.15234" style="1" customWidth="1"/>
    <col min="7" max="7" width="7.011719" style="1" customWidth="1"/>
    <col min="8" max="8" width="13.29297" style="1" customWidth="1"/>
    <col min="9" max="9" width="15.01172" style="1" customWidth="1"/>
    <col min="10" max="10" width="21.15234" style="1" customWidth="1"/>
    <col min="11" max="11" width="21.15234" style="1" hidden="1" customWidth="1"/>
    <col min="12" max="12" width="8.863281" style="1" customWidth="1"/>
    <col min="13" max="13" width="10.29297" style="1" hidden="1" customWidth="1"/>
    <col min="14" max="14" width="9.140625" style="1" hidden="1"/>
    <col min="15" max="15" width="13.43359" style="1" hidden="1" customWidth="1"/>
    <col min="16" max="16" width="13.43359" style="1" hidden="1" customWidth="1"/>
    <col min="17" max="17" width="13.43359" style="1" hidden="1" customWidth="1"/>
    <col min="18" max="18" width="13.43359" style="1" hidden="1" customWidth="1"/>
    <col min="19" max="19" width="13.43359" style="1" hidden="1" customWidth="1"/>
    <col min="20" max="20" width="13.43359" style="1" hidden="1" customWidth="1"/>
    <col min="21" max="21" width="15.43359" style="1" hidden="1" customWidth="1"/>
    <col min="22" max="22" width="11.72266" style="1" customWidth="1"/>
    <col min="23" max="23" width="15.43359" style="1" customWidth="1"/>
    <col min="24" max="24" width="11.72266" style="1" customWidth="1"/>
    <col min="25" max="25" width="14.15234" style="1" customWidth="1"/>
    <col min="26" max="26" width="10.43359" style="1" customWidth="1"/>
    <col min="27" max="27" width="14.15234" style="1" customWidth="1"/>
    <col min="28" max="28" width="15.43359" style="1" customWidth="1"/>
    <col min="29" max="29" width="10.43359" style="1" customWidth="1"/>
    <col min="30" max="30" width="14.15234" style="1" customWidth="1"/>
    <col min="31" max="31" width="15.43359" style="1" customWidth="1"/>
    <col min="44" max="44" width="9.140625" style="1" hidden="1"/>
    <col min="45" max="45" width="9.140625" style="1" hidden="1"/>
    <col min="46" max="46" width="9.140625" style="1" hidden="1"/>
    <col min="47" max="47" width="9.140625" style="1" hidden="1"/>
    <col min="48" max="48" width="9.140625" style="1" hidden="1"/>
    <col min="49" max="49" width="9.140625" style="1" hidden="1"/>
    <col min="50" max="50" width="9.140625" style="1" hidden="1"/>
    <col min="51" max="51" width="9.140625" style="1" hidden="1"/>
    <col min="52" max="52" width="9.140625" style="1" hidden="1"/>
    <col min="53" max="53" width="9.140625" style="1" hidden="1"/>
    <col min="54" max="54" width="9.140625" style="1" hidden="1"/>
    <col min="55" max="55" width="9.140625" style="1" hidden="1"/>
    <col min="56" max="56" width="9.140625" style="1" hidden="1"/>
    <col min="57" max="57" width="9.140625" style="1" hidden="1"/>
    <col min="58" max="58" width="9.140625" style="1" hidden="1"/>
    <col min="59" max="59" width="9.140625" style="1" hidden="1"/>
    <col min="60" max="60" width="9.140625" style="1" hidden="1"/>
    <col min="61" max="61" width="9.140625" style="1" hidden="1"/>
    <col min="62" max="62" width="9.140625" style="1" hidden="1"/>
    <col min="63" max="63" width="9.140625" style="1" hidden="1"/>
    <col min="64" max="64" width="9.140625" style="1" hidden="1"/>
    <col min="65" max="65" width="9.140625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177</v>
      </c>
    </row>
    <row r="3" s="1" customFormat="1" ht="6.96" customHeight="1">
      <c r="B3" s="154"/>
      <c r="C3" s="155"/>
      <c r="D3" s="155"/>
      <c r="E3" s="155"/>
      <c r="F3" s="155"/>
      <c r="G3" s="155"/>
      <c r="H3" s="155"/>
      <c r="I3" s="155"/>
      <c r="J3" s="155"/>
      <c r="K3" s="155"/>
      <c r="L3" s="21"/>
      <c r="AT3" s="18" t="s">
        <v>76</v>
      </c>
    </row>
    <row r="4" s="1" customFormat="1" ht="24.96" customHeight="1">
      <c r="B4" s="21"/>
      <c r="D4" s="156" t="s">
        <v>184</v>
      </c>
      <c r="L4" s="21"/>
      <c r="M4" s="157" t="s">
        <v>9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58" t="s">
        <v>15</v>
      </c>
      <c r="L6" s="21"/>
    </row>
    <row r="7" s="1" customFormat="1" ht="27.84906" customHeight="1">
      <c r="B7" s="21"/>
      <c r="E7" s="159" t="str">
        <f>'Rekapitulácia stavby'!K6</f>
        <v>Rekonštrukcia cesty a mostov II/512 hr. Trenčianskeho kraja - Veľké Pole - križ. II/428 Žarnovica , I. etapa</v>
      </c>
      <c r="F7" s="158"/>
      <c r="G7" s="158"/>
      <c r="H7" s="158"/>
      <c r="L7" s="21"/>
    </row>
    <row r="8" s="2" customFormat="1" ht="12" customHeight="1">
      <c r="A8" s="39"/>
      <c r="B8" s="45"/>
      <c r="C8" s="39"/>
      <c r="D8" s="158" t="s">
        <v>185</v>
      </c>
      <c r="E8" s="39"/>
      <c r="F8" s="39"/>
      <c r="G8" s="39"/>
      <c r="H8" s="39"/>
      <c r="I8" s="39"/>
      <c r="J8" s="39"/>
      <c r="K8" s="39"/>
      <c r="L8" s="70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30189" customHeight="1">
      <c r="A9" s="39"/>
      <c r="B9" s="45"/>
      <c r="C9" s="39"/>
      <c r="D9" s="39"/>
      <c r="E9" s="160" t="s">
        <v>2881</v>
      </c>
      <c r="F9" s="39"/>
      <c r="G9" s="39"/>
      <c r="H9" s="39"/>
      <c r="I9" s="39"/>
      <c r="J9" s="39"/>
      <c r="K9" s="39"/>
      <c r="L9" s="70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70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58" t="s">
        <v>17</v>
      </c>
      <c r="E11" s="39"/>
      <c r="F11" s="148" t="s">
        <v>1</v>
      </c>
      <c r="G11" s="39"/>
      <c r="H11" s="39"/>
      <c r="I11" s="158" t="s">
        <v>18</v>
      </c>
      <c r="J11" s="148" t="s">
        <v>1</v>
      </c>
      <c r="K11" s="39"/>
      <c r="L11" s="70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58" t="s">
        <v>19</v>
      </c>
      <c r="E12" s="39"/>
      <c r="F12" s="148" t="s">
        <v>20</v>
      </c>
      <c r="G12" s="39"/>
      <c r="H12" s="39"/>
      <c r="I12" s="158" t="s">
        <v>21</v>
      </c>
      <c r="J12" s="161" t="str">
        <f>'Rekapitulácia stavby'!AN8</f>
        <v>14. 12. 2020</v>
      </c>
      <c r="K12" s="39"/>
      <c r="L12" s="70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70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58" t="s">
        <v>23</v>
      </c>
      <c r="E14" s="39"/>
      <c r="F14" s="39"/>
      <c r="G14" s="39"/>
      <c r="H14" s="39"/>
      <c r="I14" s="158" t="s">
        <v>24</v>
      </c>
      <c r="J14" s="148" t="s">
        <v>1</v>
      </c>
      <c r="K14" s="39"/>
      <c r="L14" s="70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48" t="s">
        <v>25</v>
      </c>
      <c r="F15" s="39"/>
      <c r="G15" s="39"/>
      <c r="H15" s="39"/>
      <c r="I15" s="158" t="s">
        <v>26</v>
      </c>
      <c r="J15" s="148" t="s">
        <v>1</v>
      </c>
      <c r="K15" s="39"/>
      <c r="L15" s="70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70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58" t="s">
        <v>27</v>
      </c>
      <c r="E17" s="39"/>
      <c r="F17" s="39"/>
      <c r="G17" s="39"/>
      <c r="H17" s="39"/>
      <c r="I17" s="158" t="s">
        <v>24</v>
      </c>
      <c r="J17" s="34" t="str">
        <f>'Rekapitulácia stavby'!AN13</f>
        <v>Vyplň údaj</v>
      </c>
      <c r="K17" s="39"/>
      <c r="L17" s="70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'Rekapitulácia stavby'!E14</f>
        <v>Vyplň údaj</v>
      </c>
      <c r="F18" s="148"/>
      <c r="G18" s="148"/>
      <c r="H18" s="148"/>
      <c r="I18" s="158" t="s">
        <v>26</v>
      </c>
      <c r="J18" s="34" t="str">
        <f>'Rekapitulácia stavby'!AN14</f>
        <v>Vyplň údaj</v>
      </c>
      <c r="K18" s="39"/>
      <c r="L18" s="70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70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58" t="s">
        <v>29</v>
      </c>
      <c r="E20" s="39"/>
      <c r="F20" s="39"/>
      <c r="G20" s="39"/>
      <c r="H20" s="39"/>
      <c r="I20" s="158" t="s">
        <v>24</v>
      </c>
      <c r="J20" s="148" t="s">
        <v>30</v>
      </c>
      <c r="K20" s="39"/>
      <c r="L20" s="70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48" t="s">
        <v>31</v>
      </c>
      <c r="F21" s="39"/>
      <c r="G21" s="39"/>
      <c r="H21" s="39"/>
      <c r="I21" s="158" t="s">
        <v>26</v>
      </c>
      <c r="J21" s="148" t="s">
        <v>1</v>
      </c>
      <c r="K21" s="39"/>
      <c r="L21" s="70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70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58" t="s">
        <v>33</v>
      </c>
      <c r="E23" s="39"/>
      <c r="F23" s="39"/>
      <c r="G23" s="39"/>
      <c r="H23" s="39"/>
      <c r="I23" s="158" t="s">
        <v>24</v>
      </c>
      <c r="J23" s="148" t="s">
        <v>1</v>
      </c>
      <c r="K23" s="39"/>
      <c r="L23" s="70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48" t="s">
        <v>34</v>
      </c>
      <c r="F24" s="39"/>
      <c r="G24" s="39"/>
      <c r="H24" s="39"/>
      <c r="I24" s="158" t="s">
        <v>26</v>
      </c>
      <c r="J24" s="148" t="s">
        <v>1</v>
      </c>
      <c r="K24" s="39"/>
      <c r="L24" s="70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70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58" t="s">
        <v>35</v>
      </c>
      <c r="E26" s="39"/>
      <c r="F26" s="39"/>
      <c r="G26" s="39"/>
      <c r="H26" s="39"/>
      <c r="I26" s="39"/>
      <c r="J26" s="39"/>
      <c r="K26" s="39"/>
      <c r="L26" s="70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30189" customHeight="1">
      <c r="A27" s="162"/>
      <c r="B27" s="163"/>
      <c r="C27" s="162"/>
      <c r="D27" s="162"/>
      <c r="E27" s="164" t="s">
        <v>1</v>
      </c>
      <c r="F27" s="164"/>
      <c r="G27" s="164"/>
      <c r="H27" s="164"/>
      <c r="I27" s="162"/>
      <c r="J27" s="162"/>
      <c r="K27" s="162"/>
      <c r="L27" s="165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70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66"/>
      <c r="E29" s="166"/>
      <c r="F29" s="166"/>
      <c r="G29" s="166"/>
      <c r="H29" s="166"/>
      <c r="I29" s="166"/>
      <c r="J29" s="166"/>
      <c r="K29" s="166"/>
      <c r="L29" s="70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67" t="s">
        <v>36</v>
      </c>
      <c r="E30" s="39"/>
      <c r="F30" s="39"/>
      <c r="G30" s="39"/>
      <c r="H30" s="39"/>
      <c r="I30" s="39"/>
      <c r="J30" s="168">
        <f>ROUND(J129, 2)</f>
        <v>0</v>
      </c>
      <c r="K30" s="39"/>
      <c r="L30" s="70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66"/>
      <c r="E31" s="166"/>
      <c r="F31" s="166"/>
      <c r="G31" s="166"/>
      <c r="H31" s="166"/>
      <c r="I31" s="166"/>
      <c r="J31" s="166"/>
      <c r="K31" s="166"/>
      <c r="L31" s="70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69" t="s">
        <v>38</v>
      </c>
      <c r="G32" s="39"/>
      <c r="H32" s="39"/>
      <c r="I32" s="169" t="s">
        <v>37</v>
      </c>
      <c r="J32" s="169" t="s">
        <v>39</v>
      </c>
      <c r="K32" s="39"/>
      <c r="L32" s="70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70" t="s">
        <v>40</v>
      </c>
      <c r="E33" s="171" t="s">
        <v>41</v>
      </c>
      <c r="F33" s="172">
        <f>ROUND((SUM(BE129:BE588)),  2)</f>
        <v>0</v>
      </c>
      <c r="G33" s="173"/>
      <c r="H33" s="173"/>
      <c r="I33" s="174">
        <v>0.20000000000000001</v>
      </c>
      <c r="J33" s="172">
        <f>ROUND(((SUM(BE129:BE588))*I33),  2)</f>
        <v>0</v>
      </c>
      <c r="K33" s="39"/>
      <c r="L33" s="70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71" t="s">
        <v>42</v>
      </c>
      <c r="F34" s="172">
        <f>ROUND((SUM(BF129:BF588)),  2)</f>
        <v>0</v>
      </c>
      <c r="G34" s="173"/>
      <c r="H34" s="173"/>
      <c r="I34" s="174">
        <v>0.20000000000000001</v>
      </c>
      <c r="J34" s="172">
        <f>ROUND(((SUM(BF129:BF588))*I34),  2)</f>
        <v>0</v>
      </c>
      <c r="K34" s="39"/>
      <c r="L34" s="70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58" t="s">
        <v>43</v>
      </c>
      <c r="F35" s="175">
        <f>ROUND((SUM(BG129:BG588)),  2)</f>
        <v>0</v>
      </c>
      <c r="G35" s="39"/>
      <c r="H35" s="39"/>
      <c r="I35" s="176">
        <v>0.20000000000000001</v>
      </c>
      <c r="J35" s="175">
        <f>0</f>
        <v>0</v>
      </c>
      <c r="K35" s="39"/>
      <c r="L35" s="70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58" t="s">
        <v>44</v>
      </c>
      <c r="F36" s="175">
        <f>ROUND((SUM(BH129:BH588)),  2)</f>
        <v>0</v>
      </c>
      <c r="G36" s="39"/>
      <c r="H36" s="39"/>
      <c r="I36" s="176">
        <v>0.20000000000000001</v>
      </c>
      <c r="J36" s="175">
        <f>0</f>
        <v>0</v>
      </c>
      <c r="K36" s="39"/>
      <c r="L36" s="70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71" t="s">
        <v>45</v>
      </c>
      <c r="F37" s="172">
        <f>ROUND((SUM(BI129:BI588)),  2)</f>
        <v>0</v>
      </c>
      <c r="G37" s="173"/>
      <c r="H37" s="173"/>
      <c r="I37" s="174">
        <v>0</v>
      </c>
      <c r="J37" s="172">
        <f>0</f>
        <v>0</v>
      </c>
      <c r="K37" s="39"/>
      <c r="L37" s="70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70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77"/>
      <c r="D39" s="178" t="s">
        <v>46</v>
      </c>
      <c r="E39" s="179"/>
      <c r="F39" s="179"/>
      <c r="G39" s="180" t="s">
        <v>47</v>
      </c>
      <c r="H39" s="181" t="s">
        <v>48</v>
      </c>
      <c r="I39" s="179"/>
      <c r="J39" s="182">
        <f>SUM(J30:J37)</f>
        <v>0</v>
      </c>
      <c r="K39" s="183"/>
      <c r="L39" s="70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70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70"/>
      <c r="D50" s="184" t="s">
        <v>49</v>
      </c>
      <c r="E50" s="185"/>
      <c r="F50" s="185"/>
      <c r="G50" s="184" t="s">
        <v>50</v>
      </c>
      <c r="H50" s="185"/>
      <c r="I50" s="185"/>
      <c r="J50" s="185"/>
      <c r="K50" s="185"/>
      <c r="L50" s="70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86" t="s">
        <v>51</v>
      </c>
      <c r="E61" s="187"/>
      <c r="F61" s="188" t="s">
        <v>52</v>
      </c>
      <c r="G61" s="186" t="s">
        <v>51</v>
      </c>
      <c r="H61" s="187"/>
      <c r="I61" s="187"/>
      <c r="J61" s="189" t="s">
        <v>52</v>
      </c>
      <c r="K61" s="187"/>
      <c r="L61" s="70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84" t="s">
        <v>53</v>
      </c>
      <c r="E65" s="190"/>
      <c r="F65" s="190"/>
      <c r="G65" s="184" t="s">
        <v>54</v>
      </c>
      <c r="H65" s="190"/>
      <c r="I65" s="190"/>
      <c r="J65" s="190"/>
      <c r="K65" s="190"/>
      <c r="L65" s="70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86" t="s">
        <v>51</v>
      </c>
      <c r="E76" s="187"/>
      <c r="F76" s="188" t="s">
        <v>52</v>
      </c>
      <c r="G76" s="186" t="s">
        <v>51</v>
      </c>
      <c r="H76" s="187"/>
      <c r="I76" s="187"/>
      <c r="J76" s="189" t="s">
        <v>52</v>
      </c>
      <c r="K76" s="187"/>
      <c r="L76" s="70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91"/>
      <c r="C77" s="192"/>
      <c r="D77" s="192"/>
      <c r="E77" s="192"/>
      <c r="F77" s="192"/>
      <c r="G77" s="192"/>
      <c r="H77" s="192"/>
      <c r="I77" s="192"/>
      <c r="J77" s="192"/>
      <c r="K77" s="192"/>
      <c r="L77" s="70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hidden="1" s="2" customFormat="1" ht="6.96" customHeight="1">
      <c r="A81" s="39"/>
      <c r="B81" s="193"/>
      <c r="C81" s="194"/>
      <c r="D81" s="194"/>
      <c r="E81" s="194"/>
      <c r="F81" s="194"/>
      <c r="G81" s="194"/>
      <c r="H81" s="194"/>
      <c r="I81" s="194"/>
      <c r="J81" s="194"/>
      <c r="K81" s="194"/>
      <c r="L81" s="70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hidden="1" s="2" customFormat="1" ht="24.96" customHeight="1">
      <c r="A82" s="39"/>
      <c r="B82" s="40"/>
      <c r="C82" s="24" t="s">
        <v>187</v>
      </c>
      <c r="D82" s="41"/>
      <c r="E82" s="41"/>
      <c r="F82" s="41"/>
      <c r="G82" s="41"/>
      <c r="H82" s="41"/>
      <c r="I82" s="41"/>
      <c r="J82" s="41"/>
      <c r="K82" s="41"/>
      <c r="L82" s="70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hidden="1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70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hidden="1" s="2" customFormat="1" ht="12" customHeight="1">
      <c r="A84" s="39"/>
      <c r="B84" s="40"/>
      <c r="C84" s="33" t="s">
        <v>15</v>
      </c>
      <c r="D84" s="41"/>
      <c r="E84" s="41"/>
      <c r="F84" s="41"/>
      <c r="G84" s="41"/>
      <c r="H84" s="41"/>
      <c r="I84" s="41"/>
      <c r="J84" s="41"/>
      <c r="K84" s="41"/>
      <c r="L84" s="70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hidden="1" s="2" customFormat="1" ht="27.84906" customHeight="1">
      <c r="A85" s="39"/>
      <c r="B85" s="40"/>
      <c r="C85" s="41"/>
      <c r="D85" s="41"/>
      <c r="E85" s="195" t="str">
        <f>E7</f>
        <v>Rekonštrukcia cesty a mostov II/512 hr. Trenčianskeho kraja - Veľké Pole - križ. II/428 Žarnovica , I. etapa</v>
      </c>
      <c r="F85" s="33"/>
      <c r="G85" s="33"/>
      <c r="H85" s="33"/>
      <c r="I85" s="41"/>
      <c r="J85" s="41"/>
      <c r="K85" s="41"/>
      <c r="L85" s="70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hidden="1" s="2" customFormat="1" ht="12" customHeight="1">
      <c r="A86" s="39"/>
      <c r="B86" s="40"/>
      <c r="C86" s="33" t="s">
        <v>185</v>
      </c>
      <c r="D86" s="41"/>
      <c r="E86" s="41"/>
      <c r="F86" s="41"/>
      <c r="G86" s="41"/>
      <c r="H86" s="41"/>
      <c r="I86" s="41"/>
      <c r="J86" s="41"/>
      <c r="K86" s="41"/>
      <c r="L86" s="70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hidden="1" s="2" customFormat="1" ht="16.30189" customHeight="1">
      <c r="A87" s="39"/>
      <c r="B87" s="40"/>
      <c r="C87" s="41"/>
      <c r="D87" s="41"/>
      <c r="E87" s="83" t="str">
        <f>E9</f>
        <v>202-00 - 202-00 Most ev.č.512-04</v>
      </c>
      <c r="F87" s="41"/>
      <c r="G87" s="41"/>
      <c r="H87" s="41"/>
      <c r="I87" s="41"/>
      <c r="J87" s="41"/>
      <c r="K87" s="41"/>
      <c r="L87" s="70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hidden="1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70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hidden="1" s="2" customFormat="1" ht="12" customHeight="1">
      <c r="A89" s="39"/>
      <c r="B89" s="40"/>
      <c r="C89" s="33" t="s">
        <v>19</v>
      </c>
      <c r="D89" s="41"/>
      <c r="E89" s="41"/>
      <c r="F89" s="28" t="str">
        <f>F12</f>
        <v>Okres Žarnovica , k. ú. Veľké Pole</v>
      </c>
      <c r="G89" s="41"/>
      <c r="H89" s="41"/>
      <c r="I89" s="33" t="s">
        <v>21</v>
      </c>
      <c r="J89" s="86" t="str">
        <f>IF(J12="","",J12)</f>
        <v>14. 12. 2020</v>
      </c>
      <c r="K89" s="41"/>
      <c r="L89" s="70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hidden="1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70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hidden="1" s="2" customFormat="1" ht="24.81509" customHeight="1">
      <c r="A91" s="39"/>
      <c r="B91" s="40"/>
      <c r="C91" s="33" t="s">
        <v>23</v>
      </c>
      <c r="D91" s="41"/>
      <c r="E91" s="41"/>
      <c r="F91" s="28" t="str">
        <f>E15</f>
        <v xml:space="preserve">BANSKOBYSTRICKÝ SAMOSPRÁVNY KRAJ </v>
      </c>
      <c r="G91" s="41"/>
      <c r="H91" s="41"/>
      <c r="I91" s="33" t="s">
        <v>29</v>
      </c>
      <c r="J91" s="37" t="str">
        <f>E21</f>
        <v>ISPO spol.s r.o. , Prešov</v>
      </c>
      <c r="K91" s="41"/>
      <c r="L91" s="70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hidden="1" s="2" customFormat="1" ht="15.30566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Ing. Čurlík Ján</v>
      </c>
      <c r="K92" s="41"/>
      <c r="L92" s="70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hidden="1" s="2" customFormat="1" ht="10.32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70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hidden="1" s="2" customFormat="1" ht="29.28" customHeight="1">
      <c r="A94" s="39"/>
      <c r="B94" s="40"/>
      <c r="C94" s="196" t="s">
        <v>188</v>
      </c>
      <c r="D94" s="197"/>
      <c r="E94" s="197"/>
      <c r="F94" s="197"/>
      <c r="G94" s="197"/>
      <c r="H94" s="197"/>
      <c r="I94" s="197"/>
      <c r="J94" s="198" t="s">
        <v>189</v>
      </c>
      <c r="K94" s="197"/>
      <c r="L94" s="70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hidden="1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70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hidden="1" s="2" customFormat="1" ht="22.8" customHeight="1">
      <c r="A96" s="39"/>
      <c r="B96" s="40"/>
      <c r="C96" s="199" t="s">
        <v>190</v>
      </c>
      <c r="D96" s="41"/>
      <c r="E96" s="41"/>
      <c r="F96" s="41"/>
      <c r="G96" s="41"/>
      <c r="H96" s="41"/>
      <c r="I96" s="41"/>
      <c r="J96" s="117">
        <f>J129</f>
        <v>0</v>
      </c>
      <c r="K96" s="41"/>
      <c r="L96" s="70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191</v>
      </c>
    </row>
    <row r="97" hidden="1" s="9" customFormat="1" ht="24.96" customHeight="1">
      <c r="A97" s="9"/>
      <c r="B97" s="200"/>
      <c r="C97" s="201"/>
      <c r="D97" s="202" t="s">
        <v>238</v>
      </c>
      <c r="E97" s="203"/>
      <c r="F97" s="203"/>
      <c r="G97" s="203"/>
      <c r="H97" s="203"/>
      <c r="I97" s="203"/>
      <c r="J97" s="204">
        <f>J130</f>
        <v>0</v>
      </c>
      <c r="K97" s="201"/>
      <c r="L97" s="20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hidden="1" s="10" customFormat="1" ht="19.92" customHeight="1">
      <c r="A98" s="10"/>
      <c r="B98" s="206"/>
      <c r="C98" s="140"/>
      <c r="D98" s="207" t="s">
        <v>239</v>
      </c>
      <c r="E98" s="208"/>
      <c r="F98" s="208"/>
      <c r="G98" s="208"/>
      <c r="H98" s="208"/>
      <c r="I98" s="208"/>
      <c r="J98" s="209">
        <f>J131</f>
        <v>0</v>
      </c>
      <c r="K98" s="140"/>
      <c r="L98" s="2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hidden="1" s="10" customFormat="1" ht="19.92" customHeight="1">
      <c r="A99" s="10"/>
      <c r="B99" s="206"/>
      <c r="C99" s="140"/>
      <c r="D99" s="207" t="s">
        <v>240</v>
      </c>
      <c r="E99" s="208"/>
      <c r="F99" s="208"/>
      <c r="G99" s="208"/>
      <c r="H99" s="208"/>
      <c r="I99" s="208"/>
      <c r="J99" s="209">
        <f>J187</f>
        <v>0</v>
      </c>
      <c r="K99" s="140"/>
      <c r="L99" s="2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hidden="1" s="10" customFormat="1" ht="19.92" customHeight="1">
      <c r="A100" s="10"/>
      <c r="B100" s="206"/>
      <c r="C100" s="140"/>
      <c r="D100" s="207" t="s">
        <v>1426</v>
      </c>
      <c r="E100" s="208"/>
      <c r="F100" s="208"/>
      <c r="G100" s="208"/>
      <c r="H100" s="208"/>
      <c r="I100" s="208"/>
      <c r="J100" s="209">
        <f>J211</f>
        <v>0</v>
      </c>
      <c r="K100" s="140"/>
      <c r="L100" s="2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hidden="1" s="10" customFormat="1" ht="19.92" customHeight="1">
      <c r="A101" s="10"/>
      <c r="B101" s="206"/>
      <c r="C101" s="140"/>
      <c r="D101" s="207" t="s">
        <v>242</v>
      </c>
      <c r="E101" s="208"/>
      <c r="F101" s="208"/>
      <c r="G101" s="208"/>
      <c r="H101" s="208"/>
      <c r="I101" s="208"/>
      <c r="J101" s="209">
        <f>J251</f>
        <v>0</v>
      </c>
      <c r="K101" s="140"/>
      <c r="L101" s="2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hidden="1" s="10" customFormat="1" ht="19.92" customHeight="1">
      <c r="A102" s="10"/>
      <c r="B102" s="206"/>
      <c r="C102" s="140"/>
      <c r="D102" s="207" t="s">
        <v>243</v>
      </c>
      <c r="E102" s="208"/>
      <c r="F102" s="208"/>
      <c r="G102" s="208"/>
      <c r="H102" s="208"/>
      <c r="I102" s="208"/>
      <c r="J102" s="209">
        <f>J301</f>
        <v>0</v>
      </c>
      <c r="K102" s="140"/>
      <c r="L102" s="2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hidden="1" s="10" customFormat="1" ht="19.92" customHeight="1">
      <c r="A103" s="10"/>
      <c r="B103" s="206"/>
      <c r="C103" s="140"/>
      <c r="D103" s="207" t="s">
        <v>841</v>
      </c>
      <c r="E103" s="208"/>
      <c r="F103" s="208"/>
      <c r="G103" s="208"/>
      <c r="H103" s="208"/>
      <c r="I103" s="208"/>
      <c r="J103" s="209">
        <f>J329</f>
        <v>0</v>
      </c>
      <c r="K103" s="140"/>
      <c r="L103" s="2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hidden="1" s="10" customFormat="1" ht="19.92" customHeight="1">
      <c r="A104" s="10"/>
      <c r="B104" s="206"/>
      <c r="C104" s="140"/>
      <c r="D104" s="207" t="s">
        <v>244</v>
      </c>
      <c r="E104" s="208"/>
      <c r="F104" s="208"/>
      <c r="G104" s="208"/>
      <c r="H104" s="208"/>
      <c r="I104" s="208"/>
      <c r="J104" s="209">
        <f>J384</f>
        <v>0</v>
      </c>
      <c r="K104" s="140"/>
      <c r="L104" s="2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hidden="1" s="10" customFormat="1" ht="19.92" customHeight="1">
      <c r="A105" s="10"/>
      <c r="B105" s="206"/>
      <c r="C105" s="140"/>
      <c r="D105" s="207" t="s">
        <v>245</v>
      </c>
      <c r="E105" s="208"/>
      <c r="F105" s="208"/>
      <c r="G105" s="208"/>
      <c r="H105" s="208"/>
      <c r="I105" s="208"/>
      <c r="J105" s="209">
        <f>J394</f>
        <v>0</v>
      </c>
      <c r="K105" s="140"/>
      <c r="L105" s="2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hidden="1" s="10" customFormat="1" ht="19.92" customHeight="1">
      <c r="A106" s="10"/>
      <c r="B106" s="206"/>
      <c r="C106" s="140"/>
      <c r="D106" s="207" t="s">
        <v>246</v>
      </c>
      <c r="E106" s="208"/>
      <c r="F106" s="208"/>
      <c r="G106" s="208"/>
      <c r="H106" s="208"/>
      <c r="I106" s="208"/>
      <c r="J106" s="209">
        <f>J527</f>
        <v>0</v>
      </c>
      <c r="K106" s="140"/>
      <c r="L106" s="2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hidden="1" s="9" customFormat="1" ht="24.96" customHeight="1">
      <c r="A107" s="9"/>
      <c r="B107" s="200"/>
      <c r="C107" s="201"/>
      <c r="D107" s="202" t="s">
        <v>247</v>
      </c>
      <c r="E107" s="203"/>
      <c r="F107" s="203"/>
      <c r="G107" s="203"/>
      <c r="H107" s="203"/>
      <c r="I107" s="203"/>
      <c r="J107" s="204">
        <f>J529</f>
        <v>0</v>
      </c>
      <c r="K107" s="201"/>
      <c r="L107" s="205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hidden="1" s="10" customFormat="1" ht="19.92" customHeight="1">
      <c r="A108" s="10"/>
      <c r="B108" s="206"/>
      <c r="C108" s="140"/>
      <c r="D108" s="207" t="s">
        <v>248</v>
      </c>
      <c r="E108" s="208"/>
      <c r="F108" s="208"/>
      <c r="G108" s="208"/>
      <c r="H108" s="208"/>
      <c r="I108" s="208"/>
      <c r="J108" s="209">
        <f>J530</f>
        <v>0</v>
      </c>
      <c r="K108" s="140"/>
      <c r="L108" s="2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hidden="1" s="9" customFormat="1" ht="24.96" customHeight="1">
      <c r="A109" s="9"/>
      <c r="B109" s="200"/>
      <c r="C109" s="201"/>
      <c r="D109" s="202" t="s">
        <v>192</v>
      </c>
      <c r="E109" s="203"/>
      <c r="F109" s="203"/>
      <c r="G109" s="203"/>
      <c r="H109" s="203"/>
      <c r="I109" s="203"/>
      <c r="J109" s="204">
        <f>J578</f>
        <v>0</v>
      </c>
      <c r="K109" s="201"/>
      <c r="L109" s="205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hidden="1" s="2" customFormat="1" ht="21.84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70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hidden="1" s="2" customFormat="1" ht="6.96" customHeight="1">
      <c r="A111" s="39"/>
      <c r="B111" s="73"/>
      <c r="C111" s="74"/>
      <c r="D111" s="74"/>
      <c r="E111" s="74"/>
      <c r="F111" s="74"/>
      <c r="G111" s="74"/>
      <c r="H111" s="74"/>
      <c r="I111" s="74"/>
      <c r="J111" s="74"/>
      <c r="K111" s="74"/>
      <c r="L111" s="70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hidden="1"/>
    <row r="113" hidden="1"/>
    <row r="114" hidden="1"/>
    <row r="115" s="2" customFormat="1" ht="6.96" customHeight="1">
      <c r="A115" s="39"/>
      <c r="B115" s="75"/>
      <c r="C115" s="76"/>
      <c r="D115" s="76"/>
      <c r="E115" s="76"/>
      <c r="F115" s="76"/>
      <c r="G115" s="76"/>
      <c r="H115" s="76"/>
      <c r="I115" s="76"/>
      <c r="J115" s="76"/>
      <c r="K115" s="76"/>
      <c r="L115" s="70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="2" customFormat="1" ht="24.96" customHeight="1">
      <c r="A116" s="39"/>
      <c r="B116" s="40"/>
      <c r="C116" s="24" t="s">
        <v>195</v>
      </c>
      <c r="D116" s="41"/>
      <c r="E116" s="41"/>
      <c r="F116" s="41"/>
      <c r="G116" s="41"/>
      <c r="H116" s="41"/>
      <c r="I116" s="41"/>
      <c r="J116" s="41"/>
      <c r="K116" s="41"/>
      <c r="L116" s="70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2" customFormat="1" ht="6.96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70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2" customFormat="1" ht="12" customHeight="1">
      <c r="A118" s="39"/>
      <c r="B118" s="40"/>
      <c r="C118" s="33" t="s">
        <v>15</v>
      </c>
      <c r="D118" s="41"/>
      <c r="E118" s="41"/>
      <c r="F118" s="41"/>
      <c r="G118" s="41"/>
      <c r="H118" s="41"/>
      <c r="I118" s="41"/>
      <c r="J118" s="41"/>
      <c r="K118" s="41"/>
      <c r="L118" s="70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="2" customFormat="1" ht="27.84906" customHeight="1">
      <c r="A119" s="39"/>
      <c r="B119" s="40"/>
      <c r="C119" s="41"/>
      <c r="D119" s="41"/>
      <c r="E119" s="195" t="str">
        <f>E7</f>
        <v>Rekonštrukcia cesty a mostov II/512 hr. Trenčianskeho kraja - Veľké Pole - križ. II/428 Žarnovica , I. etapa</v>
      </c>
      <c r="F119" s="33"/>
      <c r="G119" s="33"/>
      <c r="H119" s="33"/>
      <c r="I119" s="41"/>
      <c r="J119" s="41"/>
      <c r="K119" s="41"/>
      <c r="L119" s="70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="2" customFormat="1" ht="12" customHeight="1">
      <c r="A120" s="39"/>
      <c r="B120" s="40"/>
      <c r="C120" s="33" t="s">
        <v>185</v>
      </c>
      <c r="D120" s="41"/>
      <c r="E120" s="41"/>
      <c r="F120" s="41"/>
      <c r="G120" s="41"/>
      <c r="H120" s="41"/>
      <c r="I120" s="41"/>
      <c r="J120" s="41"/>
      <c r="K120" s="41"/>
      <c r="L120" s="70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="2" customFormat="1" ht="16.30189" customHeight="1">
      <c r="A121" s="39"/>
      <c r="B121" s="40"/>
      <c r="C121" s="41"/>
      <c r="D121" s="41"/>
      <c r="E121" s="83" t="str">
        <f>E9</f>
        <v>202-00 - 202-00 Most ev.č.512-04</v>
      </c>
      <c r="F121" s="41"/>
      <c r="G121" s="41"/>
      <c r="H121" s="41"/>
      <c r="I121" s="41"/>
      <c r="J121" s="41"/>
      <c r="K121" s="41"/>
      <c r="L121" s="70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="2" customFormat="1" ht="6.96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70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="2" customFormat="1" ht="12" customHeight="1">
      <c r="A123" s="39"/>
      <c r="B123" s="40"/>
      <c r="C123" s="33" t="s">
        <v>19</v>
      </c>
      <c r="D123" s="41"/>
      <c r="E123" s="41"/>
      <c r="F123" s="28" t="str">
        <f>F12</f>
        <v>Okres Žarnovica , k. ú. Veľké Pole</v>
      </c>
      <c r="G123" s="41"/>
      <c r="H123" s="41"/>
      <c r="I123" s="33" t="s">
        <v>21</v>
      </c>
      <c r="J123" s="86" t="str">
        <f>IF(J12="","",J12)</f>
        <v>14. 12. 2020</v>
      </c>
      <c r="K123" s="41"/>
      <c r="L123" s="70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="2" customFormat="1" ht="6.96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70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="2" customFormat="1" ht="24.81509" customHeight="1">
      <c r="A125" s="39"/>
      <c r="B125" s="40"/>
      <c r="C125" s="33" t="s">
        <v>23</v>
      </c>
      <c r="D125" s="41"/>
      <c r="E125" s="41"/>
      <c r="F125" s="28" t="str">
        <f>E15</f>
        <v xml:space="preserve">BANSKOBYSTRICKÝ SAMOSPRÁVNY KRAJ </v>
      </c>
      <c r="G125" s="41"/>
      <c r="H125" s="41"/>
      <c r="I125" s="33" t="s">
        <v>29</v>
      </c>
      <c r="J125" s="37" t="str">
        <f>E21</f>
        <v>ISPO spol.s r.o. , Prešov</v>
      </c>
      <c r="K125" s="41"/>
      <c r="L125" s="70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="2" customFormat="1" ht="15.30566" customHeight="1">
      <c r="A126" s="39"/>
      <c r="B126" s="40"/>
      <c r="C126" s="33" t="s">
        <v>27</v>
      </c>
      <c r="D126" s="41"/>
      <c r="E126" s="41"/>
      <c r="F126" s="28" t="str">
        <f>IF(E18="","",E18)</f>
        <v>Vyplň údaj</v>
      </c>
      <c r="G126" s="41"/>
      <c r="H126" s="41"/>
      <c r="I126" s="33" t="s">
        <v>33</v>
      </c>
      <c r="J126" s="37" t="str">
        <f>E24</f>
        <v>Ing. Čurlík Ján</v>
      </c>
      <c r="K126" s="41"/>
      <c r="L126" s="70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="2" customFormat="1" ht="10.32" customHeight="1">
      <c r="A127" s="39"/>
      <c r="B127" s="40"/>
      <c r="C127" s="41"/>
      <c r="D127" s="41"/>
      <c r="E127" s="41"/>
      <c r="F127" s="41"/>
      <c r="G127" s="41"/>
      <c r="H127" s="41"/>
      <c r="I127" s="41"/>
      <c r="J127" s="41"/>
      <c r="K127" s="41"/>
      <c r="L127" s="70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="11" customFormat="1" ht="29.28" customHeight="1">
      <c r="A128" s="211"/>
      <c r="B128" s="212"/>
      <c r="C128" s="213" t="s">
        <v>196</v>
      </c>
      <c r="D128" s="214" t="s">
        <v>61</v>
      </c>
      <c r="E128" s="214" t="s">
        <v>57</v>
      </c>
      <c r="F128" s="214" t="s">
        <v>58</v>
      </c>
      <c r="G128" s="214" t="s">
        <v>197</v>
      </c>
      <c r="H128" s="214" t="s">
        <v>198</v>
      </c>
      <c r="I128" s="214" t="s">
        <v>199</v>
      </c>
      <c r="J128" s="215" t="s">
        <v>189</v>
      </c>
      <c r="K128" s="216" t="s">
        <v>200</v>
      </c>
      <c r="L128" s="217"/>
      <c r="M128" s="107" t="s">
        <v>1</v>
      </c>
      <c r="N128" s="108" t="s">
        <v>40</v>
      </c>
      <c r="O128" s="108" t="s">
        <v>201</v>
      </c>
      <c r="P128" s="108" t="s">
        <v>202</v>
      </c>
      <c r="Q128" s="108" t="s">
        <v>203</v>
      </c>
      <c r="R128" s="108" t="s">
        <v>204</v>
      </c>
      <c r="S128" s="108" t="s">
        <v>205</v>
      </c>
      <c r="T128" s="109" t="s">
        <v>206</v>
      </c>
      <c r="U128" s="211"/>
      <c r="V128" s="211"/>
      <c r="W128" s="211"/>
      <c r="X128" s="211"/>
      <c r="Y128" s="211"/>
      <c r="Z128" s="211"/>
      <c r="AA128" s="211"/>
      <c r="AB128" s="211"/>
      <c r="AC128" s="211"/>
      <c r="AD128" s="211"/>
      <c r="AE128" s="211"/>
    </row>
    <row r="129" s="2" customFormat="1" ht="22.8" customHeight="1">
      <c r="A129" s="39"/>
      <c r="B129" s="40"/>
      <c r="C129" s="114" t="s">
        <v>190</v>
      </c>
      <c r="D129" s="41"/>
      <c r="E129" s="41"/>
      <c r="F129" s="41"/>
      <c r="G129" s="41"/>
      <c r="H129" s="41"/>
      <c r="I129" s="41"/>
      <c r="J129" s="218">
        <f>BK129</f>
        <v>0</v>
      </c>
      <c r="K129" s="41"/>
      <c r="L129" s="45"/>
      <c r="M129" s="110"/>
      <c r="N129" s="219"/>
      <c r="O129" s="111"/>
      <c r="P129" s="220">
        <f>P130+P529+P578</f>
        <v>0</v>
      </c>
      <c r="Q129" s="111"/>
      <c r="R129" s="220">
        <f>R130+R529+R578</f>
        <v>733.93155699235911</v>
      </c>
      <c r="S129" s="111"/>
      <c r="T129" s="221">
        <f>T130+T529+T578</f>
        <v>200.26560499999999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75</v>
      </c>
      <c r="AU129" s="18" t="s">
        <v>191</v>
      </c>
      <c r="BK129" s="222">
        <f>BK130+BK529+BK578</f>
        <v>0</v>
      </c>
    </row>
    <row r="130" s="12" customFormat="1" ht="25.92" customHeight="1">
      <c r="A130" s="12"/>
      <c r="B130" s="223"/>
      <c r="C130" s="224"/>
      <c r="D130" s="225" t="s">
        <v>75</v>
      </c>
      <c r="E130" s="226" t="s">
        <v>249</v>
      </c>
      <c r="F130" s="226" t="s">
        <v>250</v>
      </c>
      <c r="G130" s="224"/>
      <c r="H130" s="224"/>
      <c r="I130" s="227"/>
      <c r="J130" s="228">
        <f>BK130</f>
        <v>0</v>
      </c>
      <c r="K130" s="224"/>
      <c r="L130" s="229"/>
      <c r="M130" s="230"/>
      <c r="N130" s="231"/>
      <c r="O130" s="231"/>
      <c r="P130" s="232">
        <f>P131+P187+P211+P251+P301+P329+P384+P394+P527</f>
        <v>0</v>
      </c>
      <c r="Q130" s="231"/>
      <c r="R130" s="232">
        <f>R131+R187+R211+R251+R301+R329+R384+R394+R527</f>
        <v>732.8683530556591</v>
      </c>
      <c r="S130" s="231"/>
      <c r="T130" s="233">
        <f>T131+T187+T211+T251+T301+T329+T384+T394+T527</f>
        <v>200.26560499999999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34" t="s">
        <v>84</v>
      </c>
      <c r="AT130" s="235" t="s">
        <v>75</v>
      </c>
      <c r="AU130" s="235" t="s">
        <v>76</v>
      </c>
      <c r="AY130" s="234" t="s">
        <v>210</v>
      </c>
      <c r="BK130" s="236">
        <f>BK131+BK187+BK211+BK251+BK301+BK329+BK384+BK394+BK527</f>
        <v>0</v>
      </c>
    </row>
    <row r="131" s="12" customFormat="1" ht="22.8" customHeight="1">
      <c r="A131" s="12"/>
      <c r="B131" s="223"/>
      <c r="C131" s="224"/>
      <c r="D131" s="225" t="s">
        <v>75</v>
      </c>
      <c r="E131" s="237" t="s">
        <v>84</v>
      </c>
      <c r="F131" s="237" t="s">
        <v>251</v>
      </c>
      <c r="G131" s="224"/>
      <c r="H131" s="224"/>
      <c r="I131" s="227"/>
      <c r="J131" s="238">
        <f>BK131</f>
        <v>0</v>
      </c>
      <c r="K131" s="224"/>
      <c r="L131" s="229"/>
      <c r="M131" s="230"/>
      <c r="N131" s="231"/>
      <c r="O131" s="231"/>
      <c r="P131" s="232">
        <f>SUM(P132:P186)</f>
        <v>0</v>
      </c>
      <c r="Q131" s="231"/>
      <c r="R131" s="232">
        <f>SUM(R132:R186)</f>
        <v>0.84981961200000011</v>
      </c>
      <c r="S131" s="231"/>
      <c r="T131" s="233">
        <f>SUM(T132:T186)</f>
        <v>100.86450000000001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34" t="s">
        <v>84</v>
      </c>
      <c r="AT131" s="235" t="s">
        <v>75</v>
      </c>
      <c r="AU131" s="235" t="s">
        <v>84</v>
      </c>
      <c r="AY131" s="234" t="s">
        <v>210</v>
      </c>
      <c r="BK131" s="236">
        <f>SUM(BK132:BK186)</f>
        <v>0</v>
      </c>
    </row>
    <row r="132" s="2" customFormat="1" ht="31.92453" customHeight="1">
      <c r="A132" s="39"/>
      <c r="B132" s="40"/>
      <c r="C132" s="239" t="s">
        <v>84</v>
      </c>
      <c r="D132" s="239" t="s">
        <v>213</v>
      </c>
      <c r="E132" s="240" t="s">
        <v>2380</v>
      </c>
      <c r="F132" s="241" t="s">
        <v>2381</v>
      </c>
      <c r="G132" s="242" t="s">
        <v>254</v>
      </c>
      <c r="H132" s="243">
        <v>115.875</v>
      </c>
      <c r="I132" s="244"/>
      <c r="J132" s="245">
        <f>ROUND(I132*H132,2)</f>
        <v>0</v>
      </c>
      <c r="K132" s="246"/>
      <c r="L132" s="45"/>
      <c r="M132" s="247" t="s">
        <v>1</v>
      </c>
      <c r="N132" s="248" t="s">
        <v>42</v>
      </c>
      <c r="O132" s="98"/>
      <c r="P132" s="249">
        <f>O132*H132</f>
        <v>0</v>
      </c>
      <c r="Q132" s="249">
        <v>0.000457248</v>
      </c>
      <c r="R132" s="249">
        <f>Q132*H132</f>
        <v>0.052983611999999999</v>
      </c>
      <c r="S132" s="249">
        <v>0.50800000000000001</v>
      </c>
      <c r="T132" s="250">
        <f>S132*H132</f>
        <v>58.8645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51" t="s">
        <v>227</v>
      </c>
      <c r="AT132" s="251" t="s">
        <v>213</v>
      </c>
      <c r="AU132" s="251" t="s">
        <v>92</v>
      </c>
      <c r="AY132" s="18" t="s">
        <v>210</v>
      </c>
      <c r="BE132" s="252">
        <f>IF(N132="základná",J132,0)</f>
        <v>0</v>
      </c>
      <c r="BF132" s="252">
        <f>IF(N132="znížená",J132,0)</f>
        <v>0</v>
      </c>
      <c r="BG132" s="252">
        <f>IF(N132="zákl. prenesená",J132,0)</f>
        <v>0</v>
      </c>
      <c r="BH132" s="252">
        <f>IF(N132="zníž. prenesená",J132,0)</f>
        <v>0</v>
      </c>
      <c r="BI132" s="252">
        <f>IF(N132="nulová",J132,0)</f>
        <v>0</v>
      </c>
      <c r="BJ132" s="18" t="s">
        <v>92</v>
      </c>
      <c r="BK132" s="252">
        <f>ROUND(I132*H132,2)</f>
        <v>0</v>
      </c>
      <c r="BL132" s="18" t="s">
        <v>227</v>
      </c>
      <c r="BM132" s="251" t="s">
        <v>2382</v>
      </c>
    </row>
    <row r="133" s="13" customFormat="1">
      <c r="A133" s="13"/>
      <c r="B133" s="258"/>
      <c r="C133" s="259"/>
      <c r="D133" s="260" t="s">
        <v>256</v>
      </c>
      <c r="E133" s="261" t="s">
        <v>1</v>
      </c>
      <c r="F133" s="262" t="s">
        <v>2882</v>
      </c>
      <c r="G133" s="259"/>
      <c r="H133" s="263">
        <v>40.875</v>
      </c>
      <c r="I133" s="264"/>
      <c r="J133" s="259"/>
      <c r="K133" s="259"/>
      <c r="L133" s="265"/>
      <c r="M133" s="266"/>
      <c r="N133" s="267"/>
      <c r="O133" s="267"/>
      <c r="P133" s="267"/>
      <c r="Q133" s="267"/>
      <c r="R133" s="267"/>
      <c r="S133" s="267"/>
      <c r="T133" s="268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69" t="s">
        <v>256</v>
      </c>
      <c r="AU133" s="269" t="s">
        <v>92</v>
      </c>
      <c r="AV133" s="13" t="s">
        <v>92</v>
      </c>
      <c r="AW133" s="13" t="s">
        <v>32</v>
      </c>
      <c r="AX133" s="13" t="s">
        <v>76</v>
      </c>
      <c r="AY133" s="269" t="s">
        <v>210</v>
      </c>
    </row>
    <row r="134" s="13" customFormat="1">
      <c r="A134" s="13"/>
      <c r="B134" s="258"/>
      <c r="C134" s="259"/>
      <c r="D134" s="260" t="s">
        <v>256</v>
      </c>
      <c r="E134" s="261" t="s">
        <v>1</v>
      </c>
      <c r="F134" s="262" t="s">
        <v>2384</v>
      </c>
      <c r="G134" s="259"/>
      <c r="H134" s="263">
        <v>75</v>
      </c>
      <c r="I134" s="264"/>
      <c r="J134" s="259"/>
      <c r="K134" s="259"/>
      <c r="L134" s="265"/>
      <c r="M134" s="266"/>
      <c r="N134" s="267"/>
      <c r="O134" s="267"/>
      <c r="P134" s="267"/>
      <c r="Q134" s="267"/>
      <c r="R134" s="267"/>
      <c r="S134" s="267"/>
      <c r="T134" s="268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69" t="s">
        <v>256</v>
      </c>
      <c r="AU134" s="269" t="s">
        <v>92</v>
      </c>
      <c r="AV134" s="13" t="s">
        <v>92</v>
      </c>
      <c r="AW134" s="13" t="s">
        <v>32</v>
      </c>
      <c r="AX134" s="13" t="s">
        <v>76</v>
      </c>
      <c r="AY134" s="269" t="s">
        <v>210</v>
      </c>
    </row>
    <row r="135" s="14" customFormat="1">
      <c r="A135" s="14"/>
      <c r="B135" s="270"/>
      <c r="C135" s="271"/>
      <c r="D135" s="260" t="s">
        <v>256</v>
      </c>
      <c r="E135" s="272" t="s">
        <v>1</v>
      </c>
      <c r="F135" s="273" t="s">
        <v>268</v>
      </c>
      <c r="G135" s="271"/>
      <c r="H135" s="274">
        <v>115.875</v>
      </c>
      <c r="I135" s="275"/>
      <c r="J135" s="271"/>
      <c r="K135" s="271"/>
      <c r="L135" s="276"/>
      <c r="M135" s="277"/>
      <c r="N135" s="278"/>
      <c r="O135" s="278"/>
      <c r="P135" s="278"/>
      <c r="Q135" s="278"/>
      <c r="R135" s="278"/>
      <c r="S135" s="278"/>
      <c r="T135" s="279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80" t="s">
        <v>256</v>
      </c>
      <c r="AU135" s="280" t="s">
        <v>92</v>
      </c>
      <c r="AV135" s="14" t="s">
        <v>227</v>
      </c>
      <c r="AW135" s="14" t="s">
        <v>32</v>
      </c>
      <c r="AX135" s="14" t="s">
        <v>84</v>
      </c>
      <c r="AY135" s="280" t="s">
        <v>210</v>
      </c>
    </row>
    <row r="136" s="2" customFormat="1" ht="31.92453" customHeight="1">
      <c r="A136" s="39"/>
      <c r="B136" s="40"/>
      <c r="C136" s="239" t="s">
        <v>92</v>
      </c>
      <c r="D136" s="239" t="s">
        <v>213</v>
      </c>
      <c r="E136" s="240" t="s">
        <v>1002</v>
      </c>
      <c r="F136" s="241" t="s">
        <v>1003</v>
      </c>
      <c r="G136" s="242" t="s">
        <v>254</v>
      </c>
      <c r="H136" s="243">
        <v>75</v>
      </c>
      <c r="I136" s="244"/>
      <c r="J136" s="245">
        <f>ROUND(I136*H136,2)</f>
        <v>0</v>
      </c>
      <c r="K136" s="246"/>
      <c r="L136" s="45"/>
      <c r="M136" s="247" t="s">
        <v>1</v>
      </c>
      <c r="N136" s="248" t="s">
        <v>42</v>
      </c>
      <c r="O136" s="98"/>
      <c r="P136" s="249">
        <f>O136*H136</f>
        <v>0</v>
      </c>
      <c r="Q136" s="249">
        <v>0</v>
      </c>
      <c r="R136" s="249">
        <f>Q136*H136</f>
        <v>0</v>
      </c>
      <c r="S136" s="249">
        <v>0.56000000000000005</v>
      </c>
      <c r="T136" s="250">
        <f>S136*H136</f>
        <v>42.000000000000007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51" t="s">
        <v>227</v>
      </c>
      <c r="AT136" s="251" t="s">
        <v>213</v>
      </c>
      <c r="AU136" s="251" t="s">
        <v>92</v>
      </c>
      <c r="AY136" s="18" t="s">
        <v>210</v>
      </c>
      <c r="BE136" s="252">
        <f>IF(N136="základná",J136,0)</f>
        <v>0</v>
      </c>
      <c r="BF136" s="252">
        <f>IF(N136="znížená",J136,0)</f>
        <v>0</v>
      </c>
      <c r="BG136" s="252">
        <f>IF(N136="zákl. prenesená",J136,0)</f>
        <v>0</v>
      </c>
      <c r="BH136" s="252">
        <f>IF(N136="zníž. prenesená",J136,0)</f>
        <v>0</v>
      </c>
      <c r="BI136" s="252">
        <f>IF(N136="nulová",J136,0)</f>
        <v>0</v>
      </c>
      <c r="BJ136" s="18" t="s">
        <v>92</v>
      </c>
      <c r="BK136" s="252">
        <f>ROUND(I136*H136,2)</f>
        <v>0</v>
      </c>
      <c r="BL136" s="18" t="s">
        <v>227</v>
      </c>
      <c r="BM136" s="251" t="s">
        <v>2385</v>
      </c>
    </row>
    <row r="137" s="13" customFormat="1">
      <c r="A137" s="13"/>
      <c r="B137" s="258"/>
      <c r="C137" s="259"/>
      <c r="D137" s="260" t="s">
        <v>256</v>
      </c>
      <c r="E137" s="261" t="s">
        <v>1</v>
      </c>
      <c r="F137" s="262" t="s">
        <v>2384</v>
      </c>
      <c r="G137" s="259"/>
      <c r="H137" s="263">
        <v>75</v>
      </c>
      <c r="I137" s="264"/>
      <c r="J137" s="259"/>
      <c r="K137" s="259"/>
      <c r="L137" s="265"/>
      <c r="M137" s="266"/>
      <c r="N137" s="267"/>
      <c r="O137" s="267"/>
      <c r="P137" s="267"/>
      <c r="Q137" s="267"/>
      <c r="R137" s="267"/>
      <c r="S137" s="267"/>
      <c r="T137" s="268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69" t="s">
        <v>256</v>
      </c>
      <c r="AU137" s="269" t="s">
        <v>92</v>
      </c>
      <c r="AV137" s="13" t="s">
        <v>92</v>
      </c>
      <c r="AW137" s="13" t="s">
        <v>32</v>
      </c>
      <c r="AX137" s="13" t="s">
        <v>76</v>
      </c>
      <c r="AY137" s="269" t="s">
        <v>210</v>
      </c>
    </row>
    <row r="138" s="14" customFormat="1">
      <c r="A138" s="14"/>
      <c r="B138" s="270"/>
      <c r="C138" s="271"/>
      <c r="D138" s="260" t="s">
        <v>256</v>
      </c>
      <c r="E138" s="272" t="s">
        <v>1</v>
      </c>
      <c r="F138" s="273" t="s">
        <v>268</v>
      </c>
      <c r="G138" s="271"/>
      <c r="H138" s="274">
        <v>75</v>
      </c>
      <c r="I138" s="275"/>
      <c r="J138" s="271"/>
      <c r="K138" s="271"/>
      <c r="L138" s="276"/>
      <c r="M138" s="277"/>
      <c r="N138" s="278"/>
      <c r="O138" s="278"/>
      <c r="P138" s="278"/>
      <c r="Q138" s="278"/>
      <c r="R138" s="278"/>
      <c r="S138" s="278"/>
      <c r="T138" s="279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80" t="s">
        <v>256</v>
      </c>
      <c r="AU138" s="280" t="s">
        <v>92</v>
      </c>
      <c r="AV138" s="14" t="s">
        <v>227</v>
      </c>
      <c r="AW138" s="14" t="s">
        <v>32</v>
      </c>
      <c r="AX138" s="14" t="s">
        <v>84</v>
      </c>
      <c r="AY138" s="280" t="s">
        <v>210</v>
      </c>
    </row>
    <row r="139" s="2" customFormat="1" ht="23.4566" customHeight="1">
      <c r="A139" s="39"/>
      <c r="B139" s="40"/>
      <c r="C139" s="239" t="s">
        <v>102</v>
      </c>
      <c r="D139" s="239" t="s">
        <v>213</v>
      </c>
      <c r="E139" s="240" t="s">
        <v>2883</v>
      </c>
      <c r="F139" s="241" t="s">
        <v>2884</v>
      </c>
      <c r="G139" s="242" t="s">
        <v>310</v>
      </c>
      <c r="H139" s="243">
        <v>40</v>
      </c>
      <c r="I139" s="244"/>
      <c r="J139" s="245">
        <f>ROUND(I139*H139,2)</f>
        <v>0</v>
      </c>
      <c r="K139" s="246"/>
      <c r="L139" s="45"/>
      <c r="M139" s="247" t="s">
        <v>1</v>
      </c>
      <c r="N139" s="248" t="s">
        <v>42</v>
      </c>
      <c r="O139" s="98"/>
      <c r="P139" s="249">
        <f>O139*H139</f>
        <v>0</v>
      </c>
      <c r="Q139" s="249">
        <v>0.019890000000000001</v>
      </c>
      <c r="R139" s="249">
        <f>Q139*H139</f>
        <v>0.79560000000000008</v>
      </c>
      <c r="S139" s="249">
        <v>0</v>
      </c>
      <c r="T139" s="250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51" t="s">
        <v>227</v>
      </c>
      <c r="AT139" s="251" t="s">
        <v>213</v>
      </c>
      <c r="AU139" s="251" t="s">
        <v>92</v>
      </c>
      <c r="AY139" s="18" t="s">
        <v>210</v>
      </c>
      <c r="BE139" s="252">
        <f>IF(N139="základná",J139,0)</f>
        <v>0</v>
      </c>
      <c r="BF139" s="252">
        <f>IF(N139="znížená",J139,0)</f>
        <v>0</v>
      </c>
      <c r="BG139" s="252">
        <f>IF(N139="zákl. prenesená",J139,0)</f>
        <v>0</v>
      </c>
      <c r="BH139" s="252">
        <f>IF(N139="zníž. prenesená",J139,0)</f>
        <v>0</v>
      </c>
      <c r="BI139" s="252">
        <f>IF(N139="nulová",J139,0)</f>
        <v>0</v>
      </c>
      <c r="BJ139" s="18" t="s">
        <v>92</v>
      </c>
      <c r="BK139" s="252">
        <f>ROUND(I139*H139,2)</f>
        <v>0</v>
      </c>
      <c r="BL139" s="18" t="s">
        <v>227</v>
      </c>
      <c r="BM139" s="251" t="s">
        <v>2885</v>
      </c>
    </row>
    <row r="140" s="13" customFormat="1">
      <c r="A140" s="13"/>
      <c r="B140" s="258"/>
      <c r="C140" s="259"/>
      <c r="D140" s="260" t="s">
        <v>256</v>
      </c>
      <c r="E140" s="261" t="s">
        <v>1</v>
      </c>
      <c r="F140" s="262" t="s">
        <v>2886</v>
      </c>
      <c r="G140" s="259"/>
      <c r="H140" s="263">
        <v>40</v>
      </c>
      <c r="I140" s="264"/>
      <c r="J140" s="259"/>
      <c r="K140" s="259"/>
      <c r="L140" s="265"/>
      <c r="M140" s="266"/>
      <c r="N140" s="267"/>
      <c r="O140" s="267"/>
      <c r="P140" s="267"/>
      <c r="Q140" s="267"/>
      <c r="R140" s="267"/>
      <c r="S140" s="267"/>
      <c r="T140" s="268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9" t="s">
        <v>256</v>
      </c>
      <c r="AU140" s="269" t="s">
        <v>92</v>
      </c>
      <c r="AV140" s="13" t="s">
        <v>92</v>
      </c>
      <c r="AW140" s="13" t="s">
        <v>32</v>
      </c>
      <c r="AX140" s="13" t="s">
        <v>84</v>
      </c>
      <c r="AY140" s="269" t="s">
        <v>210</v>
      </c>
    </row>
    <row r="141" s="2" customFormat="1" ht="31.92453" customHeight="1">
      <c r="A141" s="39"/>
      <c r="B141" s="40"/>
      <c r="C141" s="239" t="s">
        <v>227</v>
      </c>
      <c r="D141" s="239" t="s">
        <v>213</v>
      </c>
      <c r="E141" s="240" t="s">
        <v>1965</v>
      </c>
      <c r="F141" s="241" t="s">
        <v>1966</v>
      </c>
      <c r="G141" s="242" t="s">
        <v>264</v>
      </c>
      <c r="H141" s="243">
        <v>9</v>
      </c>
      <c r="I141" s="244"/>
      <c r="J141" s="245">
        <f>ROUND(I141*H141,2)</f>
        <v>0</v>
      </c>
      <c r="K141" s="246"/>
      <c r="L141" s="45"/>
      <c r="M141" s="247" t="s">
        <v>1</v>
      </c>
      <c r="N141" s="248" t="s">
        <v>42</v>
      </c>
      <c r="O141" s="98"/>
      <c r="P141" s="249">
        <f>O141*H141</f>
        <v>0</v>
      </c>
      <c r="Q141" s="249">
        <v>0</v>
      </c>
      <c r="R141" s="249">
        <f>Q141*H141</f>
        <v>0</v>
      </c>
      <c r="S141" s="249">
        <v>0</v>
      </c>
      <c r="T141" s="250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51" t="s">
        <v>227</v>
      </c>
      <c r="AT141" s="251" t="s">
        <v>213</v>
      </c>
      <c r="AU141" s="251" t="s">
        <v>92</v>
      </c>
      <c r="AY141" s="18" t="s">
        <v>210</v>
      </c>
      <c r="BE141" s="252">
        <f>IF(N141="základná",J141,0)</f>
        <v>0</v>
      </c>
      <c r="BF141" s="252">
        <f>IF(N141="znížená",J141,0)</f>
        <v>0</v>
      </c>
      <c r="BG141" s="252">
        <f>IF(N141="zákl. prenesená",J141,0)</f>
        <v>0</v>
      </c>
      <c r="BH141" s="252">
        <f>IF(N141="zníž. prenesená",J141,0)</f>
        <v>0</v>
      </c>
      <c r="BI141" s="252">
        <f>IF(N141="nulová",J141,0)</f>
        <v>0</v>
      </c>
      <c r="BJ141" s="18" t="s">
        <v>92</v>
      </c>
      <c r="BK141" s="252">
        <f>ROUND(I141*H141,2)</f>
        <v>0</v>
      </c>
      <c r="BL141" s="18" t="s">
        <v>227</v>
      </c>
      <c r="BM141" s="251" t="s">
        <v>2386</v>
      </c>
    </row>
    <row r="142" s="13" customFormat="1">
      <c r="A142" s="13"/>
      <c r="B142" s="258"/>
      <c r="C142" s="259"/>
      <c r="D142" s="260" t="s">
        <v>256</v>
      </c>
      <c r="E142" s="261" t="s">
        <v>1</v>
      </c>
      <c r="F142" s="262" t="s">
        <v>2387</v>
      </c>
      <c r="G142" s="259"/>
      <c r="H142" s="263">
        <v>9</v>
      </c>
      <c r="I142" s="264"/>
      <c r="J142" s="259"/>
      <c r="K142" s="259"/>
      <c r="L142" s="265"/>
      <c r="M142" s="266"/>
      <c r="N142" s="267"/>
      <c r="O142" s="267"/>
      <c r="P142" s="267"/>
      <c r="Q142" s="267"/>
      <c r="R142" s="267"/>
      <c r="S142" s="267"/>
      <c r="T142" s="268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69" t="s">
        <v>256</v>
      </c>
      <c r="AU142" s="269" t="s">
        <v>92</v>
      </c>
      <c r="AV142" s="13" t="s">
        <v>92</v>
      </c>
      <c r="AW142" s="13" t="s">
        <v>32</v>
      </c>
      <c r="AX142" s="13" t="s">
        <v>84</v>
      </c>
      <c r="AY142" s="269" t="s">
        <v>210</v>
      </c>
    </row>
    <row r="143" s="2" customFormat="1" ht="16.30189" customHeight="1">
      <c r="A143" s="39"/>
      <c r="B143" s="40"/>
      <c r="C143" s="239" t="s">
        <v>209</v>
      </c>
      <c r="D143" s="239" t="s">
        <v>213</v>
      </c>
      <c r="E143" s="240" t="s">
        <v>2388</v>
      </c>
      <c r="F143" s="241" t="s">
        <v>2389</v>
      </c>
      <c r="G143" s="242" t="s">
        <v>264</v>
      </c>
      <c r="H143" s="243">
        <v>150</v>
      </c>
      <c r="I143" s="244"/>
      <c r="J143" s="245">
        <f>ROUND(I143*H143,2)</f>
        <v>0</v>
      </c>
      <c r="K143" s="246"/>
      <c r="L143" s="45"/>
      <c r="M143" s="247" t="s">
        <v>1</v>
      </c>
      <c r="N143" s="248" t="s">
        <v>42</v>
      </c>
      <c r="O143" s="98"/>
      <c r="P143" s="249">
        <f>O143*H143</f>
        <v>0</v>
      </c>
      <c r="Q143" s="249">
        <v>0</v>
      </c>
      <c r="R143" s="249">
        <f>Q143*H143</f>
        <v>0</v>
      </c>
      <c r="S143" s="249">
        <v>0</v>
      </c>
      <c r="T143" s="250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51" t="s">
        <v>227</v>
      </c>
      <c r="AT143" s="251" t="s">
        <v>213</v>
      </c>
      <c r="AU143" s="251" t="s">
        <v>92</v>
      </c>
      <c r="AY143" s="18" t="s">
        <v>210</v>
      </c>
      <c r="BE143" s="252">
        <f>IF(N143="základná",J143,0)</f>
        <v>0</v>
      </c>
      <c r="BF143" s="252">
        <f>IF(N143="znížená",J143,0)</f>
        <v>0</v>
      </c>
      <c r="BG143" s="252">
        <f>IF(N143="zákl. prenesená",J143,0)</f>
        <v>0</v>
      </c>
      <c r="BH143" s="252">
        <f>IF(N143="zníž. prenesená",J143,0)</f>
        <v>0</v>
      </c>
      <c r="BI143" s="252">
        <f>IF(N143="nulová",J143,0)</f>
        <v>0</v>
      </c>
      <c r="BJ143" s="18" t="s">
        <v>92</v>
      </c>
      <c r="BK143" s="252">
        <f>ROUND(I143*H143,2)</f>
        <v>0</v>
      </c>
      <c r="BL143" s="18" t="s">
        <v>227</v>
      </c>
      <c r="BM143" s="251" t="s">
        <v>2390</v>
      </c>
    </row>
    <row r="144" s="13" customFormat="1">
      <c r="A144" s="13"/>
      <c r="B144" s="258"/>
      <c r="C144" s="259"/>
      <c r="D144" s="260" t="s">
        <v>256</v>
      </c>
      <c r="E144" s="261" t="s">
        <v>1</v>
      </c>
      <c r="F144" s="262" t="s">
        <v>2887</v>
      </c>
      <c r="G144" s="259"/>
      <c r="H144" s="263">
        <v>150</v>
      </c>
      <c r="I144" s="264"/>
      <c r="J144" s="259"/>
      <c r="K144" s="259"/>
      <c r="L144" s="265"/>
      <c r="M144" s="266"/>
      <c r="N144" s="267"/>
      <c r="O144" s="267"/>
      <c r="P144" s="267"/>
      <c r="Q144" s="267"/>
      <c r="R144" s="267"/>
      <c r="S144" s="267"/>
      <c r="T144" s="26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69" t="s">
        <v>256</v>
      </c>
      <c r="AU144" s="269" t="s">
        <v>92</v>
      </c>
      <c r="AV144" s="13" t="s">
        <v>92</v>
      </c>
      <c r="AW144" s="13" t="s">
        <v>32</v>
      </c>
      <c r="AX144" s="13" t="s">
        <v>76</v>
      </c>
      <c r="AY144" s="269" t="s">
        <v>210</v>
      </c>
    </row>
    <row r="145" s="14" customFormat="1">
      <c r="A145" s="14"/>
      <c r="B145" s="270"/>
      <c r="C145" s="271"/>
      <c r="D145" s="260" t="s">
        <v>256</v>
      </c>
      <c r="E145" s="272" t="s">
        <v>1</v>
      </c>
      <c r="F145" s="273" t="s">
        <v>268</v>
      </c>
      <c r="G145" s="271"/>
      <c r="H145" s="274">
        <v>150</v>
      </c>
      <c r="I145" s="275"/>
      <c r="J145" s="271"/>
      <c r="K145" s="271"/>
      <c r="L145" s="276"/>
      <c r="M145" s="277"/>
      <c r="N145" s="278"/>
      <c r="O145" s="278"/>
      <c r="P145" s="278"/>
      <c r="Q145" s="278"/>
      <c r="R145" s="278"/>
      <c r="S145" s="278"/>
      <c r="T145" s="279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80" t="s">
        <v>256</v>
      </c>
      <c r="AU145" s="280" t="s">
        <v>92</v>
      </c>
      <c r="AV145" s="14" t="s">
        <v>227</v>
      </c>
      <c r="AW145" s="14" t="s">
        <v>32</v>
      </c>
      <c r="AX145" s="14" t="s">
        <v>84</v>
      </c>
      <c r="AY145" s="280" t="s">
        <v>210</v>
      </c>
    </row>
    <row r="146" s="2" customFormat="1" ht="23.4566" customHeight="1">
      <c r="A146" s="39"/>
      <c r="B146" s="40"/>
      <c r="C146" s="239" t="s">
        <v>277</v>
      </c>
      <c r="D146" s="239" t="s">
        <v>213</v>
      </c>
      <c r="E146" s="240" t="s">
        <v>2392</v>
      </c>
      <c r="F146" s="241" t="s">
        <v>2393</v>
      </c>
      <c r="G146" s="242" t="s">
        <v>264</v>
      </c>
      <c r="H146" s="243">
        <v>75</v>
      </c>
      <c r="I146" s="244"/>
      <c r="J146" s="245">
        <f>ROUND(I146*H146,2)</f>
        <v>0</v>
      </c>
      <c r="K146" s="246"/>
      <c r="L146" s="45"/>
      <c r="M146" s="247" t="s">
        <v>1</v>
      </c>
      <c r="N146" s="248" t="s">
        <v>42</v>
      </c>
      <c r="O146" s="98"/>
      <c r="P146" s="249">
        <f>O146*H146</f>
        <v>0</v>
      </c>
      <c r="Q146" s="249">
        <v>0</v>
      </c>
      <c r="R146" s="249">
        <f>Q146*H146</f>
        <v>0</v>
      </c>
      <c r="S146" s="249">
        <v>0</v>
      </c>
      <c r="T146" s="250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51" t="s">
        <v>227</v>
      </c>
      <c r="AT146" s="251" t="s">
        <v>213</v>
      </c>
      <c r="AU146" s="251" t="s">
        <v>92</v>
      </c>
      <c r="AY146" s="18" t="s">
        <v>210</v>
      </c>
      <c r="BE146" s="252">
        <f>IF(N146="základná",J146,0)</f>
        <v>0</v>
      </c>
      <c r="BF146" s="252">
        <f>IF(N146="znížená",J146,0)</f>
        <v>0</v>
      </c>
      <c r="BG146" s="252">
        <f>IF(N146="zákl. prenesená",J146,0)</f>
        <v>0</v>
      </c>
      <c r="BH146" s="252">
        <f>IF(N146="zníž. prenesená",J146,0)</f>
        <v>0</v>
      </c>
      <c r="BI146" s="252">
        <f>IF(N146="nulová",J146,0)</f>
        <v>0</v>
      </c>
      <c r="BJ146" s="18" t="s">
        <v>92</v>
      </c>
      <c r="BK146" s="252">
        <f>ROUND(I146*H146,2)</f>
        <v>0</v>
      </c>
      <c r="BL146" s="18" t="s">
        <v>227</v>
      </c>
      <c r="BM146" s="251" t="s">
        <v>2394</v>
      </c>
    </row>
    <row r="147" s="13" customFormat="1">
      <c r="A147" s="13"/>
      <c r="B147" s="258"/>
      <c r="C147" s="259"/>
      <c r="D147" s="260" t="s">
        <v>256</v>
      </c>
      <c r="E147" s="259"/>
      <c r="F147" s="262" t="s">
        <v>2888</v>
      </c>
      <c r="G147" s="259"/>
      <c r="H147" s="263">
        <v>75</v>
      </c>
      <c r="I147" s="264"/>
      <c r="J147" s="259"/>
      <c r="K147" s="259"/>
      <c r="L147" s="265"/>
      <c r="M147" s="266"/>
      <c r="N147" s="267"/>
      <c r="O147" s="267"/>
      <c r="P147" s="267"/>
      <c r="Q147" s="267"/>
      <c r="R147" s="267"/>
      <c r="S147" s="267"/>
      <c r="T147" s="268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69" t="s">
        <v>256</v>
      </c>
      <c r="AU147" s="269" t="s">
        <v>92</v>
      </c>
      <c r="AV147" s="13" t="s">
        <v>92</v>
      </c>
      <c r="AW147" s="13" t="s">
        <v>4</v>
      </c>
      <c r="AX147" s="13" t="s">
        <v>84</v>
      </c>
      <c r="AY147" s="269" t="s">
        <v>210</v>
      </c>
    </row>
    <row r="148" s="2" customFormat="1" ht="23.4566" customHeight="1">
      <c r="A148" s="39"/>
      <c r="B148" s="40"/>
      <c r="C148" s="239" t="s">
        <v>282</v>
      </c>
      <c r="D148" s="239" t="s">
        <v>213</v>
      </c>
      <c r="E148" s="240" t="s">
        <v>2397</v>
      </c>
      <c r="F148" s="241" t="s">
        <v>2398</v>
      </c>
      <c r="G148" s="242" t="s">
        <v>264</v>
      </c>
      <c r="H148" s="243">
        <v>78.364999999999995</v>
      </c>
      <c r="I148" s="244"/>
      <c r="J148" s="245">
        <f>ROUND(I148*H148,2)</f>
        <v>0</v>
      </c>
      <c r="K148" s="246"/>
      <c r="L148" s="45"/>
      <c r="M148" s="247" t="s">
        <v>1</v>
      </c>
      <c r="N148" s="248" t="s">
        <v>42</v>
      </c>
      <c r="O148" s="98"/>
      <c r="P148" s="249">
        <f>O148*H148</f>
        <v>0</v>
      </c>
      <c r="Q148" s="249">
        <v>0</v>
      </c>
      <c r="R148" s="249">
        <f>Q148*H148</f>
        <v>0</v>
      </c>
      <c r="S148" s="249">
        <v>0</v>
      </c>
      <c r="T148" s="250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51" t="s">
        <v>227</v>
      </c>
      <c r="AT148" s="251" t="s">
        <v>213</v>
      </c>
      <c r="AU148" s="251" t="s">
        <v>92</v>
      </c>
      <c r="AY148" s="18" t="s">
        <v>210</v>
      </c>
      <c r="BE148" s="252">
        <f>IF(N148="základná",J148,0)</f>
        <v>0</v>
      </c>
      <c r="BF148" s="252">
        <f>IF(N148="znížená",J148,0)</f>
        <v>0</v>
      </c>
      <c r="BG148" s="252">
        <f>IF(N148="zákl. prenesená",J148,0)</f>
        <v>0</v>
      </c>
      <c r="BH148" s="252">
        <f>IF(N148="zníž. prenesená",J148,0)</f>
        <v>0</v>
      </c>
      <c r="BI148" s="252">
        <f>IF(N148="nulová",J148,0)</f>
        <v>0</v>
      </c>
      <c r="BJ148" s="18" t="s">
        <v>92</v>
      </c>
      <c r="BK148" s="252">
        <f>ROUND(I148*H148,2)</f>
        <v>0</v>
      </c>
      <c r="BL148" s="18" t="s">
        <v>227</v>
      </c>
      <c r="BM148" s="251" t="s">
        <v>2399</v>
      </c>
    </row>
    <row r="149" s="13" customFormat="1">
      <c r="A149" s="13"/>
      <c r="B149" s="258"/>
      <c r="C149" s="259"/>
      <c r="D149" s="260" t="s">
        <v>256</v>
      </c>
      <c r="E149" s="261" t="s">
        <v>1</v>
      </c>
      <c r="F149" s="262" t="s">
        <v>2889</v>
      </c>
      <c r="G149" s="259"/>
      <c r="H149" s="263">
        <v>78.364999999999995</v>
      </c>
      <c r="I149" s="264"/>
      <c r="J149" s="259"/>
      <c r="K149" s="259"/>
      <c r="L149" s="265"/>
      <c r="M149" s="266"/>
      <c r="N149" s="267"/>
      <c r="O149" s="267"/>
      <c r="P149" s="267"/>
      <c r="Q149" s="267"/>
      <c r="R149" s="267"/>
      <c r="S149" s="267"/>
      <c r="T149" s="268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69" t="s">
        <v>256</v>
      </c>
      <c r="AU149" s="269" t="s">
        <v>92</v>
      </c>
      <c r="AV149" s="13" t="s">
        <v>92</v>
      </c>
      <c r="AW149" s="13" t="s">
        <v>32</v>
      </c>
      <c r="AX149" s="13" t="s">
        <v>84</v>
      </c>
      <c r="AY149" s="269" t="s">
        <v>210</v>
      </c>
    </row>
    <row r="150" s="2" customFormat="1" ht="31.92453" customHeight="1">
      <c r="A150" s="39"/>
      <c r="B150" s="40"/>
      <c r="C150" s="239" t="s">
        <v>287</v>
      </c>
      <c r="D150" s="239" t="s">
        <v>213</v>
      </c>
      <c r="E150" s="240" t="s">
        <v>2890</v>
      </c>
      <c r="F150" s="241" t="s">
        <v>2891</v>
      </c>
      <c r="G150" s="242" t="s">
        <v>264</v>
      </c>
      <c r="H150" s="243">
        <v>39.183</v>
      </c>
      <c r="I150" s="244"/>
      <c r="J150" s="245">
        <f>ROUND(I150*H150,2)</f>
        <v>0</v>
      </c>
      <c r="K150" s="246"/>
      <c r="L150" s="45"/>
      <c r="M150" s="247" t="s">
        <v>1</v>
      </c>
      <c r="N150" s="248" t="s">
        <v>42</v>
      </c>
      <c r="O150" s="98"/>
      <c r="P150" s="249">
        <f>O150*H150</f>
        <v>0</v>
      </c>
      <c r="Q150" s="249">
        <v>0</v>
      </c>
      <c r="R150" s="249">
        <f>Q150*H150</f>
        <v>0</v>
      </c>
      <c r="S150" s="249">
        <v>0</v>
      </c>
      <c r="T150" s="250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51" t="s">
        <v>227</v>
      </c>
      <c r="AT150" s="251" t="s">
        <v>213</v>
      </c>
      <c r="AU150" s="251" t="s">
        <v>92</v>
      </c>
      <c r="AY150" s="18" t="s">
        <v>210</v>
      </c>
      <c r="BE150" s="252">
        <f>IF(N150="základná",J150,0)</f>
        <v>0</v>
      </c>
      <c r="BF150" s="252">
        <f>IF(N150="znížená",J150,0)</f>
        <v>0</v>
      </c>
      <c r="BG150" s="252">
        <f>IF(N150="zákl. prenesená",J150,0)</f>
        <v>0</v>
      </c>
      <c r="BH150" s="252">
        <f>IF(N150="zníž. prenesená",J150,0)</f>
        <v>0</v>
      </c>
      <c r="BI150" s="252">
        <f>IF(N150="nulová",J150,0)</f>
        <v>0</v>
      </c>
      <c r="BJ150" s="18" t="s">
        <v>92</v>
      </c>
      <c r="BK150" s="252">
        <f>ROUND(I150*H150,2)</f>
        <v>0</v>
      </c>
      <c r="BL150" s="18" t="s">
        <v>227</v>
      </c>
      <c r="BM150" s="251" t="s">
        <v>2892</v>
      </c>
    </row>
    <row r="151" s="13" customFormat="1">
      <c r="A151" s="13"/>
      <c r="B151" s="258"/>
      <c r="C151" s="259"/>
      <c r="D151" s="260" t="s">
        <v>256</v>
      </c>
      <c r="E151" s="261" t="s">
        <v>1</v>
      </c>
      <c r="F151" s="262" t="s">
        <v>2893</v>
      </c>
      <c r="G151" s="259"/>
      <c r="H151" s="263">
        <v>78.364999999999995</v>
      </c>
      <c r="I151" s="264"/>
      <c r="J151" s="259"/>
      <c r="K151" s="259"/>
      <c r="L151" s="265"/>
      <c r="M151" s="266"/>
      <c r="N151" s="267"/>
      <c r="O151" s="267"/>
      <c r="P151" s="267"/>
      <c r="Q151" s="267"/>
      <c r="R151" s="267"/>
      <c r="S151" s="267"/>
      <c r="T151" s="268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69" t="s">
        <v>256</v>
      </c>
      <c r="AU151" s="269" t="s">
        <v>92</v>
      </c>
      <c r="AV151" s="13" t="s">
        <v>92</v>
      </c>
      <c r="AW151" s="13" t="s">
        <v>32</v>
      </c>
      <c r="AX151" s="13" t="s">
        <v>84</v>
      </c>
      <c r="AY151" s="269" t="s">
        <v>210</v>
      </c>
    </row>
    <row r="152" s="13" customFormat="1">
      <c r="A152" s="13"/>
      <c r="B152" s="258"/>
      <c r="C152" s="259"/>
      <c r="D152" s="260" t="s">
        <v>256</v>
      </c>
      <c r="E152" s="259"/>
      <c r="F152" s="262" t="s">
        <v>2894</v>
      </c>
      <c r="G152" s="259"/>
      <c r="H152" s="263">
        <v>39.183</v>
      </c>
      <c r="I152" s="264"/>
      <c r="J152" s="259"/>
      <c r="K152" s="259"/>
      <c r="L152" s="265"/>
      <c r="M152" s="266"/>
      <c r="N152" s="267"/>
      <c r="O152" s="267"/>
      <c r="P152" s="267"/>
      <c r="Q152" s="267"/>
      <c r="R152" s="267"/>
      <c r="S152" s="267"/>
      <c r="T152" s="268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69" t="s">
        <v>256</v>
      </c>
      <c r="AU152" s="269" t="s">
        <v>92</v>
      </c>
      <c r="AV152" s="13" t="s">
        <v>92</v>
      </c>
      <c r="AW152" s="13" t="s">
        <v>4</v>
      </c>
      <c r="AX152" s="13" t="s">
        <v>84</v>
      </c>
      <c r="AY152" s="269" t="s">
        <v>210</v>
      </c>
    </row>
    <row r="153" s="2" customFormat="1" ht="21.0566" customHeight="1">
      <c r="A153" s="39"/>
      <c r="B153" s="40"/>
      <c r="C153" s="239" t="s">
        <v>293</v>
      </c>
      <c r="D153" s="239" t="s">
        <v>213</v>
      </c>
      <c r="E153" s="240" t="s">
        <v>273</v>
      </c>
      <c r="F153" s="241" t="s">
        <v>274</v>
      </c>
      <c r="G153" s="242" t="s">
        <v>264</v>
      </c>
      <c r="H153" s="243">
        <v>53.700000000000003</v>
      </c>
      <c r="I153" s="244"/>
      <c r="J153" s="245">
        <f>ROUND(I153*H153,2)</f>
        <v>0</v>
      </c>
      <c r="K153" s="246"/>
      <c r="L153" s="45"/>
      <c r="M153" s="247" t="s">
        <v>1</v>
      </c>
      <c r="N153" s="248" t="s">
        <v>42</v>
      </c>
      <c r="O153" s="98"/>
      <c r="P153" s="249">
        <f>O153*H153</f>
        <v>0</v>
      </c>
      <c r="Q153" s="249">
        <v>0</v>
      </c>
      <c r="R153" s="249">
        <f>Q153*H153</f>
        <v>0</v>
      </c>
      <c r="S153" s="249">
        <v>0</v>
      </c>
      <c r="T153" s="250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51" t="s">
        <v>227</v>
      </c>
      <c r="AT153" s="251" t="s">
        <v>213</v>
      </c>
      <c r="AU153" s="251" t="s">
        <v>92</v>
      </c>
      <c r="AY153" s="18" t="s">
        <v>210</v>
      </c>
      <c r="BE153" s="252">
        <f>IF(N153="základná",J153,0)</f>
        <v>0</v>
      </c>
      <c r="BF153" s="252">
        <f>IF(N153="znížená",J153,0)</f>
        <v>0</v>
      </c>
      <c r="BG153" s="252">
        <f>IF(N153="zákl. prenesená",J153,0)</f>
        <v>0</v>
      </c>
      <c r="BH153" s="252">
        <f>IF(N153="zníž. prenesená",J153,0)</f>
        <v>0</v>
      </c>
      <c r="BI153" s="252">
        <f>IF(N153="nulová",J153,0)</f>
        <v>0</v>
      </c>
      <c r="BJ153" s="18" t="s">
        <v>92</v>
      </c>
      <c r="BK153" s="252">
        <f>ROUND(I153*H153,2)</f>
        <v>0</v>
      </c>
      <c r="BL153" s="18" t="s">
        <v>227</v>
      </c>
      <c r="BM153" s="251" t="s">
        <v>2401</v>
      </c>
    </row>
    <row r="154" s="13" customFormat="1">
      <c r="A154" s="13"/>
      <c r="B154" s="258"/>
      <c r="C154" s="259"/>
      <c r="D154" s="260" t="s">
        <v>256</v>
      </c>
      <c r="E154" s="261" t="s">
        <v>1</v>
      </c>
      <c r="F154" s="262" t="s">
        <v>2895</v>
      </c>
      <c r="G154" s="259"/>
      <c r="H154" s="263">
        <v>53.700000000000003</v>
      </c>
      <c r="I154" s="264"/>
      <c r="J154" s="259"/>
      <c r="K154" s="259"/>
      <c r="L154" s="265"/>
      <c r="M154" s="266"/>
      <c r="N154" s="267"/>
      <c r="O154" s="267"/>
      <c r="P154" s="267"/>
      <c r="Q154" s="267"/>
      <c r="R154" s="267"/>
      <c r="S154" s="267"/>
      <c r="T154" s="268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69" t="s">
        <v>256</v>
      </c>
      <c r="AU154" s="269" t="s">
        <v>92</v>
      </c>
      <c r="AV154" s="13" t="s">
        <v>92</v>
      </c>
      <c r="AW154" s="13" t="s">
        <v>32</v>
      </c>
      <c r="AX154" s="13" t="s">
        <v>84</v>
      </c>
      <c r="AY154" s="269" t="s">
        <v>210</v>
      </c>
    </row>
    <row r="155" s="2" customFormat="1" ht="23.4566" customHeight="1">
      <c r="A155" s="39"/>
      <c r="B155" s="40"/>
      <c r="C155" s="239" t="s">
        <v>301</v>
      </c>
      <c r="D155" s="239" t="s">
        <v>213</v>
      </c>
      <c r="E155" s="240" t="s">
        <v>278</v>
      </c>
      <c r="F155" s="241" t="s">
        <v>279</v>
      </c>
      <c r="G155" s="242" t="s">
        <v>264</v>
      </c>
      <c r="H155" s="243">
        <v>16.109999999999999</v>
      </c>
      <c r="I155" s="244"/>
      <c r="J155" s="245">
        <f>ROUND(I155*H155,2)</f>
        <v>0</v>
      </c>
      <c r="K155" s="246"/>
      <c r="L155" s="45"/>
      <c r="M155" s="247" t="s">
        <v>1</v>
      </c>
      <c r="N155" s="248" t="s">
        <v>42</v>
      </c>
      <c r="O155" s="98"/>
      <c r="P155" s="249">
        <f>O155*H155</f>
        <v>0</v>
      </c>
      <c r="Q155" s="249">
        <v>0</v>
      </c>
      <c r="R155" s="249">
        <f>Q155*H155</f>
        <v>0</v>
      </c>
      <c r="S155" s="249">
        <v>0</v>
      </c>
      <c r="T155" s="250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51" t="s">
        <v>227</v>
      </c>
      <c r="AT155" s="251" t="s">
        <v>213</v>
      </c>
      <c r="AU155" s="251" t="s">
        <v>92</v>
      </c>
      <c r="AY155" s="18" t="s">
        <v>210</v>
      </c>
      <c r="BE155" s="252">
        <f>IF(N155="základná",J155,0)</f>
        <v>0</v>
      </c>
      <c r="BF155" s="252">
        <f>IF(N155="znížená",J155,0)</f>
        <v>0</v>
      </c>
      <c r="BG155" s="252">
        <f>IF(N155="zákl. prenesená",J155,0)</f>
        <v>0</v>
      </c>
      <c r="BH155" s="252">
        <f>IF(N155="zníž. prenesená",J155,0)</f>
        <v>0</v>
      </c>
      <c r="BI155" s="252">
        <f>IF(N155="nulová",J155,0)</f>
        <v>0</v>
      </c>
      <c r="BJ155" s="18" t="s">
        <v>92</v>
      </c>
      <c r="BK155" s="252">
        <f>ROUND(I155*H155,2)</f>
        <v>0</v>
      </c>
      <c r="BL155" s="18" t="s">
        <v>227</v>
      </c>
      <c r="BM155" s="251" t="s">
        <v>2403</v>
      </c>
    </row>
    <row r="156" s="13" customFormat="1">
      <c r="A156" s="13"/>
      <c r="B156" s="258"/>
      <c r="C156" s="259"/>
      <c r="D156" s="260" t="s">
        <v>256</v>
      </c>
      <c r="E156" s="261" t="s">
        <v>1</v>
      </c>
      <c r="F156" s="262" t="s">
        <v>2896</v>
      </c>
      <c r="G156" s="259"/>
      <c r="H156" s="263">
        <v>53.700000000000003</v>
      </c>
      <c r="I156" s="264"/>
      <c r="J156" s="259"/>
      <c r="K156" s="259"/>
      <c r="L156" s="265"/>
      <c r="M156" s="266"/>
      <c r="N156" s="267"/>
      <c r="O156" s="267"/>
      <c r="P156" s="267"/>
      <c r="Q156" s="267"/>
      <c r="R156" s="267"/>
      <c r="S156" s="267"/>
      <c r="T156" s="268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69" t="s">
        <v>256</v>
      </c>
      <c r="AU156" s="269" t="s">
        <v>92</v>
      </c>
      <c r="AV156" s="13" t="s">
        <v>92</v>
      </c>
      <c r="AW156" s="13" t="s">
        <v>32</v>
      </c>
      <c r="AX156" s="13" t="s">
        <v>84</v>
      </c>
      <c r="AY156" s="269" t="s">
        <v>210</v>
      </c>
    </row>
    <row r="157" s="13" customFormat="1">
      <c r="A157" s="13"/>
      <c r="B157" s="258"/>
      <c r="C157" s="259"/>
      <c r="D157" s="260" t="s">
        <v>256</v>
      </c>
      <c r="E157" s="259"/>
      <c r="F157" s="262" t="s">
        <v>2897</v>
      </c>
      <c r="G157" s="259"/>
      <c r="H157" s="263">
        <v>16.109999999999999</v>
      </c>
      <c r="I157" s="264"/>
      <c r="J157" s="259"/>
      <c r="K157" s="259"/>
      <c r="L157" s="265"/>
      <c r="M157" s="266"/>
      <c r="N157" s="267"/>
      <c r="O157" s="267"/>
      <c r="P157" s="267"/>
      <c r="Q157" s="267"/>
      <c r="R157" s="267"/>
      <c r="S157" s="267"/>
      <c r="T157" s="268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69" t="s">
        <v>256</v>
      </c>
      <c r="AU157" s="269" t="s">
        <v>92</v>
      </c>
      <c r="AV157" s="13" t="s">
        <v>92</v>
      </c>
      <c r="AW157" s="13" t="s">
        <v>4</v>
      </c>
      <c r="AX157" s="13" t="s">
        <v>84</v>
      </c>
      <c r="AY157" s="269" t="s">
        <v>210</v>
      </c>
    </row>
    <row r="158" s="2" customFormat="1" ht="21.0566" customHeight="1">
      <c r="A158" s="39"/>
      <c r="B158" s="40"/>
      <c r="C158" s="239" t="s">
        <v>307</v>
      </c>
      <c r="D158" s="239" t="s">
        <v>213</v>
      </c>
      <c r="E158" s="240" t="s">
        <v>283</v>
      </c>
      <c r="F158" s="241" t="s">
        <v>284</v>
      </c>
      <c r="G158" s="242" t="s">
        <v>264</v>
      </c>
      <c r="H158" s="243">
        <v>16.800000000000001</v>
      </c>
      <c r="I158" s="244"/>
      <c r="J158" s="245">
        <f>ROUND(I158*H158,2)</f>
        <v>0</v>
      </c>
      <c r="K158" s="246"/>
      <c r="L158" s="45"/>
      <c r="M158" s="247" t="s">
        <v>1</v>
      </c>
      <c r="N158" s="248" t="s">
        <v>42</v>
      </c>
      <c r="O158" s="98"/>
      <c r="P158" s="249">
        <f>O158*H158</f>
        <v>0</v>
      </c>
      <c r="Q158" s="249">
        <v>0</v>
      </c>
      <c r="R158" s="249">
        <f>Q158*H158</f>
        <v>0</v>
      </c>
      <c r="S158" s="249">
        <v>0</v>
      </c>
      <c r="T158" s="250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51" t="s">
        <v>227</v>
      </c>
      <c r="AT158" s="251" t="s">
        <v>213</v>
      </c>
      <c r="AU158" s="251" t="s">
        <v>92</v>
      </c>
      <c r="AY158" s="18" t="s">
        <v>210</v>
      </c>
      <c r="BE158" s="252">
        <f>IF(N158="základná",J158,0)</f>
        <v>0</v>
      </c>
      <c r="BF158" s="252">
        <f>IF(N158="znížená",J158,0)</f>
        <v>0</v>
      </c>
      <c r="BG158" s="252">
        <f>IF(N158="zákl. prenesená",J158,0)</f>
        <v>0</v>
      </c>
      <c r="BH158" s="252">
        <f>IF(N158="zníž. prenesená",J158,0)</f>
        <v>0</v>
      </c>
      <c r="BI158" s="252">
        <f>IF(N158="nulová",J158,0)</f>
        <v>0</v>
      </c>
      <c r="BJ158" s="18" t="s">
        <v>92</v>
      </c>
      <c r="BK158" s="252">
        <f>ROUND(I158*H158,2)</f>
        <v>0</v>
      </c>
      <c r="BL158" s="18" t="s">
        <v>227</v>
      </c>
      <c r="BM158" s="251" t="s">
        <v>2898</v>
      </c>
    </row>
    <row r="159" s="13" customFormat="1">
      <c r="A159" s="13"/>
      <c r="B159" s="258"/>
      <c r="C159" s="259"/>
      <c r="D159" s="260" t="s">
        <v>256</v>
      </c>
      <c r="E159" s="261" t="s">
        <v>1</v>
      </c>
      <c r="F159" s="262" t="s">
        <v>2899</v>
      </c>
      <c r="G159" s="259"/>
      <c r="H159" s="263">
        <v>8.8000000000000007</v>
      </c>
      <c r="I159" s="264"/>
      <c r="J159" s="259"/>
      <c r="K159" s="259"/>
      <c r="L159" s="265"/>
      <c r="M159" s="266"/>
      <c r="N159" s="267"/>
      <c r="O159" s="267"/>
      <c r="P159" s="267"/>
      <c r="Q159" s="267"/>
      <c r="R159" s="267"/>
      <c r="S159" s="267"/>
      <c r="T159" s="268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69" t="s">
        <v>256</v>
      </c>
      <c r="AU159" s="269" t="s">
        <v>92</v>
      </c>
      <c r="AV159" s="13" t="s">
        <v>92</v>
      </c>
      <c r="AW159" s="13" t="s">
        <v>32</v>
      </c>
      <c r="AX159" s="13" t="s">
        <v>76</v>
      </c>
      <c r="AY159" s="269" t="s">
        <v>210</v>
      </c>
    </row>
    <row r="160" s="13" customFormat="1">
      <c r="A160" s="13"/>
      <c r="B160" s="258"/>
      <c r="C160" s="259"/>
      <c r="D160" s="260" t="s">
        <v>256</v>
      </c>
      <c r="E160" s="261" t="s">
        <v>1</v>
      </c>
      <c r="F160" s="262" t="s">
        <v>2900</v>
      </c>
      <c r="G160" s="259"/>
      <c r="H160" s="263">
        <v>8</v>
      </c>
      <c r="I160" s="264"/>
      <c r="J160" s="259"/>
      <c r="K160" s="259"/>
      <c r="L160" s="265"/>
      <c r="M160" s="266"/>
      <c r="N160" s="267"/>
      <c r="O160" s="267"/>
      <c r="P160" s="267"/>
      <c r="Q160" s="267"/>
      <c r="R160" s="267"/>
      <c r="S160" s="267"/>
      <c r="T160" s="268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69" t="s">
        <v>256</v>
      </c>
      <c r="AU160" s="269" t="s">
        <v>92</v>
      </c>
      <c r="AV160" s="13" t="s">
        <v>92</v>
      </c>
      <c r="AW160" s="13" t="s">
        <v>32</v>
      </c>
      <c r="AX160" s="13" t="s">
        <v>76</v>
      </c>
      <c r="AY160" s="269" t="s">
        <v>210</v>
      </c>
    </row>
    <row r="161" s="14" customFormat="1">
      <c r="A161" s="14"/>
      <c r="B161" s="270"/>
      <c r="C161" s="271"/>
      <c r="D161" s="260" t="s">
        <v>256</v>
      </c>
      <c r="E161" s="272" t="s">
        <v>1</v>
      </c>
      <c r="F161" s="273" t="s">
        <v>268</v>
      </c>
      <c r="G161" s="271"/>
      <c r="H161" s="274">
        <v>16.800000000000001</v>
      </c>
      <c r="I161" s="275"/>
      <c r="J161" s="271"/>
      <c r="K161" s="271"/>
      <c r="L161" s="276"/>
      <c r="M161" s="277"/>
      <c r="N161" s="278"/>
      <c r="O161" s="278"/>
      <c r="P161" s="278"/>
      <c r="Q161" s="278"/>
      <c r="R161" s="278"/>
      <c r="S161" s="278"/>
      <c r="T161" s="279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80" t="s">
        <v>256</v>
      </c>
      <c r="AU161" s="280" t="s">
        <v>92</v>
      </c>
      <c r="AV161" s="14" t="s">
        <v>227</v>
      </c>
      <c r="AW161" s="14" t="s">
        <v>32</v>
      </c>
      <c r="AX161" s="14" t="s">
        <v>84</v>
      </c>
      <c r="AY161" s="280" t="s">
        <v>210</v>
      </c>
    </row>
    <row r="162" s="2" customFormat="1" ht="36.72453" customHeight="1">
      <c r="A162" s="39"/>
      <c r="B162" s="40"/>
      <c r="C162" s="239" t="s">
        <v>313</v>
      </c>
      <c r="D162" s="239" t="s">
        <v>213</v>
      </c>
      <c r="E162" s="240" t="s">
        <v>288</v>
      </c>
      <c r="F162" s="241" t="s">
        <v>289</v>
      </c>
      <c r="G162" s="242" t="s">
        <v>264</v>
      </c>
      <c r="H162" s="243">
        <v>5.04</v>
      </c>
      <c r="I162" s="244"/>
      <c r="J162" s="245">
        <f>ROUND(I162*H162,2)</f>
        <v>0</v>
      </c>
      <c r="K162" s="246"/>
      <c r="L162" s="45"/>
      <c r="M162" s="247" t="s">
        <v>1</v>
      </c>
      <c r="N162" s="248" t="s">
        <v>42</v>
      </c>
      <c r="O162" s="98"/>
      <c r="P162" s="249">
        <f>O162*H162</f>
        <v>0</v>
      </c>
      <c r="Q162" s="249">
        <v>0</v>
      </c>
      <c r="R162" s="249">
        <f>Q162*H162</f>
        <v>0</v>
      </c>
      <c r="S162" s="249">
        <v>0</v>
      </c>
      <c r="T162" s="250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51" t="s">
        <v>227</v>
      </c>
      <c r="AT162" s="251" t="s">
        <v>213</v>
      </c>
      <c r="AU162" s="251" t="s">
        <v>92</v>
      </c>
      <c r="AY162" s="18" t="s">
        <v>210</v>
      </c>
      <c r="BE162" s="252">
        <f>IF(N162="základná",J162,0)</f>
        <v>0</v>
      </c>
      <c r="BF162" s="252">
        <f>IF(N162="znížená",J162,0)</f>
        <v>0</v>
      </c>
      <c r="BG162" s="252">
        <f>IF(N162="zákl. prenesená",J162,0)</f>
        <v>0</v>
      </c>
      <c r="BH162" s="252">
        <f>IF(N162="zníž. prenesená",J162,0)</f>
        <v>0</v>
      </c>
      <c r="BI162" s="252">
        <f>IF(N162="nulová",J162,0)</f>
        <v>0</v>
      </c>
      <c r="BJ162" s="18" t="s">
        <v>92</v>
      </c>
      <c r="BK162" s="252">
        <f>ROUND(I162*H162,2)</f>
        <v>0</v>
      </c>
      <c r="BL162" s="18" t="s">
        <v>227</v>
      </c>
      <c r="BM162" s="251" t="s">
        <v>2901</v>
      </c>
    </row>
    <row r="163" s="13" customFormat="1">
      <c r="A163" s="13"/>
      <c r="B163" s="258"/>
      <c r="C163" s="259"/>
      <c r="D163" s="260" t="s">
        <v>256</v>
      </c>
      <c r="E163" s="261" t="s">
        <v>1</v>
      </c>
      <c r="F163" s="262" t="s">
        <v>2902</v>
      </c>
      <c r="G163" s="259"/>
      <c r="H163" s="263">
        <v>16.800000000000001</v>
      </c>
      <c r="I163" s="264"/>
      <c r="J163" s="259"/>
      <c r="K163" s="259"/>
      <c r="L163" s="265"/>
      <c r="M163" s="266"/>
      <c r="N163" s="267"/>
      <c r="O163" s="267"/>
      <c r="P163" s="267"/>
      <c r="Q163" s="267"/>
      <c r="R163" s="267"/>
      <c r="S163" s="267"/>
      <c r="T163" s="268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69" t="s">
        <v>256</v>
      </c>
      <c r="AU163" s="269" t="s">
        <v>92</v>
      </c>
      <c r="AV163" s="13" t="s">
        <v>92</v>
      </c>
      <c r="AW163" s="13" t="s">
        <v>32</v>
      </c>
      <c r="AX163" s="13" t="s">
        <v>84</v>
      </c>
      <c r="AY163" s="269" t="s">
        <v>210</v>
      </c>
    </row>
    <row r="164" s="13" customFormat="1">
      <c r="A164" s="13"/>
      <c r="B164" s="258"/>
      <c r="C164" s="259"/>
      <c r="D164" s="260" t="s">
        <v>256</v>
      </c>
      <c r="E164" s="259"/>
      <c r="F164" s="262" t="s">
        <v>2903</v>
      </c>
      <c r="G164" s="259"/>
      <c r="H164" s="263">
        <v>5.04</v>
      </c>
      <c r="I164" s="264"/>
      <c r="J164" s="259"/>
      <c r="K164" s="259"/>
      <c r="L164" s="265"/>
      <c r="M164" s="266"/>
      <c r="N164" s="267"/>
      <c r="O164" s="267"/>
      <c r="P164" s="267"/>
      <c r="Q164" s="267"/>
      <c r="R164" s="267"/>
      <c r="S164" s="267"/>
      <c r="T164" s="268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69" t="s">
        <v>256</v>
      </c>
      <c r="AU164" s="269" t="s">
        <v>92</v>
      </c>
      <c r="AV164" s="13" t="s">
        <v>92</v>
      </c>
      <c r="AW164" s="13" t="s">
        <v>4</v>
      </c>
      <c r="AX164" s="13" t="s">
        <v>84</v>
      </c>
      <c r="AY164" s="269" t="s">
        <v>210</v>
      </c>
    </row>
    <row r="165" s="2" customFormat="1" ht="36.72453" customHeight="1">
      <c r="A165" s="39"/>
      <c r="B165" s="40"/>
      <c r="C165" s="239" t="s">
        <v>318</v>
      </c>
      <c r="D165" s="239" t="s">
        <v>213</v>
      </c>
      <c r="E165" s="240" t="s">
        <v>1308</v>
      </c>
      <c r="F165" s="241" t="s">
        <v>1309</v>
      </c>
      <c r="G165" s="242" t="s">
        <v>264</v>
      </c>
      <c r="H165" s="243">
        <v>117.66500000000001</v>
      </c>
      <c r="I165" s="244"/>
      <c r="J165" s="245">
        <f>ROUND(I165*H165,2)</f>
        <v>0</v>
      </c>
      <c r="K165" s="246"/>
      <c r="L165" s="45"/>
      <c r="M165" s="247" t="s">
        <v>1</v>
      </c>
      <c r="N165" s="248" t="s">
        <v>42</v>
      </c>
      <c r="O165" s="98"/>
      <c r="P165" s="249">
        <f>O165*H165</f>
        <v>0</v>
      </c>
      <c r="Q165" s="249">
        <v>0</v>
      </c>
      <c r="R165" s="249">
        <f>Q165*H165</f>
        <v>0</v>
      </c>
      <c r="S165" s="249">
        <v>0</v>
      </c>
      <c r="T165" s="250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51" t="s">
        <v>227</v>
      </c>
      <c r="AT165" s="251" t="s">
        <v>213</v>
      </c>
      <c r="AU165" s="251" t="s">
        <v>92</v>
      </c>
      <c r="AY165" s="18" t="s">
        <v>210</v>
      </c>
      <c r="BE165" s="252">
        <f>IF(N165="základná",J165,0)</f>
        <v>0</v>
      </c>
      <c r="BF165" s="252">
        <f>IF(N165="znížená",J165,0)</f>
        <v>0</v>
      </c>
      <c r="BG165" s="252">
        <f>IF(N165="zákl. prenesená",J165,0)</f>
        <v>0</v>
      </c>
      <c r="BH165" s="252">
        <f>IF(N165="zníž. prenesená",J165,0)</f>
        <v>0</v>
      </c>
      <c r="BI165" s="252">
        <f>IF(N165="nulová",J165,0)</f>
        <v>0</v>
      </c>
      <c r="BJ165" s="18" t="s">
        <v>92</v>
      </c>
      <c r="BK165" s="252">
        <f>ROUND(I165*H165,2)</f>
        <v>0</v>
      </c>
      <c r="BL165" s="18" t="s">
        <v>227</v>
      </c>
      <c r="BM165" s="251" t="s">
        <v>2406</v>
      </c>
    </row>
    <row r="166" s="13" customFormat="1">
      <c r="A166" s="13"/>
      <c r="B166" s="258"/>
      <c r="C166" s="259"/>
      <c r="D166" s="260" t="s">
        <v>256</v>
      </c>
      <c r="E166" s="261" t="s">
        <v>1</v>
      </c>
      <c r="F166" s="262" t="s">
        <v>2904</v>
      </c>
      <c r="G166" s="259"/>
      <c r="H166" s="263">
        <v>117.66500000000001</v>
      </c>
      <c r="I166" s="264"/>
      <c r="J166" s="259"/>
      <c r="K166" s="259"/>
      <c r="L166" s="265"/>
      <c r="M166" s="266"/>
      <c r="N166" s="267"/>
      <c r="O166" s="267"/>
      <c r="P166" s="267"/>
      <c r="Q166" s="267"/>
      <c r="R166" s="267"/>
      <c r="S166" s="267"/>
      <c r="T166" s="268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69" t="s">
        <v>256</v>
      </c>
      <c r="AU166" s="269" t="s">
        <v>92</v>
      </c>
      <c r="AV166" s="13" t="s">
        <v>92</v>
      </c>
      <c r="AW166" s="13" t="s">
        <v>32</v>
      </c>
      <c r="AX166" s="13" t="s">
        <v>84</v>
      </c>
      <c r="AY166" s="269" t="s">
        <v>210</v>
      </c>
    </row>
    <row r="167" s="2" customFormat="1" ht="23.4566" customHeight="1">
      <c r="A167" s="39"/>
      <c r="B167" s="40"/>
      <c r="C167" s="239" t="s">
        <v>324</v>
      </c>
      <c r="D167" s="239" t="s">
        <v>213</v>
      </c>
      <c r="E167" s="240" t="s">
        <v>2408</v>
      </c>
      <c r="F167" s="241" t="s">
        <v>2409</v>
      </c>
      <c r="G167" s="242" t="s">
        <v>264</v>
      </c>
      <c r="H167" s="243">
        <v>150</v>
      </c>
      <c r="I167" s="244"/>
      <c r="J167" s="245">
        <f>ROUND(I167*H167,2)</f>
        <v>0</v>
      </c>
      <c r="K167" s="246"/>
      <c r="L167" s="45"/>
      <c r="M167" s="247" t="s">
        <v>1</v>
      </c>
      <c r="N167" s="248" t="s">
        <v>42</v>
      </c>
      <c r="O167" s="98"/>
      <c r="P167" s="249">
        <f>O167*H167</f>
        <v>0</v>
      </c>
      <c r="Q167" s="249">
        <v>0</v>
      </c>
      <c r="R167" s="249">
        <f>Q167*H167</f>
        <v>0</v>
      </c>
      <c r="S167" s="249">
        <v>0</v>
      </c>
      <c r="T167" s="250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51" t="s">
        <v>227</v>
      </c>
      <c r="AT167" s="251" t="s">
        <v>213</v>
      </c>
      <c r="AU167" s="251" t="s">
        <v>92</v>
      </c>
      <c r="AY167" s="18" t="s">
        <v>210</v>
      </c>
      <c r="BE167" s="252">
        <f>IF(N167="základná",J167,0)</f>
        <v>0</v>
      </c>
      <c r="BF167" s="252">
        <f>IF(N167="znížená",J167,0)</f>
        <v>0</v>
      </c>
      <c r="BG167" s="252">
        <f>IF(N167="zákl. prenesená",J167,0)</f>
        <v>0</v>
      </c>
      <c r="BH167" s="252">
        <f>IF(N167="zníž. prenesená",J167,0)</f>
        <v>0</v>
      </c>
      <c r="BI167" s="252">
        <f>IF(N167="nulová",J167,0)</f>
        <v>0</v>
      </c>
      <c r="BJ167" s="18" t="s">
        <v>92</v>
      </c>
      <c r="BK167" s="252">
        <f>ROUND(I167*H167,2)</f>
        <v>0</v>
      </c>
      <c r="BL167" s="18" t="s">
        <v>227</v>
      </c>
      <c r="BM167" s="251" t="s">
        <v>2410</v>
      </c>
    </row>
    <row r="168" s="13" customFormat="1">
      <c r="A168" s="13"/>
      <c r="B168" s="258"/>
      <c r="C168" s="259"/>
      <c r="D168" s="260" t="s">
        <v>256</v>
      </c>
      <c r="E168" s="261" t="s">
        <v>1</v>
      </c>
      <c r="F168" s="262" t="s">
        <v>2905</v>
      </c>
      <c r="G168" s="259"/>
      <c r="H168" s="263">
        <v>150</v>
      </c>
      <c r="I168" s="264"/>
      <c r="J168" s="259"/>
      <c r="K168" s="259"/>
      <c r="L168" s="265"/>
      <c r="M168" s="266"/>
      <c r="N168" s="267"/>
      <c r="O168" s="267"/>
      <c r="P168" s="267"/>
      <c r="Q168" s="267"/>
      <c r="R168" s="267"/>
      <c r="S168" s="267"/>
      <c r="T168" s="268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69" t="s">
        <v>256</v>
      </c>
      <c r="AU168" s="269" t="s">
        <v>92</v>
      </c>
      <c r="AV168" s="13" t="s">
        <v>92</v>
      </c>
      <c r="AW168" s="13" t="s">
        <v>32</v>
      </c>
      <c r="AX168" s="13" t="s">
        <v>84</v>
      </c>
      <c r="AY168" s="269" t="s">
        <v>210</v>
      </c>
    </row>
    <row r="169" s="2" customFormat="1" ht="21.0566" customHeight="1">
      <c r="A169" s="39"/>
      <c r="B169" s="40"/>
      <c r="C169" s="239" t="s">
        <v>329</v>
      </c>
      <c r="D169" s="239" t="s">
        <v>213</v>
      </c>
      <c r="E169" s="240" t="s">
        <v>1315</v>
      </c>
      <c r="F169" s="241" t="s">
        <v>1316</v>
      </c>
      <c r="G169" s="242" t="s">
        <v>264</v>
      </c>
      <c r="H169" s="243">
        <v>117.66500000000001</v>
      </c>
      <c r="I169" s="244"/>
      <c r="J169" s="245">
        <f>ROUND(I169*H169,2)</f>
        <v>0</v>
      </c>
      <c r="K169" s="246"/>
      <c r="L169" s="45"/>
      <c r="M169" s="247" t="s">
        <v>1</v>
      </c>
      <c r="N169" s="248" t="s">
        <v>42</v>
      </c>
      <c r="O169" s="98"/>
      <c r="P169" s="249">
        <f>O169*H169</f>
        <v>0</v>
      </c>
      <c r="Q169" s="249">
        <v>0</v>
      </c>
      <c r="R169" s="249">
        <f>Q169*H169</f>
        <v>0</v>
      </c>
      <c r="S169" s="249">
        <v>0</v>
      </c>
      <c r="T169" s="250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51" t="s">
        <v>227</v>
      </c>
      <c r="AT169" s="251" t="s">
        <v>213</v>
      </c>
      <c r="AU169" s="251" t="s">
        <v>92</v>
      </c>
      <c r="AY169" s="18" t="s">
        <v>210</v>
      </c>
      <c r="BE169" s="252">
        <f>IF(N169="základná",J169,0)</f>
        <v>0</v>
      </c>
      <c r="BF169" s="252">
        <f>IF(N169="znížená",J169,0)</f>
        <v>0</v>
      </c>
      <c r="BG169" s="252">
        <f>IF(N169="zákl. prenesená",J169,0)</f>
        <v>0</v>
      </c>
      <c r="BH169" s="252">
        <f>IF(N169="zníž. prenesená",J169,0)</f>
        <v>0</v>
      </c>
      <c r="BI169" s="252">
        <f>IF(N169="nulová",J169,0)</f>
        <v>0</v>
      </c>
      <c r="BJ169" s="18" t="s">
        <v>92</v>
      </c>
      <c r="BK169" s="252">
        <f>ROUND(I169*H169,2)</f>
        <v>0</v>
      </c>
      <c r="BL169" s="18" t="s">
        <v>227</v>
      </c>
      <c r="BM169" s="251" t="s">
        <v>2412</v>
      </c>
    </row>
    <row r="170" s="13" customFormat="1">
      <c r="A170" s="13"/>
      <c r="B170" s="258"/>
      <c r="C170" s="259"/>
      <c r="D170" s="260" t="s">
        <v>256</v>
      </c>
      <c r="E170" s="261" t="s">
        <v>1</v>
      </c>
      <c r="F170" s="262" t="s">
        <v>2904</v>
      </c>
      <c r="G170" s="259"/>
      <c r="H170" s="263">
        <v>117.66500000000001</v>
      </c>
      <c r="I170" s="264"/>
      <c r="J170" s="259"/>
      <c r="K170" s="259"/>
      <c r="L170" s="265"/>
      <c r="M170" s="266"/>
      <c r="N170" s="267"/>
      <c r="O170" s="267"/>
      <c r="P170" s="267"/>
      <c r="Q170" s="267"/>
      <c r="R170" s="267"/>
      <c r="S170" s="267"/>
      <c r="T170" s="268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69" t="s">
        <v>256</v>
      </c>
      <c r="AU170" s="269" t="s">
        <v>92</v>
      </c>
      <c r="AV170" s="13" t="s">
        <v>92</v>
      </c>
      <c r="AW170" s="13" t="s">
        <v>32</v>
      </c>
      <c r="AX170" s="13" t="s">
        <v>84</v>
      </c>
      <c r="AY170" s="269" t="s">
        <v>210</v>
      </c>
    </row>
    <row r="171" s="2" customFormat="1" ht="23.4566" customHeight="1">
      <c r="A171" s="39"/>
      <c r="B171" s="40"/>
      <c r="C171" s="239" t="s">
        <v>336</v>
      </c>
      <c r="D171" s="239" t="s">
        <v>213</v>
      </c>
      <c r="E171" s="240" t="s">
        <v>1026</v>
      </c>
      <c r="F171" s="241" t="s">
        <v>342</v>
      </c>
      <c r="G171" s="242" t="s">
        <v>333</v>
      </c>
      <c r="H171" s="243">
        <v>223.56399999999999</v>
      </c>
      <c r="I171" s="244"/>
      <c r="J171" s="245">
        <f>ROUND(I171*H171,2)</f>
        <v>0</v>
      </c>
      <c r="K171" s="246"/>
      <c r="L171" s="45"/>
      <c r="M171" s="247" t="s">
        <v>1</v>
      </c>
      <c r="N171" s="248" t="s">
        <v>42</v>
      </c>
      <c r="O171" s="98"/>
      <c r="P171" s="249">
        <f>O171*H171</f>
        <v>0</v>
      </c>
      <c r="Q171" s="249">
        <v>0</v>
      </c>
      <c r="R171" s="249">
        <f>Q171*H171</f>
        <v>0</v>
      </c>
      <c r="S171" s="249">
        <v>0</v>
      </c>
      <c r="T171" s="250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51" t="s">
        <v>227</v>
      </c>
      <c r="AT171" s="251" t="s">
        <v>213</v>
      </c>
      <c r="AU171" s="251" t="s">
        <v>92</v>
      </c>
      <c r="AY171" s="18" t="s">
        <v>210</v>
      </c>
      <c r="BE171" s="252">
        <f>IF(N171="základná",J171,0)</f>
        <v>0</v>
      </c>
      <c r="BF171" s="252">
        <f>IF(N171="znížená",J171,0)</f>
        <v>0</v>
      </c>
      <c r="BG171" s="252">
        <f>IF(N171="zákl. prenesená",J171,0)</f>
        <v>0</v>
      </c>
      <c r="BH171" s="252">
        <f>IF(N171="zníž. prenesená",J171,0)</f>
        <v>0</v>
      </c>
      <c r="BI171" s="252">
        <f>IF(N171="nulová",J171,0)</f>
        <v>0</v>
      </c>
      <c r="BJ171" s="18" t="s">
        <v>92</v>
      </c>
      <c r="BK171" s="252">
        <f>ROUND(I171*H171,2)</f>
        <v>0</v>
      </c>
      <c r="BL171" s="18" t="s">
        <v>227</v>
      </c>
      <c r="BM171" s="251" t="s">
        <v>2413</v>
      </c>
    </row>
    <row r="172" s="13" customFormat="1">
      <c r="A172" s="13"/>
      <c r="B172" s="258"/>
      <c r="C172" s="259"/>
      <c r="D172" s="260" t="s">
        <v>256</v>
      </c>
      <c r="E172" s="261" t="s">
        <v>1</v>
      </c>
      <c r="F172" s="262" t="s">
        <v>2906</v>
      </c>
      <c r="G172" s="259"/>
      <c r="H172" s="263">
        <v>223.56399999999999</v>
      </c>
      <c r="I172" s="264"/>
      <c r="J172" s="259"/>
      <c r="K172" s="259"/>
      <c r="L172" s="265"/>
      <c r="M172" s="266"/>
      <c r="N172" s="267"/>
      <c r="O172" s="267"/>
      <c r="P172" s="267"/>
      <c r="Q172" s="267"/>
      <c r="R172" s="267"/>
      <c r="S172" s="267"/>
      <c r="T172" s="268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69" t="s">
        <v>256</v>
      </c>
      <c r="AU172" s="269" t="s">
        <v>92</v>
      </c>
      <c r="AV172" s="13" t="s">
        <v>92</v>
      </c>
      <c r="AW172" s="13" t="s">
        <v>32</v>
      </c>
      <c r="AX172" s="13" t="s">
        <v>84</v>
      </c>
      <c r="AY172" s="269" t="s">
        <v>210</v>
      </c>
    </row>
    <row r="173" s="2" customFormat="1" ht="23.4566" customHeight="1">
      <c r="A173" s="39"/>
      <c r="B173" s="40"/>
      <c r="C173" s="239" t="s">
        <v>340</v>
      </c>
      <c r="D173" s="239" t="s">
        <v>213</v>
      </c>
      <c r="E173" s="240" t="s">
        <v>2042</v>
      </c>
      <c r="F173" s="241" t="s">
        <v>348</v>
      </c>
      <c r="G173" s="242" t="s">
        <v>264</v>
      </c>
      <c r="H173" s="243">
        <v>31.199999999999999</v>
      </c>
      <c r="I173" s="244"/>
      <c r="J173" s="245">
        <f>ROUND(I173*H173,2)</f>
        <v>0</v>
      </c>
      <c r="K173" s="246"/>
      <c r="L173" s="45"/>
      <c r="M173" s="247" t="s">
        <v>1</v>
      </c>
      <c r="N173" s="248" t="s">
        <v>42</v>
      </c>
      <c r="O173" s="98"/>
      <c r="P173" s="249">
        <f>O173*H173</f>
        <v>0</v>
      </c>
      <c r="Q173" s="249">
        <v>0</v>
      </c>
      <c r="R173" s="249">
        <f>Q173*H173</f>
        <v>0</v>
      </c>
      <c r="S173" s="249">
        <v>0</v>
      </c>
      <c r="T173" s="250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51" t="s">
        <v>227</v>
      </c>
      <c r="AT173" s="251" t="s">
        <v>213</v>
      </c>
      <c r="AU173" s="251" t="s">
        <v>92</v>
      </c>
      <c r="AY173" s="18" t="s">
        <v>210</v>
      </c>
      <c r="BE173" s="252">
        <f>IF(N173="základná",J173,0)</f>
        <v>0</v>
      </c>
      <c r="BF173" s="252">
        <f>IF(N173="znížená",J173,0)</f>
        <v>0</v>
      </c>
      <c r="BG173" s="252">
        <f>IF(N173="zákl. prenesená",J173,0)</f>
        <v>0</v>
      </c>
      <c r="BH173" s="252">
        <f>IF(N173="zníž. prenesená",J173,0)</f>
        <v>0</v>
      </c>
      <c r="BI173" s="252">
        <f>IF(N173="nulová",J173,0)</f>
        <v>0</v>
      </c>
      <c r="BJ173" s="18" t="s">
        <v>92</v>
      </c>
      <c r="BK173" s="252">
        <f>ROUND(I173*H173,2)</f>
        <v>0</v>
      </c>
      <c r="BL173" s="18" t="s">
        <v>227</v>
      </c>
      <c r="BM173" s="251" t="s">
        <v>2415</v>
      </c>
    </row>
    <row r="174" s="15" customFormat="1">
      <c r="A174" s="15"/>
      <c r="B174" s="292"/>
      <c r="C174" s="293"/>
      <c r="D174" s="260" t="s">
        <v>256</v>
      </c>
      <c r="E174" s="294" t="s">
        <v>1</v>
      </c>
      <c r="F174" s="295" t="s">
        <v>2416</v>
      </c>
      <c r="G174" s="293"/>
      <c r="H174" s="294" t="s">
        <v>1</v>
      </c>
      <c r="I174" s="296"/>
      <c r="J174" s="293"/>
      <c r="K174" s="293"/>
      <c r="L174" s="297"/>
      <c r="M174" s="298"/>
      <c r="N174" s="299"/>
      <c r="O174" s="299"/>
      <c r="P174" s="299"/>
      <c r="Q174" s="299"/>
      <c r="R174" s="299"/>
      <c r="S174" s="299"/>
      <c r="T174" s="300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301" t="s">
        <v>256</v>
      </c>
      <c r="AU174" s="301" t="s">
        <v>92</v>
      </c>
      <c r="AV174" s="15" t="s">
        <v>84</v>
      </c>
      <c r="AW174" s="15" t="s">
        <v>32</v>
      </c>
      <c r="AX174" s="15" t="s">
        <v>76</v>
      </c>
      <c r="AY174" s="301" t="s">
        <v>210</v>
      </c>
    </row>
    <row r="175" s="13" customFormat="1">
      <c r="A175" s="13"/>
      <c r="B175" s="258"/>
      <c r="C175" s="259"/>
      <c r="D175" s="260" t="s">
        <v>256</v>
      </c>
      <c r="E175" s="261" t="s">
        <v>1</v>
      </c>
      <c r="F175" s="262" t="s">
        <v>2907</v>
      </c>
      <c r="G175" s="259"/>
      <c r="H175" s="263">
        <v>31.199999999999999</v>
      </c>
      <c r="I175" s="264"/>
      <c r="J175" s="259"/>
      <c r="K175" s="259"/>
      <c r="L175" s="265"/>
      <c r="M175" s="266"/>
      <c r="N175" s="267"/>
      <c r="O175" s="267"/>
      <c r="P175" s="267"/>
      <c r="Q175" s="267"/>
      <c r="R175" s="267"/>
      <c r="S175" s="267"/>
      <c r="T175" s="268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69" t="s">
        <v>256</v>
      </c>
      <c r="AU175" s="269" t="s">
        <v>92</v>
      </c>
      <c r="AV175" s="13" t="s">
        <v>92</v>
      </c>
      <c r="AW175" s="13" t="s">
        <v>32</v>
      </c>
      <c r="AX175" s="13" t="s">
        <v>84</v>
      </c>
      <c r="AY175" s="269" t="s">
        <v>210</v>
      </c>
    </row>
    <row r="176" s="2" customFormat="1" ht="23.4566" customHeight="1">
      <c r="A176" s="39"/>
      <c r="B176" s="40"/>
      <c r="C176" s="239" t="s">
        <v>346</v>
      </c>
      <c r="D176" s="239" t="s">
        <v>213</v>
      </c>
      <c r="E176" s="240" t="s">
        <v>1985</v>
      </c>
      <c r="F176" s="241" t="s">
        <v>1986</v>
      </c>
      <c r="G176" s="242" t="s">
        <v>254</v>
      </c>
      <c r="H176" s="243">
        <v>40</v>
      </c>
      <c r="I176" s="244"/>
      <c r="J176" s="245">
        <f>ROUND(I176*H176,2)</f>
        <v>0</v>
      </c>
      <c r="K176" s="246"/>
      <c r="L176" s="45"/>
      <c r="M176" s="247" t="s">
        <v>1</v>
      </c>
      <c r="N176" s="248" t="s">
        <v>42</v>
      </c>
      <c r="O176" s="98"/>
      <c r="P176" s="249">
        <f>O176*H176</f>
        <v>0</v>
      </c>
      <c r="Q176" s="249">
        <v>0</v>
      </c>
      <c r="R176" s="249">
        <f>Q176*H176</f>
        <v>0</v>
      </c>
      <c r="S176" s="249">
        <v>0</v>
      </c>
      <c r="T176" s="250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51" t="s">
        <v>227</v>
      </c>
      <c r="AT176" s="251" t="s">
        <v>213</v>
      </c>
      <c r="AU176" s="251" t="s">
        <v>92</v>
      </c>
      <c r="AY176" s="18" t="s">
        <v>210</v>
      </c>
      <c r="BE176" s="252">
        <f>IF(N176="základná",J176,0)</f>
        <v>0</v>
      </c>
      <c r="BF176" s="252">
        <f>IF(N176="znížená",J176,0)</f>
        <v>0</v>
      </c>
      <c r="BG176" s="252">
        <f>IF(N176="zákl. prenesená",J176,0)</f>
        <v>0</v>
      </c>
      <c r="BH176" s="252">
        <f>IF(N176="zníž. prenesená",J176,0)</f>
        <v>0</v>
      </c>
      <c r="BI176" s="252">
        <f>IF(N176="nulová",J176,0)</f>
        <v>0</v>
      </c>
      <c r="BJ176" s="18" t="s">
        <v>92</v>
      </c>
      <c r="BK176" s="252">
        <f>ROUND(I176*H176,2)</f>
        <v>0</v>
      </c>
      <c r="BL176" s="18" t="s">
        <v>227</v>
      </c>
      <c r="BM176" s="251" t="s">
        <v>2418</v>
      </c>
    </row>
    <row r="177" s="13" customFormat="1">
      <c r="A177" s="13"/>
      <c r="B177" s="258"/>
      <c r="C177" s="259"/>
      <c r="D177" s="260" t="s">
        <v>256</v>
      </c>
      <c r="E177" s="261" t="s">
        <v>1</v>
      </c>
      <c r="F177" s="262" t="s">
        <v>2419</v>
      </c>
      <c r="G177" s="259"/>
      <c r="H177" s="263">
        <v>40</v>
      </c>
      <c r="I177" s="264"/>
      <c r="J177" s="259"/>
      <c r="K177" s="259"/>
      <c r="L177" s="265"/>
      <c r="M177" s="266"/>
      <c r="N177" s="267"/>
      <c r="O177" s="267"/>
      <c r="P177" s="267"/>
      <c r="Q177" s="267"/>
      <c r="R177" s="267"/>
      <c r="S177" s="267"/>
      <c r="T177" s="268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69" t="s">
        <v>256</v>
      </c>
      <c r="AU177" s="269" t="s">
        <v>92</v>
      </c>
      <c r="AV177" s="13" t="s">
        <v>92</v>
      </c>
      <c r="AW177" s="13" t="s">
        <v>32</v>
      </c>
      <c r="AX177" s="13" t="s">
        <v>76</v>
      </c>
      <c r="AY177" s="269" t="s">
        <v>210</v>
      </c>
    </row>
    <row r="178" s="2" customFormat="1" ht="16.30189" customHeight="1">
      <c r="A178" s="39"/>
      <c r="B178" s="40"/>
      <c r="C178" s="281" t="s">
        <v>353</v>
      </c>
      <c r="D178" s="281" t="s">
        <v>330</v>
      </c>
      <c r="E178" s="282" t="s">
        <v>1988</v>
      </c>
      <c r="F178" s="283" t="s">
        <v>1989</v>
      </c>
      <c r="G178" s="284" t="s">
        <v>1050</v>
      </c>
      <c r="H178" s="285">
        <v>1.236</v>
      </c>
      <c r="I178" s="286"/>
      <c r="J178" s="287">
        <f>ROUND(I178*H178,2)</f>
        <v>0</v>
      </c>
      <c r="K178" s="288"/>
      <c r="L178" s="289"/>
      <c r="M178" s="290" t="s">
        <v>1</v>
      </c>
      <c r="N178" s="291" t="s">
        <v>42</v>
      </c>
      <c r="O178" s="98"/>
      <c r="P178" s="249">
        <f>O178*H178</f>
        <v>0</v>
      </c>
      <c r="Q178" s="249">
        <v>0.001</v>
      </c>
      <c r="R178" s="249">
        <f>Q178*H178</f>
        <v>0.0012360000000000001</v>
      </c>
      <c r="S178" s="249">
        <v>0</v>
      </c>
      <c r="T178" s="250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51" t="s">
        <v>287</v>
      </c>
      <c r="AT178" s="251" t="s">
        <v>330</v>
      </c>
      <c r="AU178" s="251" t="s">
        <v>92</v>
      </c>
      <c r="AY178" s="18" t="s">
        <v>210</v>
      </c>
      <c r="BE178" s="252">
        <f>IF(N178="základná",J178,0)</f>
        <v>0</v>
      </c>
      <c r="BF178" s="252">
        <f>IF(N178="znížená",J178,0)</f>
        <v>0</v>
      </c>
      <c r="BG178" s="252">
        <f>IF(N178="zákl. prenesená",J178,0)</f>
        <v>0</v>
      </c>
      <c r="BH178" s="252">
        <f>IF(N178="zníž. prenesená",J178,0)</f>
        <v>0</v>
      </c>
      <c r="BI178" s="252">
        <f>IF(N178="nulová",J178,0)</f>
        <v>0</v>
      </c>
      <c r="BJ178" s="18" t="s">
        <v>92</v>
      </c>
      <c r="BK178" s="252">
        <f>ROUND(I178*H178,2)</f>
        <v>0</v>
      </c>
      <c r="BL178" s="18" t="s">
        <v>227</v>
      </c>
      <c r="BM178" s="251" t="s">
        <v>2420</v>
      </c>
    </row>
    <row r="179" s="13" customFormat="1">
      <c r="A179" s="13"/>
      <c r="B179" s="258"/>
      <c r="C179" s="259"/>
      <c r="D179" s="260" t="s">
        <v>256</v>
      </c>
      <c r="E179" s="259"/>
      <c r="F179" s="262" t="s">
        <v>2421</v>
      </c>
      <c r="G179" s="259"/>
      <c r="H179" s="263">
        <v>1.236</v>
      </c>
      <c r="I179" s="264"/>
      <c r="J179" s="259"/>
      <c r="K179" s="259"/>
      <c r="L179" s="265"/>
      <c r="M179" s="266"/>
      <c r="N179" s="267"/>
      <c r="O179" s="267"/>
      <c r="P179" s="267"/>
      <c r="Q179" s="267"/>
      <c r="R179" s="267"/>
      <c r="S179" s="267"/>
      <c r="T179" s="268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69" t="s">
        <v>256</v>
      </c>
      <c r="AU179" s="269" t="s">
        <v>92</v>
      </c>
      <c r="AV179" s="13" t="s">
        <v>92</v>
      </c>
      <c r="AW179" s="13" t="s">
        <v>4</v>
      </c>
      <c r="AX179" s="13" t="s">
        <v>84</v>
      </c>
      <c r="AY179" s="269" t="s">
        <v>210</v>
      </c>
    </row>
    <row r="180" s="2" customFormat="1" ht="21.0566" customHeight="1">
      <c r="A180" s="39"/>
      <c r="B180" s="40"/>
      <c r="C180" s="239" t="s">
        <v>7</v>
      </c>
      <c r="D180" s="239" t="s">
        <v>213</v>
      </c>
      <c r="E180" s="240" t="s">
        <v>363</v>
      </c>
      <c r="F180" s="241" t="s">
        <v>364</v>
      </c>
      <c r="G180" s="242" t="s">
        <v>254</v>
      </c>
      <c r="H180" s="243">
        <v>75</v>
      </c>
      <c r="I180" s="244"/>
      <c r="J180" s="245">
        <f>ROUND(I180*H180,2)</f>
        <v>0</v>
      </c>
      <c r="K180" s="246"/>
      <c r="L180" s="45"/>
      <c r="M180" s="247" t="s">
        <v>1</v>
      </c>
      <c r="N180" s="248" t="s">
        <v>42</v>
      </c>
      <c r="O180" s="98"/>
      <c r="P180" s="249">
        <f>O180*H180</f>
        <v>0</v>
      </c>
      <c r="Q180" s="249">
        <v>0</v>
      </c>
      <c r="R180" s="249">
        <f>Q180*H180</f>
        <v>0</v>
      </c>
      <c r="S180" s="249">
        <v>0</v>
      </c>
      <c r="T180" s="250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51" t="s">
        <v>227</v>
      </c>
      <c r="AT180" s="251" t="s">
        <v>213</v>
      </c>
      <c r="AU180" s="251" t="s">
        <v>92</v>
      </c>
      <c r="AY180" s="18" t="s">
        <v>210</v>
      </c>
      <c r="BE180" s="252">
        <f>IF(N180="základná",J180,0)</f>
        <v>0</v>
      </c>
      <c r="BF180" s="252">
        <f>IF(N180="znížená",J180,0)</f>
        <v>0</v>
      </c>
      <c r="BG180" s="252">
        <f>IF(N180="zákl. prenesená",J180,0)</f>
        <v>0</v>
      </c>
      <c r="BH180" s="252">
        <f>IF(N180="zníž. prenesená",J180,0)</f>
        <v>0</v>
      </c>
      <c r="BI180" s="252">
        <f>IF(N180="nulová",J180,0)</f>
        <v>0</v>
      </c>
      <c r="BJ180" s="18" t="s">
        <v>92</v>
      </c>
      <c r="BK180" s="252">
        <f>ROUND(I180*H180,2)</f>
        <v>0</v>
      </c>
      <c r="BL180" s="18" t="s">
        <v>227</v>
      </c>
      <c r="BM180" s="251" t="s">
        <v>2422</v>
      </c>
    </row>
    <row r="181" s="13" customFormat="1">
      <c r="A181" s="13"/>
      <c r="B181" s="258"/>
      <c r="C181" s="259"/>
      <c r="D181" s="260" t="s">
        <v>256</v>
      </c>
      <c r="E181" s="261" t="s">
        <v>1</v>
      </c>
      <c r="F181" s="262" t="s">
        <v>2423</v>
      </c>
      <c r="G181" s="259"/>
      <c r="H181" s="263">
        <v>75</v>
      </c>
      <c r="I181" s="264"/>
      <c r="J181" s="259"/>
      <c r="K181" s="259"/>
      <c r="L181" s="265"/>
      <c r="M181" s="266"/>
      <c r="N181" s="267"/>
      <c r="O181" s="267"/>
      <c r="P181" s="267"/>
      <c r="Q181" s="267"/>
      <c r="R181" s="267"/>
      <c r="S181" s="267"/>
      <c r="T181" s="268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69" t="s">
        <v>256</v>
      </c>
      <c r="AU181" s="269" t="s">
        <v>92</v>
      </c>
      <c r="AV181" s="13" t="s">
        <v>92</v>
      </c>
      <c r="AW181" s="13" t="s">
        <v>32</v>
      </c>
      <c r="AX181" s="13" t="s">
        <v>76</v>
      </c>
      <c r="AY181" s="269" t="s">
        <v>210</v>
      </c>
    </row>
    <row r="182" s="14" customFormat="1">
      <c r="A182" s="14"/>
      <c r="B182" s="270"/>
      <c r="C182" s="271"/>
      <c r="D182" s="260" t="s">
        <v>256</v>
      </c>
      <c r="E182" s="272" t="s">
        <v>1</v>
      </c>
      <c r="F182" s="273" t="s">
        <v>268</v>
      </c>
      <c r="G182" s="271"/>
      <c r="H182" s="274">
        <v>75</v>
      </c>
      <c r="I182" s="275"/>
      <c r="J182" s="271"/>
      <c r="K182" s="271"/>
      <c r="L182" s="276"/>
      <c r="M182" s="277"/>
      <c r="N182" s="278"/>
      <c r="O182" s="278"/>
      <c r="P182" s="278"/>
      <c r="Q182" s="278"/>
      <c r="R182" s="278"/>
      <c r="S182" s="278"/>
      <c r="T182" s="279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80" t="s">
        <v>256</v>
      </c>
      <c r="AU182" s="280" t="s">
        <v>92</v>
      </c>
      <c r="AV182" s="14" t="s">
        <v>227</v>
      </c>
      <c r="AW182" s="14" t="s">
        <v>32</v>
      </c>
      <c r="AX182" s="14" t="s">
        <v>84</v>
      </c>
      <c r="AY182" s="280" t="s">
        <v>210</v>
      </c>
    </row>
    <row r="183" s="2" customFormat="1" ht="16.30189" customHeight="1">
      <c r="A183" s="39"/>
      <c r="B183" s="40"/>
      <c r="C183" s="239" t="s">
        <v>362</v>
      </c>
      <c r="D183" s="239" t="s">
        <v>213</v>
      </c>
      <c r="E183" s="240" t="s">
        <v>1993</v>
      </c>
      <c r="F183" s="241" t="s">
        <v>1994</v>
      </c>
      <c r="G183" s="242" t="s">
        <v>254</v>
      </c>
      <c r="H183" s="243">
        <v>40</v>
      </c>
      <c r="I183" s="244"/>
      <c r="J183" s="245">
        <f>ROUND(I183*H183,2)</f>
        <v>0</v>
      </c>
      <c r="K183" s="246"/>
      <c r="L183" s="45"/>
      <c r="M183" s="247" t="s">
        <v>1</v>
      </c>
      <c r="N183" s="248" t="s">
        <v>42</v>
      </c>
      <c r="O183" s="98"/>
      <c r="P183" s="249">
        <f>O183*H183</f>
        <v>0</v>
      </c>
      <c r="Q183" s="249">
        <v>0</v>
      </c>
      <c r="R183" s="249">
        <f>Q183*H183</f>
        <v>0</v>
      </c>
      <c r="S183" s="249">
        <v>0</v>
      </c>
      <c r="T183" s="250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51" t="s">
        <v>227</v>
      </c>
      <c r="AT183" s="251" t="s">
        <v>213</v>
      </c>
      <c r="AU183" s="251" t="s">
        <v>92</v>
      </c>
      <c r="AY183" s="18" t="s">
        <v>210</v>
      </c>
      <c r="BE183" s="252">
        <f>IF(N183="základná",J183,0)</f>
        <v>0</v>
      </c>
      <c r="BF183" s="252">
        <f>IF(N183="znížená",J183,0)</f>
        <v>0</v>
      </c>
      <c r="BG183" s="252">
        <f>IF(N183="zákl. prenesená",J183,0)</f>
        <v>0</v>
      </c>
      <c r="BH183" s="252">
        <f>IF(N183="zníž. prenesená",J183,0)</f>
        <v>0</v>
      </c>
      <c r="BI183" s="252">
        <f>IF(N183="nulová",J183,0)</f>
        <v>0</v>
      </c>
      <c r="BJ183" s="18" t="s">
        <v>92</v>
      </c>
      <c r="BK183" s="252">
        <f>ROUND(I183*H183,2)</f>
        <v>0</v>
      </c>
      <c r="BL183" s="18" t="s">
        <v>227</v>
      </c>
      <c r="BM183" s="251" t="s">
        <v>2424</v>
      </c>
    </row>
    <row r="184" s="13" customFormat="1">
      <c r="A184" s="13"/>
      <c r="B184" s="258"/>
      <c r="C184" s="259"/>
      <c r="D184" s="260" t="s">
        <v>256</v>
      </c>
      <c r="E184" s="261" t="s">
        <v>1</v>
      </c>
      <c r="F184" s="262" t="s">
        <v>2419</v>
      </c>
      <c r="G184" s="259"/>
      <c r="H184" s="263">
        <v>40</v>
      </c>
      <c r="I184" s="264"/>
      <c r="J184" s="259"/>
      <c r="K184" s="259"/>
      <c r="L184" s="265"/>
      <c r="M184" s="266"/>
      <c r="N184" s="267"/>
      <c r="O184" s="267"/>
      <c r="P184" s="267"/>
      <c r="Q184" s="267"/>
      <c r="R184" s="267"/>
      <c r="S184" s="267"/>
      <c r="T184" s="268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69" t="s">
        <v>256</v>
      </c>
      <c r="AU184" s="269" t="s">
        <v>92</v>
      </c>
      <c r="AV184" s="13" t="s">
        <v>92</v>
      </c>
      <c r="AW184" s="13" t="s">
        <v>32</v>
      </c>
      <c r="AX184" s="13" t="s">
        <v>84</v>
      </c>
      <c r="AY184" s="269" t="s">
        <v>210</v>
      </c>
    </row>
    <row r="185" s="2" customFormat="1" ht="31.92453" customHeight="1">
      <c r="A185" s="39"/>
      <c r="B185" s="40"/>
      <c r="C185" s="239" t="s">
        <v>368</v>
      </c>
      <c r="D185" s="239" t="s">
        <v>213</v>
      </c>
      <c r="E185" s="240" t="s">
        <v>2425</v>
      </c>
      <c r="F185" s="241" t="s">
        <v>2426</v>
      </c>
      <c r="G185" s="242" t="s">
        <v>254</v>
      </c>
      <c r="H185" s="243">
        <v>40</v>
      </c>
      <c r="I185" s="244"/>
      <c r="J185" s="245">
        <f>ROUND(I185*H185,2)</f>
        <v>0</v>
      </c>
      <c r="K185" s="246"/>
      <c r="L185" s="45"/>
      <c r="M185" s="247" t="s">
        <v>1</v>
      </c>
      <c r="N185" s="248" t="s">
        <v>42</v>
      </c>
      <c r="O185" s="98"/>
      <c r="P185" s="249">
        <f>O185*H185</f>
        <v>0</v>
      </c>
      <c r="Q185" s="249">
        <v>0</v>
      </c>
      <c r="R185" s="249">
        <f>Q185*H185</f>
        <v>0</v>
      </c>
      <c r="S185" s="249">
        <v>0</v>
      </c>
      <c r="T185" s="250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51" t="s">
        <v>227</v>
      </c>
      <c r="AT185" s="251" t="s">
        <v>213</v>
      </c>
      <c r="AU185" s="251" t="s">
        <v>92</v>
      </c>
      <c r="AY185" s="18" t="s">
        <v>210</v>
      </c>
      <c r="BE185" s="252">
        <f>IF(N185="základná",J185,0)</f>
        <v>0</v>
      </c>
      <c r="BF185" s="252">
        <f>IF(N185="znížená",J185,0)</f>
        <v>0</v>
      </c>
      <c r="BG185" s="252">
        <f>IF(N185="zákl. prenesená",J185,0)</f>
        <v>0</v>
      </c>
      <c r="BH185" s="252">
        <f>IF(N185="zníž. prenesená",J185,0)</f>
        <v>0</v>
      </c>
      <c r="BI185" s="252">
        <f>IF(N185="nulová",J185,0)</f>
        <v>0</v>
      </c>
      <c r="BJ185" s="18" t="s">
        <v>92</v>
      </c>
      <c r="BK185" s="252">
        <f>ROUND(I185*H185,2)</f>
        <v>0</v>
      </c>
      <c r="BL185" s="18" t="s">
        <v>227</v>
      </c>
      <c r="BM185" s="251" t="s">
        <v>2427</v>
      </c>
    </row>
    <row r="186" s="13" customFormat="1">
      <c r="A186" s="13"/>
      <c r="B186" s="258"/>
      <c r="C186" s="259"/>
      <c r="D186" s="260" t="s">
        <v>256</v>
      </c>
      <c r="E186" s="261" t="s">
        <v>1</v>
      </c>
      <c r="F186" s="262" t="s">
        <v>2419</v>
      </c>
      <c r="G186" s="259"/>
      <c r="H186" s="263">
        <v>40</v>
      </c>
      <c r="I186" s="264"/>
      <c r="J186" s="259"/>
      <c r="K186" s="259"/>
      <c r="L186" s="265"/>
      <c r="M186" s="266"/>
      <c r="N186" s="267"/>
      <c r="O186" s="267"/>
      <c r="P186" s="267"/>
      <c r="Q186" s="267"/>
      <c r="R186" s="267"/>
      <c r="S186" s="267"/>
      <c r="T186" s="268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69" t="s">
        <v>256</v>
      </c>
      <c r="AU186" s="269" t="s">
        <v>92</v>
      </c>
      <c r="AV186" s="13" t="s">
        <v>92</v>
      </c>
      <c r="AW186" s="13" t="s">
        <v>32</v>
      </c>
      <c r="AX186" s="13" t="s">
        <v>84</v>
      </c>
      <c r="AY186" s="269" t="s">
        <v>210</v>
      </c>
    </row>
    <row r="187" s="12" customFormat="1" ht="22.8" customHeight="1">
      <c r="A187" s="12"/>
      <c r="B187" s="223"/>
      <c r="C187" s="224"/>
      <c r="D187" s="225" t="s">
        <v>75</v>
      </c>
      <c r="E187" s="237" t="s">
        <v>92</v>
      </c>
      <c r="F187" s="237" t="s">
        <v>367</v>
      </c>
      <c r="G187" s="224"/>
      <c r="H187" s="224"/>
      <c r="I187" s="227"/>
      <c r="J187" s="238">
        <f>BK187</f>
        <v>0</v>
      </c>
      <c r="K187" s="224"/>
      <c r="L187" s="229"/>
      <c r="M187" s="230"/>
      <c r="N187" s="231"/>
      <c r="O187" s="231"/>
      <c r="P187" s="232">
        <f>SUM(P188:P210)</f>
        <v>0</v>
      </c>
      <c r="Q187" s="231"/>
      <c r="R187" s="232">
        <f>SUM(R188:R210)</f>
        <v>10.68441963625</v>
      </c>
      <c r="S187" s="231"/>
      <c r="T187" s="233">
        <f>SUM(T188:T210)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34" t="s">
        <v>84</v>
      </c>
      <c r="AT187" s="235" t="s">
        <v>75</v>
      </c>
      <c r="AU187" s="235" t="s">
        <v>84</v>
      </c>
      <c r="AY187" s="234" t="s">
        <v>210</v>
      </c>
      <c r="BK187" s="236">
        <f>SUM(BK188:BK210)</f>
        <v>0</v>
      </c>
    </row>
    <row r="188" s="2" customFormat="1" ht="23.4566" customHeight="1">
      <c r="A188" s="39"/>
      <c r="B188" s="40"/>
      <c r="C188" s="239" t="s">
        <v>373</v>
      </c>
      <c r="D188" s="239" t="s">
        <v>213</v>
      </c>
      <c r="E188" s="240" t="s">
        <v>2428</v>
      </c>
      <c r="F188" s="241" t="s">
        <v>2429</v>
      </c>
      <c r="G188" s="242" t="s">
        <v>254</v>
      </c>
      <c r="H188" s="243">
        <v>60</v>
      </c>
      <c r="I188" s="244"/>
      <c r="J188" s="245">
        <f>ROUND(I188*H188,2)</f>
        <v>0</v>
      </c>
      <c r="K188" s="246"/>
      <c r="L188" s="45"/>
      <c r="M188" s="247" t="s">
        <v>1</v>
      </c>
      <c r="N188" s="248" t="s">
        <v>42</v>
      </c>
      <c r="O188" s="98"/>
      <c r="P188" s="249">
        <f>O188*H188</f>
        <v>0</v>
      </c>
      <c r="Q188" s="249">
        <v>0.00014999999999999999</v>
      </c>
      <c r="R188" s="249">
        <f>Q188*H188</f>
        <v>0.0089999999999999993</v>
      </c>
      <c r="S188" s="249">
        <v>0</v>
      </c>
      <c r="T188" s="250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51" t="s">
        <v>227</v>
      </c>
      <c r="AT188" s="251" t="s">
        <v>213</v>
      </c>
      <c r="AU188" s="251" t="s">
        <v>92</v>
      </c>
      <c r="AY188" s="18" t="s">
        <v>210</v>
      </c>
      <c r="BE188" s="252">
        <f>IF(N188="základná",J188,0)</f>
        <v>0</v>
      </c>
      <c r="BF188" s="252">
        <f>IF(N188="znížená",J188,0)</f>
        <v>0</v>
      </c>
      <c r="BG188" s="252">
        <f>IF(N188="zákl. prenesená",J188,0)</f>
        <v>0</v>
      </c>
      <c r="BH188" s="252">
        <f>IF(N188="zníž. prenesená",J188,0)</f>
        <v>0</v>
      </c>
      <c r="BI188" s="252">
        <f>IF(N188="nulová",J188,0)</f>
        <v>0</v>
      </c>
      <c r="BJ188" s="18" t="s">
        <v>92</v>
      </c>
      <c r="BK188" s="252">
        <f>ROUND(I188*H188,2)</f>
        <v>0</v>
      </c>
      <c r="BL188" s="18" t="s">
        <v>227</v>
      </c>
      <c r="BM188" s="251" t="s">
        <v>2430</v>
      </c>
    </row>
    <row r="189" s="15" customFormat="1">
      <c r="A189" s="15"/>
      <c r="B189" s="292"/>
      <c r="C189" s="293"/>
      <c r="D189" s="260" t="s">
        <v>256</v>
      </c>
      <c r="E189" s="294" t="s">
        <v>1</v>
      </c>
      <c r="F189" s="295" t="s">
        <v>2431</v>
      </c>
      <c r="G189" s="293"/>
      <c r="H189" s="294" t="s">
        <v>1</v>
      </c>
      <c r="I189" s="296"/>
      <c r="J189" s="293"/>
      <c r="K189" s="293"/>
      <c r="L189" s="297"/>
      <c r="M189" s="298"/>
      <c r="N189" s="299"/>
      <c r="O189" s="299"/>
      <c r="P189" s="299"/>
      <c r="Q189" s="299"/>
      <c r="R189" s="299"/>
      <c r="S189" s="299"/>
      <c r="T189" s="300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T189" s="301" t="s">
        <v>256</v>
      </c>
      <c r="AU189" s="301" t="s">
        <v>92</v>
      </c>
      <c r="AV189" s="15" t="s">
        <v>84</v>
      </c>
      <c r="AW189" s="15" t="s">
        <v>32</v>
      </c>
      <c r="AX189" s="15" t="s">
        <v>76</v>
      </c>
      <c r="AY189" s="301" t="s">
        <v>210</v>
      </c>
    </row>
    <row r="190" s="15" customFormat="1">
      <c r="A190" s="15"/>
      <c r="B190" s="292"/>
      <c r="C190" s="293"/>
      <c r="D190" s="260" t="s">
        <v>256</v>
      </c>
      <c r="E190" s="294" t="s">
        <v>1</v>
      </c>
      <c r="F190" s="295" t="s">
        <v>2432</v>
      </c>
      <c r="G190" s="293"/>
      <c r="H190" s="294" t="s">
        <v>1</v>
      </c>
      <c r="I190" s="296"/>
      <c r="J190" s="293"/>
      <c r="K190" s="293"/>
      <c r="L190" s="297"/>
      <c r="M190" s="298"/>
      <c r="N190" s="299"/>
      <c r="O190" s="299"/>
      <c r="P190" s="299"/>
      <c r="Q190" s="299"/>
      <c r="R190" s="299"/>
      <c r="S190" s="299"/>
      <c r="T190" s="300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301" t="s">
        <v>256</v>
      </c>
      <c r="AU190" s="301" t="s">
        <v>92</v>
      </c>
      <c r="AV190" s="15" t="s">
        <v>84</v>
      </c>
      <c r="AW190" s="15" t="s">
        <v>32</v>
      </c>
      <c r="AX190" s="15" t="s">
        <v>76</v>
      </c>
      <c r="AY190" s="301" t="s">
        <v>210</v>
      </c>
    </row>
    <row r="191" s="13" customFormat="1">
      <c r="A191" s="13"/>
      <c r="B191" s="258"/>
      <c r="C191" s="259"/>
      <c r="D191" s="260" t="s">
        <v>256</v>
      </c>
      <c r="E191" s="261" t="s">
        <v>1</v>
      </c>
      <c r="F191" s="262" t="s">
        <v>2433</v>
      </c>
      <c r="G191" s="259"/>
      <c r="H191" s="263">
        <v>60</v>
      </c>
      <c r="I191" s="264"/>
      <c r="J191" s="259"/>
      <c r="K191" s="259"/>
      <c r="L191" s="265"/>
      <c r="M191" s="266"/>
      <c r="N191" s="267"/>
      <c r="O191" s="267"/>
      <c r="P191" s="267"/>
      <c r="Q191" s="267"/>
      <c r="R191" s="267"/>
      <c r="S191" s="267"/>
      <c r="T191" s="268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69" t="s">
        <v>256</v>
      </c>
      <c r="AU191" s="269" t="s">
        <v>92</v>
      </c>
      <c r="AV191" s="13" t="s">
        <v>92</v>
      </c>
      <c r="AW191" s="13" t="s">
        <v>32</v>
      </c>
      <c r="AX191" s="13" t="s">
        <v>84</v>
      </c>
      <c r="AY191" s="269" t="s">
        <v>210</v>
      </c>
    </row>
    <row r="192" s="2" customFormat="1" ht="23.4566" customHeight="1">
      <c r="A192" s="39"/>
      <c r="B192" s="40"/>
      <c r="C192" s="239" t="s">
        <v>378</v>
      </c>
      <c r="D192" s="239" t="s">
        <v>213</v>
      </c>
      <c r="E192" s="240" t="s">
        <v>2434</v>
      </c>
      <c r="F192" s="241" t="s">
        <v>2435</v>
      </c>
      <c r="G192" s="242" t="s">
        <v>254</v>
      </c>
      <c r="H192" s="243">
        <v>60</v>
      </c>
      <c r="I192" s="244"/>
      <c r="J192" s="245">
        <f>ROUND(I192*H192,2)</f>
        <v>0</v>
      </c>
      <c r="K192" s="246"/>
      <c r="L192" s="45"/>
      <c r="M192" s="247" t="s">
        <v>1</v>
      </c>
      <c r="N192" s="248" t="s">
        <v>42</v>
      </c>
      <c r="O192" s="98"/>
      <c r="P192" s="249">
        <f>O192*H192</f>
        <v>0</v>
      </c>
      <c r="Q192" s="249">
        <v>0</v>
      </c>
      <c r="R192" s="249">
        <f>Q192*H192</f>
        <v>0</v>
      </c>
      <c r="S192" s="249">
        <v>0</v>
      </c>
      <c r="T192" s="250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51" t="s">
        <v>227</v>
      </c>
      <c r="AT192" s="251" t="s">
        <v>213</v>
      </c>
      <c r="AU192" s="251" t="s">
        <v>92</v>
      </c>
      <c r="AY192" s="18" t="s">
        <v>210</v>
      </c>
      <c r="BE192" s="252">
        <f>IF(N192="základná",J192,0)</f>
        <v>0</v>
      </c>
      <c r="BF192" s="252">
        <f>IF(N192="znížená",J192,0)</f>
        <v>0</v>
      </c>
      <c r="BG192" s="252">
        <f>IF(N192="zákl. prenesená",J192,0)</f>
        <v>0</v>
      </c>
      <c r="BH192" s="252">
        <f>IF(N192="zníž. prenesená",J192,0)</f>
        <v>0</v>
      </c>
      <c r="BI192" s="252">
        <f>IF(N192="nulová",J192,0)</f>
        <v>0</v>
      </c>
      <c r="BJ192" s="18" t="s">
        <v>92</v>
      </c>
      <c r="BK192" s="252">
        <f>ROUND(I192*H192,2)</f>
        <v>0</v>
      </c>
      <c r="BL192" s="18" t="s">
        <v>227</v>
      </c>
      <c r="BM192" s="251" t="s">
        <v>2436</v>
      </c>
    </row>
    <row r="193" s="2" customFormat="1" ht="23.4566" customHeight="1">
      <c r="A193" s="39"/>
      <c r="B193" s="40"/>
      <c r="C193" s="281" t="s">
        <v>383</v>
      </c>
      <c r="D193" s="281" t="s">
        <v>330</v>
      </c>
      <c r="E193" s="282" t="s">
        <v>2437</v>
      </c>
      <c r="F193" s="283" t="s">
        <v>2438</v>
      </c>
      <c r="G193" s="284" t="s">
        <v>333</v>
      </c>
      <c r="H193" s="285">
        <v>9.3000000000000007</v>
      </c>
      <c r="I193" s="286"/>
      <c r="J193" s="287">
        <f>ROUND(I193*H193,2)</f>
        <v>0</v>
      </c>
      <c r="K193" s="288"/>
      <c r="L193" s="289"/>
      <c r="M193" s="290" t="s">
        <v>1</v>
      </c>
      <c r="N193" s="291" t="s">
        <v>42</v>
      </c>
      <c r="O193" s="98"/>
      <c r="P193" s="249">
        <f>O193*H193</f>
        <v>0</v>
      </c>
      <c r="Q193" s="249">
        <v>1</v>
      </c>
      <c r="R193" s="249">
        <f>Q193*H193</f>
        <v>9.3000000000000007</v>
      </c>
      <c r="S193" s="249">
        <v>0</v>
      </c>
      <c r="T193" s="250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51" t="s">
        <v>287</v>
      </c>
      <c r="AT193" s="251" t="s">
        <v>330</v>
      </c>
      <c r="AU193" s="251" t="s">
        <v>92</v>
      </c>
      <c r="AY193" s="18" t="s">
        <v>210</v>
      </c>
      <c r="BE193" s="252">
        <f>IF(N193="základná",J193,0)</f>
        <v>0</v>
      </c>
      <c r="BF193" s="252">
        <f>IF(N193="znížená",J193,0)</f>
        <v>0</v>
      </c>
      <c r="BG193" s="252">
        <f>IF(N193="zákl. prenesená",J193,0)</f>
        <v>0</v>
      </c>
      <c r="BH193" s="252">
        <f>IF(N193="zníž. prenesená",J193,0)</f>
        <v>0</v>
      </c>
      <c r="BI193" s="252">
        <f>IF(N193="nulová",J193,0)</f>
        <v>0</v>
      </c>
      <c r="BJ193" s="18" t="s">
        <v>92</v>
      </c>
      <c r="BK193" s="252">
        <f>ROUND(I193*H193,2)</f>
        <v>0</v>
      </c>
      <c r="BL193" s="18" t="s">
        <v>227</v>
      </c>
      <c r="BM193" s="251" t="s">
        <v>2439</v>
      </c>
    </row>
    <row r="194" s="13" customFormat="1">
      <c r="A194" s="13"/>
      <c r="B194" s="258"/>
      <c r="C194" s="259"/>
      <c r="D194" s="260" t="s">
        <v>256</v>
      </c>
      <c r="E194" s="261" t="s">
        <v>1</v>
      </c>
      <c r="F194" s="262" t="s">
        <v>2433</v>
      </c>
      <c r="G194" s="259"/>
      <c r="H194" s="263">
        <v>60</v>
      </c>
      <c r="I194" s="264"/>
      <c r="J194" s="259"/>
      <c r="K194" s="259"/>
      <c r="L194" s="265"/>
      <c r="M194" s="266"/>
      <c r="N194" s="267"/>
      <c r="O194" s="267"/>
      <c r="P194" s="267"/>
      <c r="Q194" s="267"/>
      <c r="R194" s="267"/>
      <c r="S194" s="267"/>
      <c r="T194" s="268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69" t="s">
        <v>256</v>
      </c>
      <c r="AU194" s="269" t="s">
        <v>92</v>
      </c>
      <c r="AV194" s="13" t="s">
        <v>92</v>
      </c>
      <c r="AW194" s="13" t="s">
        <v>32</v>
      </c>
      <c r="AX194" s="13" t="s">
        <v>84</v>
      </c>
      <c r="AY194" s="269" t="s">
        <v>210</v>
      </c>
    </row>
    <row r="195" s="13" customFormat="1">
      <c r="A195" s="13"/>
      <c r="B195" s="258"/>
      <c r="C195" s="259"/>
      <c r="D195" s="260" t="s">
        <v>256</v>
      </c>
      <c r="E195" s="259"/>
      <c r="F195" s="262" t="s">
        <v>2440</v>
      </c>
      <c r="G195" s="259"/>
      <c r="H195" s="263">
        <v>9.3000000000000007</v>
      </c>
      <c r="I195" s="264"/>
      <c r="J195" s="259"/>
      <c r="K195" s="259"/>
      <c r="L195" s="265"/>
      <c r="M195" s="266"/>
      <c r="N195" s="267"/>
      <c r="O195" s="267"/>
      <c r="P195" s="267"/>
      <c r="Q195" s="267"/>
      <c r="R195" s="267"/>
      <c r="S195" s="267"/>
      <c r="T195" s="268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69" t="s">
        <v>256</v>
      </c>
      <c r="AU195" s="269" t="s">
        <v>92</v>
      </c>
      <c r="AV195" s="13" t="s">
        <v>92</v>
      </c>
      <c r="AW195" s="13" t="s">
        <v>4</v>
      </c>
      <c r="AX195" s="13" t="s">
        <v>84</v>
      </c>
      <c r="AY195" s="269" t="s">
        <v>210</v>
      </c>
    </row>
    <row r="196" s="2" customFormat="1" ht="23.4566" customHeight="1">
      <c r="A196" s="39"/>
      <c r="B196" s="40"/>
      <c r="C196" s="239" t="s">
        <v>388</v>
      </c>
      <c r="D196" s="239" t="s">
        <v>213</v>
      </c>
      <c r="E196" s="240" t="s">
        <v>2441</v>
      </c>
      <c r="F196" s="241" t="s">
        <v>2442</v>
      </c>
      <c r="G196" s="242" t="s">
        <v>254</v>
      </c>
      <c r="H196" s="243">
        <v>60</v>
      </c>
      <c r="I196" s="244"/>
      <c r="J196" s="245">
        <f>ROUND(I196*H196,2)</f>
        <v>0</v>
      </c>
      <c r="K196" s="246"/>
      <c r="L196" s="45"/>
      <c r="M196" s="247" t="s">
        <v>1</v>
      </c>
      <c r="N196" s="248" t="s">
        <v>42</v>
      </c>
      <c r="O196" s="98"/>
      <c r="P196" s="249">
        <f>O196*H196</f>
        <v>0</v>
      </c>
      <c r="Q196" s="249">
        <v>0</v>
      </c>
      <c r="R196" s="249">
        <f>Q196*H196</f>
        <v>0</v>
      </c>
      <c r="S196" s="249">
        <v>0</v>
      </c>
      <c r="T196" s="250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51" t="s">
        <v>227</v>
      </c>
      <c r="AT196" s="251" t="s">
        <v>213</v>
      </c>
      <c r="AU196" s="251" t="s">
        <v>92</v>
      </c>
      <c r="AY196" s="18" t="s">
        <v>210</v>
      </c>
      <c r="BE196" s="252">
        <f>IF(N196="základná",J196,0)</f>
        <v>0</v>
      </c>
      <c r="BF196" s="252">
        <f>IF(N196="znížená",J196,0)</f>
        <v>0</v>
      </c>
      <c r="BG196" s="252">
        <f>IF(N196="zákl. prenesená",J196,0)</f>
        <v>0</v>
      </c>
      <c r="BH196" s="252">
        <f>IF(N196="zníž. prenesená",J196,0)</f>
        <v>0</v>
      </c>
      <c r="BI196" s="252">
        <f>IF(N196="nulová",J196,0)</f>
        <v>0</v>
      </c>
      <c r="BJ196" s="18" t="s">
        <v>92</v>
      </c>
      <c r="BK196" s="252">
        <f>ROUND(I196*H196,2)</f>
        <v>0</v>
      </c>
      <c r="BL196" s="18" t="s">
        <v>227</v>
      </c>
      <c r="BM196" s="251" t="s">
        <v>2443</v>
      </c>
    </row>
    <row r="197" s="2" customFormat="1" ht="36.72453" customHeight="1">
      <c r="A197" s="39"/>
      <c r="B197" s="40"/>
      <c r="C197" s="239" t="s">
        <v>393</v>
      </c>
      <c r="D197" s="239" t="s">
        <v>213</v>
      </c>
      <c r="E197" s="240" t="s">
        <v>2908</v>
      </c>
      <c r="F197" s="241" t="s">
        <v>2909</v>
      </c>
      <c r="G197" s="242" t="s">
        <v>965</v>
      </c>
      <c r="H197" s="243">
        <v>1540</v>
      </c>
      <c r="I197" s="244"/>
      <c r="J197" s="245">
        <f>ROUND(I197*H197,2)</f>
        <v>0</v>
      </c>
      <c r="K197" s="246"/>
      <c r="L197" s="45"/>
      <c r="M197" s="247" t="s">
        <v>1</v>
      </c>
      <c r="N197" s="248" t="s">
        <v>42</v>
      </c>
      <c r="O197" s="98"/>
      <c r="P197" s="249">
        <f>O197*H197</f>
        <v>0</v>
      </c>
      <c r="Q197" s="249">
        <v>2.58909E-05</v>
      </c>
      <c r="R197" s="249">
        <f>Q197*H197</f>
        <v>0.039871985999999998</v>
      </c>
      <c r="S197" s="249">
        <v>0</v>
      </c>
      <c r="T197" s="250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51" t="s">
        <v>227</v>
      </c>
      <c r="AT197" s="251" t="s">
        <v>213</v>
      </c>
      <c r="AU197" s="251" t="s">
        <v>92</v>
      </c>
      <c r="AY197" s="18" t="s">
        <v>210</v>
      </c>
      <c r="BE197" s="252">
        <f>IF(N197="základná",J197,0)</f>
        <v>0</v>
      </c>
      <c r="BF197" s="252">
        <f>IF(N197="znížená",J197,0)</f>
        <v>0</v>
      </c>
      <c r="BG197" s="252">
        <f>IF(N197="zákl. prenesená",J197,0)</f>
        <v>0</v>
      </c>
      <c r="BH197" s="252">
        <f>IF(N197="zníž. prenesená",J197,0)</f>
        <v>0</v>
      </c>
      <c r="BI197" s="252">
        <f>IF(N197="nulová",J197,0)</f>
        <v>0</v>
      </c>
      <c r="BJ197" s="18" t="s">
        <v>92</v>
      </c>
      <c r="BK197" s="252">
        <f>ROUND(I197*H197,2)</f>
        <v>0</v>
      </c>
      <c r="BL197" s="18" t="s">
        <v>227</v>
      </c>
      <c r="BM197" s="251" t="s">
        <v>2910</v>
      </c>
    </row>
    <row r="198" s="13" customFormat="1">
      <c r="A198" s="13"/>
      <c r="B198" s="258"/>
      <c r="C198" s="259"/>
      <c r="D198" s="260" t="s">
        <v>256</v>
      </c>
      <c r="E198" s="261" t="s">
        <v>1</v>
      </c>
      <c r="F198" s="262" t="s">
        <v>2911</v>
      </c>
      <c r="G198" s="259"/>
      <c r="H198" s="263">
        <v>1540</v>
      </c>
      <c r="I198" s="264"/>
      <c r="J198" s="259"/>
      <c r="K198" s="259"/>
      <c r="L198" s="265"/>
      <c r="M198" s="266"/>
      <c r="N198" s="267"/>
      <c r="O198" s="267"/>
      <c r="P198" s="267"/>
      <c r="Q198" s="267"/>
      <c r="R198" s="267"/>
      <c r="S198" s="267"/>
      <c r="T198" s="268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69" t="s">
        <v>256</v>
      </c>
      <c r="AU198" s="269" t="s">
        <v>92</v>
      </c>
      <c r="AV198" s="13" t="s">
        <v>92</v>
      </c>
      <c r="AW198" s="13" t="s">
        <v>32</v>
      </c>
      <c r="AX198" s="13" t="s">
        <v>84</v>
      </c>
      <c r="AY198" s="269" t="s">
        <v>210</v>
      </c>
    </row>
    <row r="199" s="2" customFormat="1" ht="36.72453" customHeight="1">
      <c r="A199" s="39"/>
      <c r="B199" s="40"/>
      <c r="C199" s="239" t="s">
        <v>398</v>
      </c>
      <c r="D199" s="239" t="s">
        <v>213</v>
      </c>
      <c r="E199" s="240" t="s">
        <v>2444</v>
      </c>
      <c r="F199" s="241" t="s">
        <v>2445</v>
      </c>
      <c r="G199" s="242" t="s">
        <v>965</v>
      </c>
      <c r="H199" s="243">
        <v>13600</v>
      </c>
      <c r="I199" s="244"/>
      <c r="J199" s="245">
        <f>ROUND(I199*H199,2)</f>
        <v>0</v>
      </c>
      <c r="K199" s="246"/>
      <c r="L199" s="45"/>
      <c r="M199" s="247" t="s">
        <v>1</v>
      </c>
      <c r="N199" s="248" t="s">
        <v>42</v>
      </c>
      <c r="O199" s="98"/>
      <c r="P199" s="249">
        <f>O199*H199</f>
        <v>0</v>
      </c>
      <c r="Q199" s="249">
        <v>2.89984E-05</v>
      </c>
      <c r="R199" s="249">
        <f>Q199*H199</f>
        <v>0.39437823999999999</v>
      </c>
      <c r="S199" s="249">
        <v>0</v>
      </c>
      <c r="T199" s="250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51" t="s">
        <v>227</v>
      </c>
      <c r="AT199" s="251" t="s">
        <v>213</v>
      </c>
      <c r="AU199" s="251" t="s">
        <v>92</v>
      </c>
      <c r="AY199" s="18" t="s">
        <v>210</v>
      </c>
      <c r="BE199" s="252">
        <f>IF(N199="základná",J199,0)</f>
        <v>0</v>
      </c>
      <c r="BF199" s="252">
        <f>IF(N199="znížená",J199,0)</f>
        <v>0</v>
      </c>
      <c r="BG199" s="252">
        <f>IF(N199="zákl. prenesená",J199,0)</f>
        <v>0</v>
      </c>
      <c r="BH199" s="252">
        <f>IF(N199="zníž. prenesená",J199,0)</f>
        <v>0</v>
      </c>
      <c r="BI199" s="252">
        <f>IF(N199="nulová",J199,0)</f>
        <v>0</v>
      </c>
      <c r="BJ199" s="18" t="s">
        <v>92</v>
      </c>
      <c r="BK199" s="252">
        <f>ROUND(I199*H199,2)</f>
        <v>0</v>
      </c>
      <c r="BL199" s="18" t="s">
        <v>227</v>
      </c>
      <c r="BM199" s="251" t="s">
        <v>2446</v>
      </c>
    </row>
    <row r="200" s="13" customFormat="1">
      <c r="A200" s="13"/>
      <c r="B200" s="258"/>
      <c r="C200" s="259"/>
      <c r="D200" s="260" t="s">
        <v>256</v>
      </c>
      <c r="E200" s="261" t="s">
        <v>1</v>
      </c>
      <c r="F200" s="262" t="s">
        <v>2912</v>
      </c>
      <c r="G200" s="259"/>
      <c r="H200" s="263">
        <v>4000</v>
      </c>
      <c r="I200" s="264"/>
      <c r="J200" s="259"/>
      <c r="K200" s="259"/>
      <c r="L200" s="265"/>
      <c r="M200" s="266"/>
      <c r="N200" s="267"/>
      <c r="O200" s="267"/>
      <c r="P200" s="267"/>
      <c r="Q200" s="267"/>
      <c r="R200" s="267"/>
      <c r="S200" s="267"/>
      <c r="T200" s="268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69" t="s">
        <v>256</v>
      </c>
      <c r="AU200" s="269" t="s">
        <v>92</v>
      </c>
      <c r="AV200" s="13" t="s">
        <v>92</v>
      </c>
      <c r="AW200" s="13" t="s">
        <v>32</v>
      </c>
      <c r="AX200" s="13" t="s">
        <v>76</v>
      </c>
      <c r="AY200" s="269" t="s">
        <v>210</v>
      </c>
    </row>
    <row r="201" s="13" customFormat="1">
      <c r="A201" s="13"/>
      <c r="B201" s="258"/>
      <c r="C201" s="259"/>
      <c r="D201" s="260" t="s">
        <v>256</v>
      </c>
      <c r="E201" s="261" t="s">
        <v>1</v>
      </c>
      <c r="F201" s="262" t="s">
        <v>2913</v>
      </c>
      <c r="G201" s="259"/>
      <c r="H201" s="263">
        <v>9600</v>
      </c>
      <c r="I201" s="264"/>
      <c r="J201" s="259"/>
      <c r="K201" s="259"/>
      <c r="L201" s="265"/>
      <c r="M201" s="266"/>
      <c r="N201" s="267"/>
      <c r="O201" s="267"/>
      <c r="P201" s="267"/>
      <c r="Q201" s="267"/>
      <c r="R201" s="267"/>
      <c r="S201" s="267"/>
      <c r="T201" s="268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69" t="s">
        <v>256</v>
      </c>
      <c r="AU201" s="269" t="s">
        <v>92</v>
      </c>
      <c r="AV201" s="13" t="s">
        <v>92</v>
      </c>
      <c r="AW201" s="13" t="s">
        <v>32</v>
      </c>
      <c r="AX201" s="13" t="s">
        <v>76</v>
      </c>
      <c r="AY201" s="269" t="s">
        <v>210</v>
      </c>
    </row>
    <row r="202" s="14" customFormat="1">
      <c r="A202" s="14"/>
      <c r="B202" s="270"/>
      <c r="C202" s="271"/>
      <c r="D202" s="260" t="s">
        <v>256</v>
      </c>
      <c r="E202" s="272" t="s">
        <v>1</v>
      </c>
      <c r="F202" s="273" t="s">
        <v>268</v>
      </c>
      <c r="G202" s="271"/>
      <c r="H202" s="274">
        <v>13600</v>
      </c>
      <c r="I202" s="275"/>
      <c r="J202" s="271"/>
      <c r="K202" s="271"/>
      <c r="L202" s="276"/>
      <c r="M202" s="277"/>
      <c r="N202" s="278"/>
      <c r="O202" s="278"/>
      <c r="P202" s="278"/>
      <c r="Q202" s="278"/>
      <c r="R202" s="278"/>
      <c r="S202" s="278"/>
      <c r="T202" s="279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80" t="s">
        <v>256</v>
      </c>
      <c r="AU202" s="280" t="s">
        <v>92</v>
      </c>
      <c r="AV202" s="14" t="s">
        <v>227</v>
      </c>
      <c r="AW202" s="14" t="s">
        <v>32</v>
      </c>
      <c r="AX202" s="14" t="s">
        <v>84</v>
      </c>
      <c r="AY202" s="280" t="s">
        <v>210</v>
      </c>
    </row>
    <row r="203" s="2" customFormat="1" ht="36.72453" customHeight="1">
      <c r="A203" s="39"/>
      <c r="B203" s="40"/>
      <c r="C203" s="239" t="s">
        <v>403</v>
      </c>
      <c r="D203" s="239" t="s">
        <v>213</v>
      </c>
      <c r="E203" s="240" t="s">
        <v>2914</v>
      </c>
      <c r="F203" s="241" t="s">
        <v>2915</v>
      </c>
      <c r="G203" s="242" t="s">
        <v>965</v>
      </c>
      <c r="H203" s="243">
        <v>858</v>
      </c>
      <c r="I203" s="244"/>
      <c r="J203" s="245">
        <f>ROUND(I203*H203,2)</f>
        <v>0</v>
      </c>
      <c r="K203" s="246"/>
      <c r="L203" s="45"/>
      <c r="M203" s="247" t="s">
        <v>1</v>
      </c>
      <c r="N203" s="248" t="s">
        <v>42</v>
      </c>
      <c r="O203" s="98"/>
      <c r="P203" s="249">
        <f>O203*H203</f>
        <v>0</v>
      </c>
      <c r="Q203" s="249">
        <v>0.00010464</v>
      </c>
      <c r="R203" s="249">
        <f>Q203*H203</f>
        <v>0.089781120000000006</v>
      </c>
      <c r="S203" s="249">
        <v>0</v>
      </c>
      <c r="T203" s="250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51" t="s">
        <v>227</v>
      </c>
      <c r="AT203" s="251" t="s">
        <v>213</v>
      </c>
      <c r="AU203" s="251" t="s">
        <v>92</v>
      </c>
      <c r="AY203" s="18" t="s">
        <v>210</v>
      </c>
      <c r="BE203" s="252">
        <f>IF(N203="základná",J203,0)</f>
        <v>0</v>
      </c>
      <c r="BF203" s="252">
        <f>IF(N203="znížená",J203,0)</f>
        <v>0</v>
      </c>
      <c r="BG203" s="252">
        <f>IF(N203="zákl. prenesená",J203,0)</f>
        <v>0</v>
      </c>
      <c r="BH203" s="252">
        <f>IF(N203="zníž. prenesená",J203,0)</f>
        <v>0</v>
      </c>
      <c r="BI203" s="252">
        <f>IF(N203="nulová",J203,0)</f>
        <v>0</v>
      </c>
      <c r="BJ203" s="18" t="s">
        <v>92</v>
      </c>
      <c r="BK203" s="252">
        <f>ROUND(I203*H203,2)</f>
        <v>0</v>
      </c>
      <c r="BL203" s="18" t="s">
        <v>227</v>
      </c>
      <c r="BM203" s="251" t="s">
        <v>2916</v>
      </c>
    </row>
    <row r="204" s="13" customFormat="1">
      <c r="A204" s="13"/>
      <c r="B204" s="258"/>
      <c r="C204" s="259"/>
      <c r="D204" s="260" t="s">
        <v>256</v>
      </c>
      <c r="E204" s="261" t="s">
        <v>1</v>
      </c>
      <c r="F204" s="262" t="s">
        <v>2917</v>
      </c>
      <c r="G204" s="259"/>
      <c r="H204" s="263">
        <v>858</v>
      </c>
      <c r="I204" s="264"/>
      <c r="J204" s="259"/>
      <c r="K204" s="259"/>
      <c r="L204" s="265"/>
      <c r="M204" s="266"/>
      <c r="N204" s="267"/>
      <c r="O204" s="267"/>
      <c r="P204" s="267"/>
      <c r="Q204" s="267"/>
      <c r="R204" s="267"/>
      <c r="S204" s="267"/>
      <c r="T204" s="268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69" t="s">
        <v>256</v>
      </c>
      <c r="AU204" s="269" t="s">
        <v>92</v>
      </c>
      <c r="AV204" s="13" t="s">
        <v>92</v>
      </c>
      <c r="AW204" s="13" t="s">
        <v>32</v>
      </c>
      <c r="AX204" s="13" t="s">
        <v>84</v>
      </c>
      <c r="AY204" s="269" t="s">
        <v>210</v>
      </c>
    </row>
    <row r="205" s="2" customFormat="1" ht="16.30189" customHeight="1">
      <c r="A205" s="39"/>
      <c r="B205" s="40"/>
      <c r="C205" s="239" t="s">
        <v>408</v>
      </c>
      <c r="D205" s="239" t="s">
        <v>213</v>
      </c>
      <c r="E205" s="240" t="s">
        <v>888</v>
      </c>
      <c r="F205" s="241" t="s">
        <v>889</v>
      </c>
      <c r="G205" s="242" t="s">
        <v>264</v>
      </c>
      <c r="H205" s="243">
        <v>0.375</v>
      </c>
      <c r="I205" s="244"/>
      <c r="J205" s="245">
        <f>ROUND(I205*H205,2)</f>
        <v>0</v>
      </c>
      <c r="K205" s="246"/>
      <c r="L205" s="45"/>
      <c r="M205" s="247" t="s">
        <v>1</v>
      </c>
      <c r="N205" s="248" t="s">
        <v>42</v>
      </c>
      <c r="O205" s="98"/>
      <c r="P205" s="249">
        <f>O205*H205</f>
        <v>0</v>
      </c>
      <c r="Q205" s="249">
        <v>2.2354352039999998</v>
      </c>
      <c r="R205" s="249">
        <f>Q205*H205</f>
        <v>0.83828820149999994</v>
      </c>
      <c r="S205" s="249">
        <v>0</v>
      </c>
      <c r="T205" s="250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51" t="s">
        <v>227</v>
      </c>
      <c r="AT205" s="251" t="s">
        <v>213</v>
      </c>
      <c r="AU205" s="251" t="s">
        <v>92</v>
      </c>
      <c r="AY205" s="18" t="s">
        <v>210</v>
      </c>
      <c r="BE205" s="252">
        <f>IF(N205="základná",J205,0)</f>
        <v>0</v>
      </c>
      <c r="BF205" s="252">
        <f>IF(N205="znížená",J205,0)</f>
        <v>0</v>
      </c>
      <c r="BG205" s="252">
        <f>IF(N205="zákl. prenesená",J205,0)</f>
        <v>0</v>
      </c>
      <c r="BH205" s="252">
        <f>IF(N205="zníž. prenesená",J205,0)</f>
        <v>0</v>
      </c>
      <c r="BI205" s="252">
        <f>IF(N205="nulová",J205,0)</f>
        <v>0</v>
      </c>
      <c r="BJ205" s="18" t="s">
        <v>92</v>
      </c>
      <c r="BK205" s="252">
        <f>ROUND(I205*H205,2)</f>
        <v>0</v>
      </c>
      <c r="BL205" s="18" t="s">
        <v>227</v>
      </c>
      <c r="BM205" s="251" t="s">
        <v>2449</v>
      </c>
    </row>
    <row r="206" s="13" customFormat="1">
      <c r="A206" s="13"/>
      <c r="B206" s="258"/>
      <c r="C206" s="259"/>
      <c r="D206" s="260" t="s">
        <v>256</v>
      </c>
      <c r="E206" s="261" t="s">
        <v>1</v>
      </c>
      <c r="F206" s="262" t="s">
        <v>2918</v>
      </c>
      <c r="G206" s="259"/>
      <c r="H206" s="263">
        <v>0.375</v>
      </c>
      <c r="I206" s="264"/>
      <c r="J206" s="259"/>
      <c r="K206" s="259"/>
      <c r="L206" s="265"/>
      <c r="M206" s="266"/>
      <c r="N206" s="267"/>
      <c r="O206" s="267"/>
      <c r="P206" s="267"/>
      <c r="Q206" s="267"/>
      <c r="R206" s="267"/>
      <c r="S206" s="267"/>
      <c r="T206" s="268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69" t="s">
        <v>256</v>
      </c>
      <c r="AU206" s="269" t="s">
        <v>92</v>
      </c>
      <c r="AV206" s="13" t="s">
        <v>92</v>
      </c>
      <c r="AW206" s="13" t="s">
        <v>32</v>
      </c>
      <c r="AX206" s="13" t="s">
        <v>84</v>
      </c>
      <c r="AY206" s="269" t="s">
        <v>210</v>
      </c>
    </row>
    <row r="207" s="2" customFormat="1" ht="21.0566" customHeight="1">
      <c r="A207" s="39"/>
      <c r="B207" s="40"/>
      <c r="C207" s="239" t="s">
        <v>413</v>
      </c>
      <c r="D207" s="239" t="s">
        <v>213</v>
      </c>
      <c r="E207" s="240" t="s">
        <v>2451</v>
      </c>
      <c r="F207" s="241" t="s">
        <v>2452</v>
      </c>
      <c r="G207" s="242" t="s">
        <v>254</v>
      </c>
      <c r="H207" s="243">
        <v>1.5</v>
      </c>
      <c r="I207" s="244"/>
      <c r="J207" s="245">
        <f>ROUND(I207*H207,2)</f>
        <v>0</v>
      </c>
      <c r="K207" s="246"/>
      <c r="L207" s="45"/>
      <c r="M207" s="247" t="s">
        <v>1</v>
      </c>
      <c r="N207" s="248" t="s">
        <v>42</v>
      </c>
      <c r="O207" s="98"/>
      <c r="P207" s="249">
        <f>O207*H207</f>
        <v>0</v>
      </c>
      <c r="Q207" s="249">
        <v>0.0087333924999999993</v>
      </c>
      <c r="R207" s="249">
        <f>Q207*H207</f>
        <v>0.013100088749999999</v>
      </c>
      <c r="S207" s="249">
        <v>0</v>
      </c>
      <c r="T207" s="250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51" t="s">
        <v>227</v>
      </c>
      <c r="AT207" s="251" t="s">
        <v>213</v>
      </c>
      <c r="AU207" s="251" t="s">
        <v>92</v>
      </c>
      <c r="AY207" s="18" t="s">
        <v>210</v>
      </c>
      <c r="BE207" s="252">
        <f>IF(N207="základná",J207,0)</f>
        <v>0</v>
      </c>
      <c r="BF207" s="252">
        <f>IF(N207="znížená",J207,0)</f>
        <v>0</v>
      </c>
      <c r="BG207" s="252">
        <f>IF(N207="zákl. prenesená",J207,0)</f>
        <v>0</v>
      </c>
      <c r="BH207" s="252">
        <f>IF(N207="zníž. prenesená",J207,0)</f>
        <v>0</v>
      </c>
      <c r="BI207" s="252">
        <f>IF(N207="nulová",J207,0)</f>
        <v>0</v>
      </c>
      <c r="BJ207" s="18" t="s">
        <v>92</v>
      </c>
      <c r="BK207" s="252">
        <f>ROUND(I207*H207,2)</f>
        <v>0</v>
      </c>
      <c r="BL207" s="18" t="s">
        <v>227</v>
      </c>
      <c r="BM207" s="251" t="s">
        <v>2453</v>
      </c>
    </row>
    <row r="208" s="13" customFormat="1">
      <c r="A208" s="13"/>
      <c r="B208" s="258"/>
      <c r="C208" s="259"/>
      <c r="D208" s="260" t="s">
        <v>256</v>
      </c>
      <c r="E208" s="261" t="s">
        <v>1</v>
      </c>
      <c r="F208" s="262" t="s">
        <v>2919</v>
      </c>
      <c r="G208" s="259"/>
      <c r="H208" s="263">
        <v>1.5</v>
      </c>
      <c r="I208" s="264"/>
      <c r="J208" s="259"/>
      <c r="K208" s="259"/>
      <c r="L208" s="265"/>
      <c r="M208" s="266"/>
      <c r="N208" s="267"/>
      <c r="O208" s="267"/>
      <c r="P208" s="267"/>
      <c r="Q208" s="267"/>
      <c r="R208" s="267"/>
      <c r="S208" s="267"/>
      <c r="T208" s="268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69" t="s">
        <v>256</v>
      </c>
      <c r="AU208" s="269" t="s">
        <v>92</v>
      </c>
      <c r="AV208" s="13" t="s">
        <v>92</v>
      </c>
      <c r="AW208" s="13" t="s">
        <v>32</v>
      </c>
      <c r="AX208" s="13" t="s">
        <v>76</v>
      </c>
      <c r="AY208" s="269" t="s">
        <v>210</v>
      </c>
    </row>
    <row r="209" s="14" customFormat="1">
      <c r="A209" s="14"/>
      <c r="B209" s="270"/>
      <c r="C209" s="271"/>
      <c r="D209" s="260" t="s">
        <v>256</v>
      </c>
      <c r="E209" s="272" t="s">
        <v>1</v>
      </c>
      <c r="F209" s="273" t="s">
        <v>268</v>
      </c>
      <c r="G209" s="271"/>
      <c r="H209" s="274">
        <v>1.5</v>
      </c>
      <c r="I209" s="275"/>
      <c r="J209" s="271"/>
      <c r="K209" s="271"/>
      <c r="L209" s="276"/>
      <c r="M209" s="277"/>
      <c r="N209" s="278"/>
      <c r="O209" s="278"/>
      <c r="P209" s="278"/>
      <c r="Q209" s="278"/>
      <c r="R209" s="278"/>
      <c r="S209" s="278"/>
      <c r="T209" s="279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80" t="s">
        <v>256</v>
      </c>
      <c r="AU209" s="280" t="s">
        <v>92</v>
      </c>
      <c r="AV209" s="14" t="s">
        <v>227</v>
      </c>
      <c r="AW209" s="14" t="s">
        <v>32</v>
      </c>
      <c r="AX209" s="14" t="s">
        <v>84</v>
      </c>
      <c r="AY209" s="280" t="s">
        <v>210</v>
      </c>
    </row>
    <row r="210" s="2" customFormat="1" ht="21.0566" customHeight="1">
      <c r="A210" s="39"/>
      <c r="B210" s="40"/>
      <c r="C210" s="239" t="s">
        <v>418</v>
      </c>
      <c r="D210" s="239" t="s">
        <v>213</v>
      </c>
      <c r="E210" s="240" t="s">
        <v>2455</v>
      </c>
      <c r="F210" s="241" t="s">
        <v>2456</v>
      </c>
      <c r="G210" s="242" t="s">
        <v>254</v>
      </c>
      <c r="H210" s="243">
        <v>1.5</v>
      </c>
      <c r="I210" s="244"/>
      <c r="J210" s="245">
        <f>ROUND(I210*H210,2)</f>
        <v>0</v>
      </c>
      <c r="K210" s="246"/>
      <c r="L210" s="45"/>
      <c r="M210" s="247" t="s">
        <v>1</v>
      </c>
      <c r="N210" s="248" t="s">
        <v>42</v>
      </c>
      <c r="O210" s="98"/>
      <c r="P210" s="249">
        <f>O210*H210</f>
        <v>0</v>
      </c>
      <c r="Q210" s="249">
        <v>0</v>
      </c>
      <c r="R210" s="249">
        <f>Q210*H210</f>
        <v>0</v>
      </c>
      <c r="S210" s="249">
        <v>0</v>
      </c>
      <c r="T210" s="250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51" t="s">
        <v>227</v>
      </c>
      <c r="AT210" s="251" t="s">
        <v>213</v>
      </c>
      <c r="AU210" s="251" t="s">
        <v>92</v>
      </c>
      <c r="AY210" s="18" t="s">
        <v>210</v>
      </c>
      <c r="BE210" s="252">
        <f>IF(N210="základná",J210,0)</f>
        <v>0</v>
      </c>
      <c r="BF210" s="252">
        <f>IF(N210="znížená",J210,0)</f>
        <v>0</v>
      </c>
      <c r="BG210" s="252">
        <f>IF(N210="zákl. prenesená",J210,0)</f>
        <v>0</v>
      </c>
      <c r="BH210" s="252">
        <f>IF(N210="zníž. prenesená",J210,0)</f>
        <v>0</v>
      </c>
      <c r="BI210" s="252">
        <f>IF(N210="nulová",J210,0)</f>
        <v>0</v>
      </c>
      <c r="BJ210" s="18" t="s">
        <v>92</v>
      </c>
      <c r="BK210" s="252">
        <f>ROUND(I210*H210,2)</f>
        <v>0</v>
      </c>
      <c r="BL210" s="18" t="s">
        <v>227</v>
      </c>
      <c r="BM210" s="251" t="s">
        <v>2457</v>
      </c>
    </row>
    <row r="211" s="12" customFormat="1" ht="22.8" customHeight="1">
      <c r="A211" s="12"/>
      <c r="B211" s="223"/>
      <c r="C211" s="224"/>
      <c r="D211" s="225" t="s">
        <v>75</v>
      </c>
      <c r="E211" s="237" t="s">
        <v>102</v>
      </c>
      <c r="F211" s="237" t="s">
        <v>1445</v>
      </c>
      <c r="G211" s="224"/>
      <c r="H211" s="224"/>
      <c r="I211" s="227"/>
      <c r="J211" s="238">
        <f>BK211</f>
        <v>0</v>
      </c>
      <c r="K211" s="224"/>
      <c r="L211" s="229"/>
      <c r="M211" s="230"/>
      <c r="N211" s="231"/>
      <c r="O211" s="231"/>
      <c r="P211" s="232">
        <f>SUM(P212:P250)</f>
        <v>0</v>
      </c>
      <c r="Q211" s="231"/>
      <c r="R211" s="232">
        <f>SUM(R212:R250)</f>
        <v>52.714478562023601</v>
      </c>
      <c r="S211" s="231"/>
      <c r="T211" s="233">
        <f>SUM(T212:T250)</f>
        <v>0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234" t="s">
        <v>84</v>
      </c>
      <c r="AT211" s="235" t="s">
        <v>75</v>
      </c>
      <c r="AU211" s="235" t="s">
        <v>84</v>
      </c>
      <c r="AY211" s="234" t="s">
        <v>210</v>
      </c>
      <c r="BK211" s="236">
        <f>SUM(BK212:BK250)</f>
        <v>0</v>
      </c>
    </row>
    <row r="212" s="2" customFormat="1" ht="23.4566" customHeight="1">
      <c r="A212" s="39"/>
      <c r="B212" s="40"/>
      <c r="C212" s="239" t="s">
        <v>425</v>
      </c>
      <c r="D212" s="239" t="s">
        <v>213</v>
      </c>
      <c r="E212" s="240" t="s">
        <v>2474</v>
      </c>
      <c r="F212" s="241" t="s">
        <v>2475</v>
      </c>
      <c r="G212" s="242" t="s">
        <v>563</v>
      </c>
      <c r="H212" s="243">
        <v>10</v>
      </c>
      <c r="I212" s="244"/>
      <c r="J212" s="245">
        <f>ROUND(I212*H212,2)</f>
        <v>0</v>
      </c>
      <c r="K212" s="246"/>
      <c r="L212" s="45"/>
      <c r="M212" s="247" t="s">
        <v>1</v>
      </c>
      <c r="N212" s="248" t="s">
        <v>42</v>
      </c>
      <c r="O212" s="98"/>
      <c r="P212" s="249">
        <f>O212*H212</f>
        <v>0</v>
      </c>
      <c r="Q212" s="249">
        <v>0.00088754999999999997</v>
      </c>
      <c r="R212" s="249">
        <f>Q212*H212</f>
        <v>0.0088754999999999997</v>
      </c>
      <c r="S212" s="249">
        <v>0</v>
      </c>
      <c r="T212" s="250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51" t="s">
        <v>227</v>
      </c>
      <c r="AT212" s="251" t="s">
        <v>213</v>
      </c>
      <c r="AU212" s="251" t="s">
        <v>92</v>
      </c>
      <c r="AY212" s="18" t="s">
        <v>210</v>
      </c>
      <c r="BE212" s="252">
        <f>IF(N212="základná",J212,0)</f>
        <v>0</v>
      </c>
      <c r="BF212" s="252">
        <f>IF(N212="znížená",J212,0)</f>
        <v>0</v>
      </c>
      <c r="BG212" s="252">
        <f>IF(N212="zákl. prenesená",J212,0)</f>
        <v>0</v>
      </c>
      <c r="BH212" s="252">
        <f>IF(N212="zníž. prenesená",J212,0)</f>
        <v>0</v>
      </c>
      <c r="BI212" s="252">
        <f>IF(N212="nulová",J212,0)</f>
        <v>0</v>
      </c>
      <c r="BJ212" s="18" t="s">
        <v>92</v>
      </c>
      <c r="BK212" s="252">
        <f>ROUND(I212*H212,2)</f>
        <v>0</v>
      </c>
      <c r="BL212" s="18" t="s">
        <v>227</v>
      </c>
      <c r="BM212" s="251" t="s">
        <v>2476</v>
      </c>
    </row>
    <row r="213" s="13" customFormat="1">
      <c r="A213" s="13"/>
      <c r="B213" s="258"/>
      <c r="C213" s="259"/>
      <c r="D213" s="260" t="s">
        <v>256</v>
      </c>
      <c r="E213" s="261" t="s">
        <v>1</v>
      </c>
      <c r="F213" s="262" t="s">
        <v>2920</v>
      </c>
      <c r="G213" s="259"/>
      <c r="H213" s="263">
        <v>10</v>
      </c>
      <c r="I213" s="264"/>
      <c r="J213" s="259"/>
      <c r="K213" s="259"/>
      <c r="L213" s="265"/>
      <c r="M213" s="266"/>
      <c r="N213" s="267"/>
      <c r="O213" s="267"/>
      <c r="P213" s="267"/>
      <c r="Q213" s="267"/>
      <c r="R213" s="267"/>
      <c r="S213" s="267"/>
      <c r="T213" s="268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69" t="s">
        <v>256</v>
      </c>
      <c r="AU213" s="269" t="s">
        <v>92</v>
      </c>
      <c r="AV213" s="13" t="s">
        <v>92</v>
      </c>
      <c r="AW213" s="13" t="s">
        <v>32</v>
      </c>
      <c r="AX213" s="13" t="s">
        <v>84</v>
      </c>
      <c r="AY213" s="269" t="s">
        <v>210</v>
      </c>
    </row>
    <row r="214" s="2" customFormat="1" ht="16.30189" customHeight="1">
      <c r="A214" s="39"/>
      <c r="B214" s="40"/>
      <c r="C214" s="281" t="s">
        <v>433</v>
      </c>
      <c r="D214" s="281" t="s">
        <v>330</v>
      </c>
      <c r="E214" s="282" t="s">
        <v>2478</v>
      </c>
      <c r="F214" s="283" t="s">
        <v>2479</v>
      </c>
      <c r="G214" s="284" t="s">
        <v>563</v>
      </c>
      <c r="H214" s="285">
        <v>10</v>
      </c>
      <c r="I214" s="286"/>
      <c r="J214" s="287">
        <f>ROUND(I214*H214,2)</f>
        <v>0</v>
      </c>
      <c r="K214" s="288"/>
      <c r="L214" s="289"/>
      <c r="M214" s="290" t="s">
        <v>1</v>
      </c>
      <c r="N214" s="291" t="s">
        <v>42</v>
      </c>
      <c r="O214" s="98"/>
      <c r="P214" s="249">
        <f>O214*H214</f>
        <v>0</v>
      </c>
      <c r="Q214" s="249">
        <v>0</v>
      </c>
      <c r="R214" s="249">
        <f>Q214*H214</f>
        <v>0</v>
      </c>
      <c r="S214" s="249">
        <v>0</v>
      </c>
      <c r="T214" s="250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51" t="s">
        <v>287</v>
      </c>
      <c r="AT214" s="251" t="s">
        <v>330</v>
      </c>
      <c r="AU214" s="251" t="s">
        <v>92</v>
      </c>
      <c r="AY214" s="18" t="s">
        <v>210</v>
      </c>
      <c r="BE214" s="252">
        <f>IF(N214="základná",J214,0)</f>
        <v>0</v>
      </c>
      <c r="BF214" s="252">
        <f>IF(N214="znížená",J214,0)</f>
        <v>0</v>
      </c>
      <c r="BG214" s="252">
        <f>IF(N214="zákl. prenesená",J214,0)</f>
        <v>0</v>
      </c>
      <c r="BH214" s="252">
        <f>IF(N214="zníž. prenesená",J214,0)</f>
        <v>0</v>
      </c>
      <c r="BI214" s="252">
        <f>IF(N214="nulová",J214,0)</f>
        <v>0</v>
      </c>
      <c r="BJ214" s="18" t="s">
        <v>92</v>
      </c>
      <c r="BK214" s="252">
        <f>ROUND(I214*H214,2)</f>
        <v>0</v>
      </c>
      <c r="BL214" s="18" t="s">
        <v>227</v>
      </c>
      <c r="BM214" s="251" t="s">
        <v>2480</v>
      </c>
    </row>
    <row r="215" s="13" customFormat="1">
      <c r="A215" s="13"/>
      <c r="B215" s="258"/>
      <c r="C215" s="259"/>
      <c r="D215" s="260" t="s">
        <v>256</v>
      </c>
      <c r="E215" s="261" t="s">
        <v>1</v>
      </c>
      <c r="F215" s="262" t="s">
        <v>2921</v>
      </c>
      <c r="G215" s="259"/>
      <c r="H215" s="263">
        <v>10</v>
      </c>
      <c r="I215" s="264"/>
      <c r="J215" s="259"/>
      <c r="K215" s="259"/>
      <c r="L215" s="265"/>
      <c r="M215" s="266"/>
      <c r="N215" s="267"/>
      <c r="O215" s="267"/>
      <c r="P215" s="267"/>
      <c r="Q215" s="267"/>
      <c r="R215" s="267"/>
      <c r="S215" s="267"/>
      <c r="T215" s="268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69" t="s">
        <v>256</v>
      </c>
      <c r="AU215" s="269" t="s">
        <v>92</v>
      </c>
      <c r="AV215" s="13" t="s">
        <v>92</v>
      </c>
      <c r="AW215" s="13" t="s">
        <v>32</v>
      </c>
      <c r="AX215" s="13" t="s">
        <v>84</v>
      </c>
      <c r="AY215" s="269" t="s">
        <v>210</v>
      </c>
    </row>
    <row r="216" s="2" customFormat="1" ht="21.0566" customHeight="1">
      <c r="A216" s="39"/>
      <c r="B216" s="40"/>
      <c r="C216" s="239" t="s">
        <v>441</v>
      </c>
      <c r="D216" s="239" t="s">
        <v>213</v>
      </c>
      <c r="E216" s="240" t="s">
        <v>1033</v>
      </c>
      <c r="F216" s="241" t="s">
        <v>1034</v>
      </c>
      <c r="G216" s="242" t="s">
        <v>264</v>
      </c>
      <c r="H216" s="243">
        <v>3.1640000000000001</v>
      </c>
      <c r="I216" s="244"/>
      <c r="J216" s="245">
        <f>ROUND(I216*H216,2)</f>
        <v>0</v>
      </c>
      <c r="K216" s="246"/>
      <c r="L216" s="45"/>
      <c r="M216" s="247" t="s">
        <v>1</v>
      </c>
      <c r="N216" s="248" t="s">
        <v>42</v>
      </c>
      <c r="O216" s="98"/>
      <c r="P216" s="249">
        <f>O216*H216</f>
        <v>0</v>
      </c>
      <c r="Q216" s="249">
        <v>2.3855499999999998</v>
      </c>
      <c r="R216" s="249">
        <f>Q216*H216</f>
        <v>7.5478801999999998</v>
      </c>
      <c r="S216" s="249">
        <v>0</v>
      </c>
      <c r="T216" s="250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51" t="s">
        <v>227</v>
      </c>
      <c r="AT216" s="251" t="s">
        <v>213</v>
      </c>
      <c r="AU216" s="251" t="s">
        <v>92</v>
      </c>
      <c r="AY216" s="18" t="s">
        <v>210</v>
      </c>
      <c r="BE216" s="252">
        <f>IF(N216="základná",J216,0)</f>
        <v>0</v>
      </c>
      <c r="BF216" s="252">
        <f>IF(N216="znížená",J216,0)</f>
        <v>0</v>
      </c>
      <c r="BG216" s="252">
        <f>IF(N216="zákl. prenesená",J216,0)</f>
        <v>0</v>
      </c>
      <c r="BH216" s="252">
        <f>IF(N216="zníž. prenesená",J216,0)</f>
        <v>0</v>
      </c>
      <c r="BI216" s="252">
        <f>IF(N216="nulová",J216,0)</f>
        <v>0</v>
      </c>
      <c r="BJ216" s="18" t="s">
        <v>92</v>
      </c>
      <c r="BK216" s="252">
        <f>ROUND(I216*H216,2)</f>
        <v>0</v>
      </c>
      <c r="BL216" s="18" t="s">
        <v>227</v>
      </c>
      <c r="BM216" s="251" t="s">
        <v>2482</v>
      </c>
    </row>
    <row r="217" s="15" customFormat="1">
      <c r="A217" s="15"/>
      <c r="B217" s="292"/>
      <c r="C217" s="293"/>
      <c r="D217" s="260" t="s">
        <v>256</v>
      </c>
      <c r="E217" s="294" t="s">
        <v>1</v>
      </c>
      <c r="F217" s="295" t="s">
        <v>913</v>
      </c>
      <c r="G217" s="293"/>
      <c r="H217" s="294" t="s">
        <v>1</v>
      </c>
      <c r="I217" s="296"/>
      <c r="J217" s="293"/>
      <c r="K217" s="293"/>
      <c r="L217" s="297"/>
      <c r="M217" s="298"/>
      <c r="N217" s="299"/>
      <c r="O217" s="299"/>
      <c r="P217" s="299"/>
      <c r="Q217" s="299"/>
      <c r="R217" s="299"/>
      <c r="S217" s="299"/>
      <c r="T217" s="300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T217" s="301" t="s">
        <v>256</v>
      </c>
      <c r="AU217" s="301" t="s">
        <v>92</v>
      </c>
      <c r="AV217" s="15" t="s">
        <v>84</v>
      </c>
      <c r="AW217" s="15" t="s">
        <v>32</v>
      </c>
      <c r="AX217" s="15" t="s">
        <v>76</v>
      </c>
      <c r="AY217" s="301" t="s">
        <v>210</v>
      </c>
    </row>
    <row r="218" s="13" customFormat="1">
      <c r="A218" s="13"/>
      <c r="B218" s="258"/>
      <c r="C218" s="259"/>
      <c r="D218" s="260" t="s">
        <v>256</v>
      </c>
      <c r="E218" s="261" t="s">
        <v>1</v>
      </c>
      <c r="F218" s="262" t="s">
        <v>2922</v>
      </c>
      <c r="G218" s="259"/>
      <c r="H218" s="263">
        <v>3.1640000000000001</v>
      </c>
      <c r="I218" s="264"/>
      <c r="J218" s="259"/>
      <c r="K218" s="259"/>
      <c r="L218" s="265"/>
      <c r="M218" s="266"/>
      <c r="N218" s="267"/>
      <c r="O218" s="267"/>
      <c r="P218" s="267"/>
      <c r="Q218" s="267"/>
      <c r="R218" s="267"/>
      <c r="S218" s="267"/>
      <c r="T218" s="268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69" t="s">
        <v>256</v>
      </c>
      <c r="AU218" s="269" t="s">
        <v>92</v>
      </c>
      <c r="AV218" s="13" t="s">
        <v>92</v>
      </c>
      <c r="AW218" s="13" t="s">
        <v>32</v>
      </c>
      <c r="AX218" s="13" t="s">
        <v>84</v>
      </c>
      <c r="AY218" s="269" t="s">
        <v>210</v>
      </c>
    </row>
    <row r="219" s="2" customFormat="1" ht="21.0566" customHeight="1">
      <c r="A219" s="39"/>
      <c r="B219" s="40"/>
      <c r="C219" s="239" t="s">
        <v>445</v>
      </c>
      <c r="D219" s="239" t="s">
        <v>213</v>
      </c>
      <c r="E219" s="240" t="s">
        <v>1037</v>
      </c>
      <c r="F219" s="241" t="s">
        <v>1038</v>
      </c>
      <c r="G219" s="242" t="s">
        <v>254</v>
      </c>
      <c r="H219" s="243">
        <v>14.561999999999999</v>
      </c>
      <c r="I219" s="244"/>
      <c r="J219" s="245">
        <f>ROUND(I219*H219,2)</f>
        <v>0</v>
      </c>
      <c r="K219" s="246"/>
      <c r="L219" s="45"/>
      <c r="M219" s="247" t="s">
        <v>1</v>
      </c>
      <c r="N219" s="248" t="s">
        <v>42</v>
      </c>
      <c r="O219" s="98"/>
      <c r="P219" s="249">
        <f>O219*H219</f>
        <v>0</v>
      </c>
      <c r="Q219" s="249">
        <v>0.049827999999999997</v>
      </c>
      <c r="R219" s="249">
        <f>Q219*H219</f>
        <v>0.72559533599999992</v>
      </c>
      <c r="S219" s="249">
        <v>0</v>
      </c>
      <c r="T219" s="250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51" t="s">
        <v>227</v>
      </c>
      <c r="AT219" s="251" t="s">
        <v>213</v>
      </c>
      <c r="AU219" s="251" t="s">
        <v>92</v>
      </c>
      <c r="AY219" s="18" t="s">
        <v>210</v>
      </c>
      <c r="BE219" s="252">
        <f>IF(N219="základná",J219,0)</f>
        <v>0</v>
      </c>
      <c r="BF219" s="252">
        <f>IF(N219="znížená",J219,0)</f>
        <v>0</v>
      </c>
      <c r="BG219" s="252">
        <f>IF(N219="zákl. prenesená",J219,0)</f>
        <v>0</v>
      </c>
      <c r="BH219" s="252">
        <f>IF(N219="zníž. prenesená",J219,0)</f>
        <v>0</v>
      </c>
      <c r="BI219" s="252">
        <f>IF(N219="nulová",J219,0)</f>
        <v>0</v>
      </c>
      <c r="BJ219" s="18" t="s">
        <v>92</v>
      </c>
      <c r="BK219" s="252">
        <f>ROUND(I219*H219,2)</f>
        <v>0</v>
      </c>
      <c r="BL219" s="18" t="s">
        <v>227</v>
      </c>
      <c r="BM219" s="251" t="s">
        <v>2484</v>
      </c>
    </row>
    <row r="220" s="15" customFormat="1">
      <c r="A220" s="15"/>
      <c r="B220" s="292"/>
      <c r="C220" s="293"/>
      <c r="D220" s="260" t="s">
        <v>256</v>
      </c>
      <c r="E220" s="294" t="s">
        <v>1</v>
      </c>
      <c r="F220" s="295" t="s">
        <v>2485</v>
      </c>
      <c r="G220" s="293"/>
      <c r="H220" s="294" t="s">
        <v>1</v>
      </c>
      <c r="I220" s="296"/>
      <c r="J220" s="293"/>
      <c r="K220" s="293"/>
      <c r="L220" s="297"/>
      <c r="M220" s="298"/>
      <c r="N220" s="299"/>
      <c r="O220" s="299"/>
      <c r="P220" s="299"/>
      <c r="Q220" s="299"/>
      <c r="R220" s="299"/>
      <c r="S220" s="299"/>
      <c r="T220" s="300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T220" s="301" t="s">
        <v>256</v>
      </c>
      <c r="AU220" s="301" t="s">
        <v>92</v>
      </c>
      <c r="AV220" s="15" t="s">
        <v>84</v>
      </c>
      <c r="AW220" s="15" t="s">
        <v>32</v>
      </c>
      <c r="AX220" s="15" t="s">
        <v>76</v>
      </c>
      <c r="AY220" s="301" t="s">
        <v>210</v>
      </c>
    </row>
    <row r="221" s="13" customFormat="1">
      <c r="A221" s="13"/>
      <c r="B221" s="258"/>
      <c r="C221" s="259"/>
      <c r="D221" s="260" t="s">
        <v>256</v>
      </c>
      <c r="E221" s="261" t="s">
        <v>1</v>
      </c>
      <c r="F221" s="262" t="s">
        <v>2923</v>
      </c>
      <c r="G221" s="259"/>
      <c r="H221" s="263">
        <v>14.561999999999999</v>
      </c>
      <c r="I221" s="264"/>
      <c r="J221" s="259"/>
      <c r="K221" s="259"/>
      <c r="L221" s="265"/>
      <c r="M221" s="266"/>
      <c r="N221" s="267"/>
      <c r="O221" s="267"/>
      <c r="P221" s="267"/>
      <c r="Q221" s="267"/>
      <c r="R221" s="267"/>
      <c r="S221" s="267"/>
      <c r="T221" s="268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69" t="s">
        <v>256</v>
      </c>
      <c r="AU221" s="269" t="s">
        <v>92</v>
      </c>
      <c r="AV221" s="13" t="s">
        <v>92</v>
      </c>
      <c r="AW221" s="13" t="s">
        <v>32</v>
      </c>
      <c r="AX221" s="13" t="s">
        <v>84</v>
      </c>
      <c r="AY221" s="269" t="s">
        <v>210</v>
      </c>
    </row>
    <row r="222" s="2" customFormat="1" ht="21.0566" customHeight="1">
      <c r="A222" s="39"/>
      <c r="B222" s="40"/>
      <c r="C222" s="239" t="s">
        <v>449</v>
      </c>
      <c r="D222" s="239" t="s">
        <v>213</v>
      </c>
      <c r="E222" s="240" t="s">
        <v>1041</v>
      </c>
      <c r="F222" s="241" t="s">
        <v>1042</v>
      </c>
      <c r="G222" s="242" t="s">
        <v>254</v>
      </c>
      <c r="H222" s="243">
        <v>14.561999999999999</v>
      </c>
      <c r="I222" s="244"/>
      <c r="J222" s="245">
        <f>ROUND(I222*H222,2)</f>
        <v>0</v>
      </c>
      <c r="K222" s="246"/>
      <c r="L222" s="45"/>
      <c r="M222" s="247" t="s">
        <v>1</v>
      </c>
      <c r="N222" s="248" t="s">
        <v>42</v>
      </c>
      <c r="O222" s="98"/>
      <c r="P222" s="249">
        <f>O222*H222</f>
        <v>0</v>
      </c>
      <c r="Q222" s="249">
        <v>1.5E-05</v>
      </c>
      <c r="R222" s="249">
        <f>Q222*H222</f>
        <v>0.00021843000000000001</v>
      </c>
      <c r="S222" s="249">
        <v>0</v>
      </c>
      <c r="T222" s="250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51" t="s">
        <v>227</v>
      </c>
      <c r="AT222" s="251" t="s">
        <v>213</v>
      </c>
      <c r="AU222" s="251" t="s">
        <v>92</v>
      </c>
      <c r="AY222" s="18" t="s">
        <v>210</v>
      </c>
      <c r="BE222" s="252">
        <f>IF(N222="základná",J222,0)</f>
        <v>0</v>
      </c>
      <c r="BF222" s="252">
        <f>IF(N222="znížená",J222,0)</f>
        <v>0</v>
      </c>
      <c r="BG222" s="252">
        <f>IF(N222="zákl. prenesená",J222,0)</f>
        <v>0</v>
      </c>
      <c r="BH222" s="252">
        <f>IF(N222="zníž. prenesená",J222,0)</f>
        <v>0</v>
      </c>
      <c r="BI222" s="252">
        <f>IF(N222="nulová",J222,0)</f>
        <v>0</v>
      </c>
      <c r="BJ222" s="18" t="s">
        <v>92</v>
      </c>
      <c r="BK222" s="252">
        <f>ROUND(I222*H222,2)</f>
        <v>0</v>
      </c>
      <c r="BL222" s="18" t="s">
        <v>227</v>
      </c>
      <c r="BM222" s="251" t="s">
        <v>2487</v>
      </c>
    </row>
    <row r="223" s="2" customFormat="1" ht="21.0566" customHeight="1">
      <c r="A223" s="39"/>
      <c r="B223" s="40"/>
      <c r="C223" s="239" t="s">
        <v>455</v>
      </c>
      <c r="D223" s="239" t="s">
        <v>213</v>
      </c>
      <c r="E223" s="240" t="s">
        <v>1044</v>
      </c>
      <c r="F223" s="241" t="s">
        <v>1045</v>
      </c>
      <c r="G223" s="242" t="s">
        <v>333</v>
      </c>
      <c r="H223" s="243">
        <v>1.772</v>
      </c>
      <c r="I223" s="244"/>
      <c r="J223" s="245">
        <f>ROUND(I223*H223,2)</f>
        <v>0</v>
      </c>
      <c r="K223" s="246"/>
      <c r="L223" s="45"/>
      <c r="M223" s="247" t="s">
        <v>1</v>
      </c>
      <c r="N223" s="248" t="s">
        <v>42</v>
      </c>
      <c r="O223" s="98"/>
      <c r="P223" s="249">
        <f>O223*H223</f>
        <v>0</v>
      </c>
      <c r="Q223" s="249">
        <v>1.0370397</v>
      </c>
      <c r="R223" s="249">
        <f>Q223*H223</f>
        <v>1.8376343484</v>
      </c>
      <c r="S223" s="249">
        <v>0</v>
      </c>
      <c r="T223" s="250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51" t="s">
        <v>227</v>
      </c>
      <c r="AT223" s="251" t="s">
        <v>213</v>
      </c>
      <c r="AU223" s="251" t="s">
        <v>92</v>
      </c>
      <c r="AY223" s="18" t="s">
        <v>210</v>
      </c>
      <c r="BE223" s="252">
        <f>IF(N223="základná",J223,0)</f>
        <v>0</v>
      </c>
      <c r="BF223" s="252">
        <f>IF(N223="znížená",J223,0)</f>
        <v>0</v>
      </c>
      <c r="BG223" s="252">
        <f>IF(N223="zákl. prenesená",J223,0)</f>
        <v>0</v>
      </c>
      <c r="BH223" s="252">
        <f>IF(N223="zníž. prenesená",J223,0)</f>
        <v>0</v>
      </c>
      <c r="BI223" s="252">
        <f>IF(N223="nulová",J223,0)</f>
        <v>0</v>
      </c>
      <c r="BJ223" s="18" t="s">
        <v>92</v>
      </c>
      <c r="BK223" s="252">
        <f>ROUND(I223*H223,2)</f>
        <v>0</v>
      </c>
      <c r="BL223" s="18" t="s">
        <v>227</v>
      </c>
      <c r="BM223" s="251" t="s">
        <v>2488</v>
      </c>
    </row>
    <row r="224" s="13" customFormat="1">
      <c r="A224" s="13"/>
      <c r="B224" s="258"/>
      <c r="C224" s="259"/>
      <c r="D224" s="260" t="s">
        <v>256</v>
      </c>
      <c r="E224" s="261" t="s">
        <v>1</v>
      </c>
      <c r="F224" s="262" t="s">
        <v>2924</v>
      </c>
      <c r="G224" s="259"/>
      <c r="H224" s="263">
        <v>1.772</v>
      </c>
      <c r="I224" s="264"/>
      <c r="J224" s="259"/>
      <c r="K224" s="259"/>
      <c r="L224" s="265"/>
      <c r="M224" s="266"/>
      <c r="N224" s="267"/>
      <c r="O224" s="267"/>
      <c r="P224" s="267"/>
      <c r="Q224" s="267"/>
      <c r="R224" s="267"/>
      <c r="S224" s="267"/>
      <c r="T224" s="268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69" t="s">
        <v>256</v>
      </c>
      <c r="AU224" s="269" t="s">
        <v>92</v>
      </c>
      <c r="AV224" s="13" t="s">
        <v>92</v>
      </c>
      <c r="AW224" s="13" t="s">
        <v>32</v>
      </c>
      <c r="AX224" s="13" t="s">
        <v>84</v>
      </c>
      <c r="AY224" s="269" t="s">
        <v>210</v>
      </c>
    </row>
    <row r="225" s="2" customFormat="1" ht="23.4566" customHeight="1">
      <c r="A225" s="39"/>
      <c r="B225" s="40"/>
      <c r="C225" s="239" t="s">
        <v>460</v>
      </c>
      <c r="D225" s="239" t="s">
        <v>213</v>
      </c>
      <c r="E225" s="240" t="s">
        <v>1053</v>
      </c>
      <c r="F225" s="241" t="s">
        <v>1054</v>
      </c>
      <c r="G225" s="242" t="s">
        <v>264</v>
      </c>
      <c r="H225" s="243">
        <v>4.9950000000000001</v>
      </c>
      <c r="I225" s="244"/>
      <c r="J225" s="245">
        <f>ROUND(I225*H225,2)</f>
        <v>0</v>
      </c>
      <c r="K225" s="246"/>
      <c r="L225" s="45"/>
      <c r="M225" s="247" t="s">
        <v>1</v>
      </c>
      <c r="N225" s="248" t="s">
        <v>42</v>
      </c>
      <c r="O225" s="98"/>
      <c r="P225" s="249">
        <f>O225*H225</f>
        <v>0</v>
      </c>
      <c r="Q225" s="249">
        <v>2.3225634999999998</v>
      </c>
      <c r="R225" s="249">
        <f>Q225*H225</f>
        <v>11.601204682499999</v>
      </c>
      <c r="S225" s="249">
        <v>0</v>
      </c>
      <c r="T225" s="250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51" t="s">
        <v>227</v>
      </c>
      <c r="AT225" s="251" t="s">
        <v>213</v>
      </c>
      <c r="AU225" s="251" t="s">
        <v>92</v>
      </c>
      <c r="AY225" s="18" t="s">
        <v>210</v>
      </c>
      <c r="BE225" s="252">
        <f>IF(N225="základná",J225,0)</f>
        <v>0</v>
      </c>
      <c r="BF225" s="252">
        <f>IF(N225="znížená",J225,0)</f>
        <v>0</v>
      </c>
      <c r="BG225" s="252">
        <f>IF(N225="zákl. prenesená",J225,0)</f>
        <v>0</v>
      </c>
      <c r="BH225" s="252">
        <f>IF(N225="zníž. prenesená",J225,0)</f>
        <v>0</v>
      </c>
      <c r="BI225" s="252">
        <f>IF(N225="nulová",J225,0)</f>
        <v>0</v>
      </c>
      <c r="BJ225" s="18" t="s">
        <v>92</v>
      </c>
      <c r="BK225" s="252">
        <f>ROUND(I225*H225,2)</f>
        <v>0</v>
      </c>
      <c r="BL225" s="18" t="s">
        <v>227</v>
      </c>
      <c r="BM225" s="251" t="s">
        <v>2925</v>
      </c>
    </row>
    <row r="226" s="13" customFormat="1">
      <c r="A226" s="13"/>
      <c r="B226" s="258"/>
      <c r="C226" s="259"/>
      <c r="D226" s="260" t="s">
        <v>256</v>
      </c>
      <c r="E226" s="261" t="s">
        <v>1</v>
      </c>
      <c r="F226" s="262" t="s">
        <v>2926</v>
      </c>
      <c r="G226" s="259"/>
      <c r="H226" s="263">
        <v>4.9950000000000001</v>
      </c>
      <c r="I226" s="264"/>
      <c r="J226" s="259"/>
      <c r="K226" s="259"/>
      <c r="L226" s="265"/>
      <c r="M226" s="266"/>
      <c r="N226" s="267"/>
      <c r="O226" s="267"/>
      <c r="P226" s="267"/>
      <c r="Q226" s="267"/>
      <c r="R226" s="267"/>
      <c r="S226" s="267"/>
      <c r="T226" s="268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69" t="s">
        <v>256</v>
      </c>
      <c r="AU226" s="269" t="s">
        <v>92</v>
      </c>
      <c r="AV226" s="13" t="s">
        <v>92</v>
      </c>
      <c r="AW226" s="13" t="s">
        <v>32</v>
      </c>
      <c r="AX226" s="13" t="s">
        <v>84</v>
      </c>
      <c r="AY226" s="269" t="s">
        <v>210</v>
      </c>
    </row>
    <row r="227" s="2" customFormat="1" ht="23.4566" customHeight="1">
      <c r="A227" s="39"/>
      <c r="B227" s="40"/>
      <c r="C227" s="239" t="s">
        <v>465</v>
      </c>
      <c r="D227" s="239" t="s">
        <v>213</v>
      </c>
      <c r="E227" s="240" t="s">
        <v>2490</v>
      </c>
      <c r="F227" s="241" t="s">
        <v>2491</v>
      </c>
      <c r="G227" s="242" t="s">
        <v>264</v>
      </c>
      <c r="H227" s="243">
        <v>12.789</v>
      </c>
      <c r="I227" s="244"/>
      <c r="J227" s="245">
        <f>ROUND(I227*H227,2)</f>
        <v>0</v>
      </c>
      <c r="K227" s="246"/>
      <c r="L227" s="45"/>
      <c r="M227" s="247" t="s">
        <v>1</v>
      </c>
      <c r="N227" s="248" t="s">
        <v>42</v>
      </c>
      <c r="O227" s="98"/>
      <c r="P227" s="249">
        <f>O227*H227</f>
        <v>0</v>
      </c>
      <c r="Q227" s="249">
        <v>2.3225634999999998</v>
      </c>
      <c r="R227" s="249">
        <f>Q227*H227</f>
        <v>29.703264601499995</v>
      </c>
      <c r="S227" s="249">
        <v>0</v>
      </c>
      <c r="T227" s="250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51" t="s">
        <v>227</v>
      </c>
      <c r="AT227" s="251" t="s">
        <v>213</v>
      </c>
      <c r="AU227" s="251" t="s">
        <v>92</v>
      </c>
      <c r="AY227" s="18" t="s">
        <v>210</v>
      </c>
      <c r="BE227" s="252">
        <f>IF(N227="základná",J227,0)</f>
        <v>0</v>
      </c>
      <c r="BF227" s="252">
        <f>IF(N227="znížená",J227,0)</f>
        <v>0</v>
      </c>
      <c r="BG227" s="252">
        <f>IF(N227="zákl. prenesená",J227,0)</f>
        <v>0</v>
      </c>
      <c r="BH227" s="252">
        <f>IF(N227="zníž. prenesená",J227,0)</f>
        <v>0</v>
      </c>
      <c r="BI227" s="252">
        <f>IF(N227="nulová",J227,0)</f>
        <v>0</v>
      </c>
      <c r="BJ227" s="18" t="s">
        <v>92</v>
      </c>
      <c r="BK227" s="252">
        <f>ROUND(I227*H227,2)</f>
        <v>0</v>
      </c>
      <c r="BL227" s="18" t="s">
        <v>227</v>
      </c>
      <c r="BM227" s="251" t="s">
        <v>2492</v>
      </c>
    </row>
    <row r="228" s="15" customFormat="1">
      <c r="A228" s="15"/>
      <c r="B228" s="292"/>
      <c r="C228" s="293"/>
      <c r="D228" s="260" t="s">
        <v>256</v>
      </c>
      <c r="E228" s="294" t="s">
        <v>1</v>
      </c>
      <c r="F228" s="295" t="s">
        <v>2927</v>
      </c>
      <c r="G228" s="293"/>
      <c r="H228" s="294" t="s">
        <v>1</v>
      </c>
      <c r="I228" s="296"/>
      <c r="J228" s="293"/>
      <c r="K228" s="293"/>
      <c r="L228" s="297"/>
      <c r="M228" s="298"/>
      <c r="N228" s="299"/>
      <c r="O228" s="299"/>
      <c r="P228" s="299"/>
      <c r="Q228" s="299"/>
      <c r="R228" s="299"/>
      <c r="S228" s="299"/>
      <c r="T228" s="300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T228" s="301" t="s">
        <v>256</v>
      </c>
      <c r="AU228" s="301" t="s">
        <v>92</v>
      </c>
      <c r="AV228" s="15" t="s">
        <v>84</v>
      </c>
      <c r="AW228" s="15" t="s">
        <v>32</v>
      </c>
      <c r="AX228" s="15" t="s">
        <v>76</v>
      </c>
      <c r="AY228" s="301" t="s">
        <v>210</v>
      </c>
    </row>
    <row r="229" s="13" customFormat="1">
      <c r="A229" s="13"/>
      <c r="B229" s="258"/>
      <c r="C229" s="259"/>
      <c r="D229" s="260" t="s">
        <v>256</v>
      </c>
      <c r="E229" s="261" t="s">
        <v>1</v>
      </c>
      <c r="F229" s="262" t="s">
        <v>2928</v>
      </c>
      <c r="G229" s="259"/>
      <c r="H229" s="263">
        <v>6.1740000000000004</v>
      </c>
      <c r="I229" s="264"/>
      <c r="J229" s="259"/>
      <c r="K229" s="259"/>
      <c r="L229" s="265"/>
      <c r="M229" s="266"/>
      <c r="N229" s="267"/>
      <c r="O229" s="267"/>
      <c r="P229" s="267"/>
      <c r="Q229" s="267"/>
      <c r="R229" s="267"/>
      <c r="S229" s="267"/>
      <c r="T229" s="268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69" t="s">
        <v>256</v>
      </c>
      <c r="AU229" s="269" t="s">
        <v>92</v>
      </c>
      <c r="AV229" s="13" t="s">
        <v>92</v>
      </c>
      <c r="AW229" s="13" t="s">
        <v>32</v>
      </c>
      <c r="AX229" s="13" t="s">
        <v>76</v>
      </c>
      <c r="AY229" s="269" t="s">
        <v>210</v>
      </c>
    </row>
    <row r="230" s="15" customFormat="1">
      <c r="A230" s="15"/>
      <c r="B230" s="292"/>
      <c r="C230" s="293"/>
      <c r="D230" s="260" t="s">
        <v>256</v>
      </c>
      <c r="E230" s="294" t="s">
        <v>1</v>
      </c>
      <c r="F230" s="295" t="s">
        <v>2929</v>
      </c>
      <c r="G230" s="293"/>
      <c r="H230" s="294" t="s">
        <v>1</v>
      </c>
      <c r="I230" s="296"/>
      <c r="J230" s="293"/>
      <c r="K230" s="293"/>
      <c r="L230" s="297"/>
      <c r="M230" s="298"/>
      <c r="N230" s="299"/>
      <c r="O230" s="299"/>
      <c r="P230" s="299"/>
      <c r="Q230" s="299"/>
      <c r="R230" s="299"/>
      <c r="S230" s="299"/>
      <c r="T230" s="300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T230" s="301" t="s">
        <v>256</v>
      </c>
      <c r="AU230" s="301" t="s">
        <v>92</v>
      </c>
      <c r="AV230" s="15" t="s">
        <v>84</v>
      </c>
      <c r="AW230" s="15" t="s">
        <v>32</v>
      </c>
      <c r="AX230" s="15" t="s">
        <v>76</v>
      </c>
      <c r="AY230" s="301" t="s">
        <v>210</v>
      </c>
    </row>
    <row r="231" s="13" customFormat="1">
      <c r="A231" s="13"/>
      <c r="B231" s="258"/>
      <c r="C231" s="259"/>
      <c r="D231" s="260" t="s">
        <v>256</v>
      </c>
      <c r="E231" s="261" t="s">
        <v>1</v>
      </c>
      <c r="F231" s="262" t="s">
        <v>2930</v>
      </c>
      <c r="G231" s="259"/>
      <c r="H231" s="263">
        <v>6.6150000000000002</v>
      </c>
      <c r="I231" s="264"/>
      <c r="J231" s="259"/>
      <c r="K231" s="259"/>
      <c r="L231" s="265"/>
      <c r="M231" s="266"/>
      <c r="N231" s="267"/>
      <c r="O231" s="267"/>
      <c r="P231" s="267"/>
      <c r="Q231" s="267"/>
      <c r="R231" s="267"/>
      <c r="S231" s="267"/>
      <c r="T231" s="268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69" t="s">
        <v>256</v>
      </c>
      <c r="AU231" s="269" t="s">
        <v>92</v>
      </c>
      <c r="AV231" s="13" t="s">
        <v>92</v>
      </c>
      <c r="AW231" s="13" t="s">
        <v>32</v>
      </c>
      <c r="AX231" s="13" t="s">
        <v>76</v>
      </c>
      <c r="AY231" s="269" t="s">
        <v>210</v>
      </c>
    </row>
    <row r="232" s="2" customFormat="1" ht="23.4566" customHeight="1">
      <c r="A232" s="39"/>
      <c r="B232" s="40"/>
      <c r="C232" s="239" t="s">
        <v>470</v>
      </c>
      <c r="D232" s="239" t="s">
        <v>213</v>
      </c>
      <c r="E232" s="240" t="s">
        <v>2495</v>
      </c>
      <c r="F232" s="241" t="s">
        <v>2496</v>
      </c>
      <c r="G232" s="242" t="s">
        <v>254</v>
      </c>
      <c r="H232" s="243">
        <v>45.578000000000003</v>
      </c>
      <c r="I232" s="244"/>
      <c r="J232" s="245">
        <f>ROUND(I232*H232,2)</f>
        <v>0</v>
      </c>
      <c r="K232" s="246"/>
      <c r="L232" s="45"/>
      <c r="M232" s="247" t="s">
        <v>1</v>
      </c>
      <c r="N232" s="248" t="s">
        <v>42</v>
      </c>
      <c r="O232" s="98"/>
      <c r="P232" s="249">
        <f>O232*H232</f>
        <v>0</v>
      </c>
      <c r="Q232" s="249">
        <v>0.0045821741999999997</v>
      </c>
      <c r="R232" s="249">
        <f>Q232*H232</f>
        <v>0.2088463356876</v>
      </c>
      <c r="S232" s="249">
        <v>0</v>
      </c>
      <c r="T232" s="250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51" t="s">
        <v>227</v>
      </c>
      <c r="AT232" s="251" t="s">
        <v>213</v>
      </c>
      <c r="AU232" s="251" t="s">
        <v>92</v>
      </c>
      <c r="AY232" s="18" t="s">
        <v>210</v>
      </c>
      <c r="BE232" s="252">
        <f>IF(N232="základná",J232,0)</f>
        <v>0</v>
      </c>
      <c r="BF232" s="252">
        <f>IF(N232="znížená",J232,0)</f>
        <v>0</v>
      </c>
      <c r="BG232" s="252">
        <f>IF(N232="zákl. prenesená",J232,0)</f>
        <v>0</v>
      </c>
      <c r="BH232" s="252">
        <f>IF(N232="zníž. prenesená",J232,0)</f>
        <v>0</v>
      </c>
      <c r="BI232" s="252">
        <f>IF(N232="nulová",J232,0)</f>
        <v>0</v>
      </c>
      <c r="BJ232" s="18" t="s">
        <v>92</v>
      </c>
      <c r="BK232" s="252">
        <f>ROUND(I232*H232,2)</f>
        <v>0</v>
      </c>
      <c r="BL232" s="18" t="s">
        <v>227</v>
      </c>
      <c r="BM232" s="251" t="s">
        <v>2497</v>
      </c>
    </row>
    <row r="233" s="15" customFormat="1">
      <c r="A233" s="15"/>
      <c r="B233" s="292"/>
      <c r="C233" s="293"/>
      <c r="D233" s="260" t="s">
        <v>256</v>
      </c>
      <c r="E233" s="294" t="s">
        <v>1</v>
      </c>
      <c r="F233" s="295" t="s">
        <v>2927</v>
      </c>
      <c r="G233" s="293"/>
      <c r="H233" s="294" t="s">
        <v>1</v>
      </c>
      <c r="I233" s="296"/>
      <c r="J233" s="293"/>
      <c r="K233" s="293"/>
      <c r="L233" s="297"/>
      <c r="M233" s="298"/>
      <c r="N233" s="299"/>
      <c r="O233" s="299"/>
      <c r="P233" s="299"/>
      <c r="Q233" s="299"/>
      <c r="R233" s="299"/>
      <c r="S233" s="299"/>
      <c r="T233" s="300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T233" s="301" t="s">
        <v>256</v>
      </c>
      <c r="AU233" s="301" t="s">
        <v>92</v>
      </c>
      <c r="AV233" s="15" t="s">
        <v>84</v>
      </c>
      <c r="AW233" s="15" t="s">
        <v>32</v>
      </c>
      <c r="AX233" s="15" t="s">
        <v>76</v>
      </c>
      <c r="AY233" s="301" t="s">
        <v>210</v>
      </c>
    </row>
    <row r="234" s="13" customFormat="1">
      <c r="A234" s="13"/>
      <c r="B234" s="258"/>
      <c r="C234" s="259"/>
      <c r="D234" s="260" t="s">
        <v>256</v>
      </c>
      <c r="E234" s="261" t="s">
        <v>1</v>
      </c>
      <c r="F234" s="262" t="s">
        <v>2931</v>
      </c>
      <c r="G234" s="259"/>
      <c r="H234" s="263">
        <v>19.678000000000001</v>
      </c>
      <c r="I234" s="264"/>
      <c r="J234" s="259"/>
      <c r="K234" s="259"/>
      <c r="L234" s="265"/>
      <c r="M234" s="266"/>
      <c r="N234" s="267"/>
      <c r="O234" s="267"/>
      <c r="P234" s="267"/>
      <c r="Q234" s="267"/>
      <c r="R234" s="267"/>
      <c r="S234" s="267"/>
      <c r="T234" s="268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69" t="s">
        <v>256</v>
      </c>
      <c r="AU234" s="269" t="s">
        <v>92</v>
      </c>
      <c r="AV234" s="13" t="s">
        <v>92</v>
      </c>
      <c r="AW234" s="13" t="s">
        <v>32</v>
      </c>
      <c r="AX234" s="13" t="s">
        <v>76</v>
      </c>
      <c r="AY234" s="269" t="s">
        <v>210</v>
      </c>
    </row>
    <row r="235" s="15" customFormat="1">
      <c r="A235" s="15"/>
      <c r="B235" s="292"/>
      <c r="C235" s="293"/>
      <c r="D235" s="260" t="s">
        <v>256</v>
      </c>
      <c r="E235" s="294" t="s">
        <v>1</v>
      </c>
      <c r="F235" s="295" t="s">
        <v>2929</v>
      </c>
      <c r="G235" s="293"/>
      <c r="H235" s="294" t="s">
        <v>1</v>
      </c>
      <c r="I235" s="296"/>
      <c r="J235" s="293"/>
      <c r="K235" s="293"/>
      <c r="L235" s="297"/>
      <c r="M235" s="298"/>
      <c r="N235" s="299"/>
      <c r="O235" s="299"/>
      <c r="P235" s="299"/>
      <c r="Q235" s="299"/>
      <c r="R235" s="299"/>
      <c r="S235" s="299"/>
      <c r="T235" s="300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T235" s="301" t="s">
        <v>256</v>
      </c>
      <c r="AU235" s="301" t="s">
        <v>92</v>
      </c>
      <c r="AV235" s="15" t="s">
        <v>84</v>
      </c>
      <c r="AW235" s="15" t="s">
        <v>32</v>
      </c>
      <c r="AX235" s="15" t="s">
        <v>76</v>
      </c>
      <c r="AY235" s="301" t="s">
        <v>210</v>
      </c>
    </row>
    <row r="236" s="13" customFormat="1">
      <c r="A236" s="13"/>
      <c r="B236" s="258"/>
      <c r="C236" s="259"/>
      <c r="D236" s="260" t="s">
        <v>256</v>
      </c>
      <c r="E236" s="261" t="s">
        <v>1</v>
      </c>
      <c r="F236" s="262" t="s">
        <v>2932</v>
      </c>
      <c r="G236" s="259"/>
      <c r="H236" s="263">
        <v>25.899999999999999</v>
      </c>
      <c r="I236" s="264"/>
      <c r="J236" s="259"/>
      <c r="K236" s="259"/>
      <c r="L236" s="265"/>
      <c r="M236" s="266"/>
      <c r="N236" s="267"/>
      <c r="O236" s="267"/>
      <c r="P236" s="267"/>
      <c r="Q236" s="267"/>
      <c r="R236" s="267"/>
      <c r="S236" s="267"/>
      <c r="T236" s="268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69" t="s">
        <v>256</v>
      </c>
      <c r="AU236" s="269" t="s">
        <v>92</v>
      </c>
      <c r="AV236" s="13" t="s">
        <v>92</v>
      </c>
      <c r="AW236" s="13" t="s">
        <v>32</v>
      </c>
      <c r="AX236" s="13" t="s">
        <v>76</v>
      </c>
      <c r="AY236" s="269" t="s">
        <v>210</v>
      </c>
    </row>
    <row r="237" s="14" customFormat="1">
      <c r="A237" s="14"/>
      <c r="B237" s="270"/>
      <c r="C237" s="271"/>
      <c r="D237" s="260" t="s">
        <v>256</v>
      </c>
      <c r="E237" s="272" t="s">
        <v>1</v>
      </c>
      <c r="F237" s="273" t="s">
        <v>268</v>
      </c>
      <c r="G237" s="271"/>
      <c r="H237" s="274">
        <v>45.578000000000003</v>
      </c>
      <c r="I237" s="275"/>
      <c r="J237" s="271"/>
      <c r="K237" s="271"/>
      <c r="L237" s="276"/>
      <c r="M237" s="277"/>
      <c r="N237" s="278"/>
      <c r="O237" s="278"/>
      <c r="P237" s="278"/>
      <c r="Q237" s="278"/>
      <c r="R237" s="278"/>
      <c r="S237" s="278"/>
      <c r="T237" s="279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80" t="s">
        <v>256</v>
      </c>
      <c r="AU237" s="280" t="s">
        <v>92</v>
      </c>
      <c r="AV237" s="14" t="s">
        <v>227</v>
      </c>
      <c r="AW237" s="14" t="s">
        <v>4</v>
      </c>
      <c r="AX237" s="14" t="s">
        <v>84</v>
      </c>
      <c r="AY237" s="280" t="s">
        <v>210</v>
      </c>
    </row>
    <row r="238" s="2" customFormat="1" ht="23.4566" customHeight="1">
      <c r="A238" s="39"/>
      <c r="B238" s="40"/>
      <c r="C238" s="239" t="s">
        <v>475</v>
      </c>
      <c r="D238" s="239" t="s">
        <v>213</v>
      </c>
      <c r="E238" s="240" t="s">
        <v>2933</v>
      </c>
      <c r="F238" s="241" t="s">
        <v>2934</v>
      </c>
      <c r="G238" s="242" t="s">
        <v>254</v>
      </c>
      <c r="H238" s="243">
        <v>13.848000000000001</v>
      </c>
      <c r="I238" s="244"/>
      <c r="J238" s="245">
        <f>ROUND(I238*H238,2)</f>
        <v>0</v>
      </c>
      <c r="K238" s="246"/>
      <c r="L238" s="45"/>
      <c r="M238" s="247" t="s">
        <v>1</v>
      </c>
      <c r="N238" s="248" t="s">
        <v>42</v>
      </c>
      <c r="O238" s="98"/>
      <c r="P238" s="249">
        <f>O238*H238</f>
        <v>0</v>
      </c>
      <c r="Q238" s="249">
        <v>0.0034516019999999998</v>
      </c>
      <c r="R238" s="249">
        <f>Q238*H238</f>
        <v>0.047797784496000001</v>
      </c>
      <c r="S238" s="249">
        <v>0</v>
      </c>
      <c r="T238" s="250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51" t="s">
        <v>227</v>
      </c>
      <c r="AT238" s="251" t="s">
        <v>213</v>
      </c>
      <c r="AU238" s="251" t="s">
        <v>92</v>
      </c>
      <c r="AY238" s="18" t="s">
        <v>210</v>
      </c>
      <c r="BE238" s="252">
        <f>IF(N238="základná",J238,0)</f>
        <v>0</v>
      </c>
      <c r="BF238" s="252">
        <f>IF(N238="znížená",J238,0)</f>
        <v>0</v>
      </c>
      <c r="BG238" s="252">
        <f>IF(N238="zákl. prenesená",J238,0)</f>
        <v>0</v>
      </c>
      <c r="BH238" s="252">
        <f>IF(N238="zníž. prenesená",J238,0)</f>
        <v>0</v>
      </c>
      <c r="BI238" s="252">
        <f>IF(N238="nulová",J238,0)</f>
        <v>0</v>
      </c>
      <c r="BJ238" s="18" t="s">
        <v>92</v>
      </c>
      <c r="BK238" s="252">
        <f>ROUND(I238*H238,2)</f>
        <v>0</v>
      </c>
      <c r="BL238" s="18" t="s">
        <v>227</v>
      </c>
      <c r="BM238" s="251" t="s">
        <v>2935</v>
      </c>
    </row>
    <row r="239" s="13" customFormat="1">
      <c r="A239" s="13"/>
      <c r="B239" s="258"/>
      <c r="C239" s="259"/>
      <c r="D239" s="260" t="s">
        <v>256</v>
      </c>
      <c r="E239" s="261" t="s">
        <v>1</v>
      </c>
      <c r="F239" s="262" t="s">
        <v>2936</v>
      </c>
      <c r="G239" s="259"/>
      <c r="H239" s="263">
        <v>13.848000000000001</v>
      </c>
      <c r="I239" s="264"/>
      <c r="J239" s="259"/>
      <c r="K239" s="259"/>
      <c r="L239" s="265"/>
      <c r="M239" s="266"/>
      <c r="N239" s="267"/>
      <c r="O239" s="267"/>
      <c r="P239" s="267"/>
      <c r="Q239" s="267"/>
      <c r="R239" s="267"/>
      <c r="S239" s="267"/>
      <c r="T239" s="268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69" t="s">
        <v>256</v>
      </c>
      <c r="AU239" s="269" t="s">
        <v>92</v>
      </c>
      <c r="AV239" s="13" t="s">
        <v>92</v>
      </c>
      <c r="AW239" s="13" t="s">
        <v>32</v>
      </c>
      <c r="AX239" s="13" t="s">
        <v>84</v>
      </c>
      <c r="AY239" s="269" t="s">
        <v>210</v>
      </c>
    </row>
    <row r="240" s="2" customFormat="1" ht="23.4566" customHeight="1">
      <c r="A240" s="39"/>
      <c r="B240" s="40"/>
      <c r="C240" s="239" t="s">
        <v>480</v>
      </c>
      <c r="D240" s="239" t="s">
        <v>213</v>
      </c>
      <c r="E240" s="240" t="s">
        <v>2500</v>
      </c>
      <c r="F240" s="241" t="s">
        <v>2501</v>
      </c>
      <c r="G240" s="242" t="s">
        <v>254</v>
      </c>
      <c r="H240" s="243">
        <v>45.578000000000003</v>
      </c>
      <c r="I240" s="244"/>
      <c r="J240" s="245">
        <f>ROUND(I240*H240,2)</f>
        <v>0</v>
      </c>
      <c r="K240" s="246"/>
      <c r="L240" s="45"/>
      <c r="M240" s="247" t="s">
        <v>1</v>
      </c>
      <c r="N240" s="248" t="s">
        <v>42</v>
      </c>
      <c r="O240" s="98"/>
      <c r="P240" s="249">
        <f>O240*H240</f>
        <v>0</v>
      </c>
      <c r="Q240" s="249">
        <v>3.7200000000000003E-05</v>
      </c>
      <c r="R240" s="249">
        <f>Q240*H240</f>
        <v>0.0016955016000000003</v>
      </c>
      <c r="S240" s="249">
        <v>0</v>
      </c>
      <c r="T240" s="250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51" t="s">
        <v>227</v>
      </c>
      <c r="AT240" s="251" t="s">
        <v>213</v>
      </c>
      <c r="AU240" s="251" t="s">
        <v>92</v>
      </c>
      <c r="AY240" s="18" t="s">
        <v>210</v>
      </c>
      <c r="BE240" s="252">
        <f>IF(N240="základná",J240,0)</f>
        <v>0</v>
      </c>
      <c r="BF240" s="252">
        <f>IF(N240="znížená",J240,0)</f>
        <v>0</v>
      </c>
      <c r="BG240" s="252">
        <f>IF(N240="zákl. prenesená",J240,0)</f>
        <v>0</v>
      </c>
      <c r="BH240" s="252">
        <f>IF(N240="zníž. prenesená",J240,0)</f>
        <v>0</v>
      </c>
      <c r="BI240" s="252">
        <f>IF(N240="nulová",J240,0)</f>
        <v>0</v>
      </c>
      <c r="BJ240" s="18" t="s">
        <v>92</v>
      </c>
      <c r="BK240" s="252">
        <f>ROUND(I240*H240,2)</f>
        <v>0</v>
      </c>
      <c r="BL240" s="18" t="s">
        <v>227</v>
      </c>
      <c r="BM240" s="251" t="s">
        <v>2502</v>
      </c>
    </row>
    <row r="241" s="13" customFormat="1">
      <c r="A241" s="13"/>
      <c r="B241" s="258"/>
      <c r="C241" s="259"/>
      <c r="D241" s="260" t="s">
        <v>256</v>
      </c>
      <c r="E241" s="261" t="s">
        <v>1</v>
      </c>
      <c r="F241" s="262" t="s">
        <v>2937</v>
      </c>
      <c r="G241" s="259"/>
      <c r="H241" s="263">
        <v>45.578000000000003</v>
      </c>
      <c r="I241" s="264"/>
      <c r="J241" s="259"/>
      <c r="K241" s="259"/>
      <c r="L241" s="265"/>
      <c r="M241" s="266"/>
      <c r="N241" s="267"/>
      <c r="O241" s="267"/>
      <c r="P241" s="267"/>
      <c r="Q241" s="267"/>
      <c r="R241" s="267"/>
      <c r="S241" s="267"/>
      <c r="T241" s="268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69" t="s">
        <v>256</v>
      </c>
      <c r="AU241" s="269" t="s">
        <v>92</v>
      </c>
      <c r="AV241" s="13" t="s">
        <v>92</v>
      </c>
      <c r="AW241" s="13" t="s">
        <v>32</v>
      </c>
      <c r="AX241" s="13" t="s">
        <v>84</v>
      </c>
      <c r="AY241" s="269" t="s">
        <v>210</v>
      </c>
    </row>
    <row r="242" s="2" customFormat="1" ht="23.4566" customHeight="1">
      <c r="A242" s="39"/>
      <c r="B242" s="40"/>
      <c r="C242" s="239" t="s">
        <v>485</v>
      </c>
      <c r="D242" s="239" t="s">
        <v>213</v>
      </c>
      <c r="E242" s="240" t="s">
        <v>2938</v>
      </c>
      <c r="F242" s="241" t="s">
        <v>2939</v>
      </c>
      <c r="G242" s="242" t="s">
        <v>254</v>
      </c>
      <c r="H242" s="243">
        <v>13.848000000000001</v>
      </c>
      <c r="I242" s="244"/>
      <c r="J242" s="245">
        <f>ROUND(I242*H242,2)</f>
        <v>0</v>
      </c>
      <c r="K242" s="246"/>
      <c r="L242" s="45"/>
      <c r="M242" s="247" t="s">
        <v>1</v>
      </c>
      <c r="N242" s="248" t="s">
        <v>42</v>
      </c>
      <c r="O242" s="98"/>
      <c r="P242" s="249">
        <f>O242*H242</f>
        <v>0</v>
      </c>
      <c r="Q242" s="249">
        <v>5.2080000000000003E-05</v>
      </c>
      <c r="R242" s="249">
        <f>Q242*H242</f>
        <v>0.00072120384000000013</v>
      </c>
      <c r="S242" s="249">
        <v>0</v>
      </c>
      <c r="T242" s="250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51" t="s">
        <v>227</v>
      </c>
      <c r="AT242" s="251" t="s">
        <v>213</v>
      </c>
      <c r="AU242" s="251" t="s">
        <v>92</v>
      </c>
      <c r="AY242" s="18" t="s">
        <v>210</v>
      </c>
      <c r="BE242" s="252">
        <f>IF(N242="základná",J242,0)</f>
        <v>0</v>
      </c>
      <c r="BF242" s="252">
        <f>IF(N242="znížená",J242,0)</f>
        <v>0</v>
      </c>
      <c r="BG242" s="252">
        <f>IF(N242="zákl. prenesená",J242,0)</f>
        <v>0</v>
      </c>
      <c r="BH242" s="252">
        <f>IF(N242="zníž. prenesená",J242,0)</f>
        <v>0</v>
      </c>
      <c r="BI242" s="252">
        <f>IF(N242="nulová",J242,0)</f>
        <v>0</v>
      </c>
      <c r="BJ242" s="18" t="s">
        <v>92</v>
      </c>
      <c r="BK242" s="252">
        <f>ROUND(I242*H242,2)</f>
        <v>0</v>
      </c>
      <c r="BL242" s="18" t="s">
        <v>227</v>
      </c>
      <c r="BM242" s="251" t="s">
        <v>2940</v>
      </c>
    </row>
    <row r="243" s="13" customFormat="1">
      <c r="A243" s="13"/>
      <c r="B243" s="258"/>
      <c r="C243" s="259"/>
      <c r="D243" s="260" t="s">
        <v>256</v>
      </c>
      <c r="E243" s="261" t="s">
        <v>1</v>
      </c>
      <c r="F243" s="262" t="s">
        <v>2941</v>
      </c>
      <c r="G243" s="259"/>
      <c r="H243" s="263">
        <v>13.848000000000001</v>
      </c>
      <c r="I243" s="264"/>
      <c r="J243" s="259"/>
      <c r="K243" s="259"/>
      <c r="L243" s="265"/>
      <c r="M243" s="266"/>
      <c r="N243" s="267"/>
      <c r="O243" s="267"/>
      <c r="P243" s="267"/>
      <c r="Q243" s="267"/>
      <c r="R243" s="267"/>
      <c r="S243" s="267"/>
      <c r="T243" s="268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69" t="s">
        <v>256</v>
      </c>
      <c r="AU243" s="269" t="s">
        <v>92</v>
      </c>
      <c r="AV243" s="13" t="s">
        <v>92</v>
      </c>
      <c r="AW243" s="13" t="s">
        <v>32</v>
      </c>
      <c r="AX243" s="13" t="s">
        <v>84</v>
      </c>
      <c r="AY243" s="269" t="s">
        <v>210</v>
      </c>
    </row>
    <row r="244" s="2" customFormat="1" ht="23.4566" customHeight="1">
      <c r="A244" s="39"/>
      <c r="B244" s="40"/>
      <c r="C244" s="239" t="s">
        <v>490</v>
      </c>
      <c r="D244" s="239" t="s">
        <v>213</v>
      </c>
      <c r="E244" s="240" t="s">
        <v>2942</v>
      </c>
      <c r="F244" s="241" t="s">
        <v>2943</v>
      </c>
      <c r="G244" s="242" t="s">
        <v>333</v>
      </c>
      <c r="H244" s="243">
        <v>0.98999999999999999</v>
      </c>
      <c r="I244" s="244"/>
      <c r="J244" s="245">
        <f>ROUND(I244*H244,2)</f>
        <v>0</v>
      </c>
      <c r="K244" s="246"/>
      <c r="L244" s="45"/>
      <c r="M244" s="247" t="s">
        <v>1</v>
      </c>
      <c r="N244" s="248" t="s">
        <v>42</v>
      </c>
      <c r="O244" s="98"/>
      <c r="P244" s="249">
        <f>O244*H244</f>
        <v>0</v>
      </c>
      <c r="Q244" s="249">
        <v>1.0381562</v>
      </c>
      <c r="R244" s="249">
        <f>Q244*H244</f>
        <v>1.0277746379999999</v>
      </c>
      <c r="S244" s="249">
        <v>0</v>
      </c>
      <c r="T244" s="250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51" t="s">
        <v>227</v>
      </c>
      <c r="AT244" s="251" t="s">
        <v>213</v>
      </c>
      <c r="AU244" s="251" t="s">
        <v>92</v>
      </c>
      <c r="AY244" s="18" t="s">
        <v>210</v>
      </c>
      <c r="BE244" s="252">
        <f>IF(N244="základná",J244,0)</f>
        <v>0</v>
      </c>
      <c r="BF244" s="252">
        <f>IF(N244="znížená",J244,0)</f>
        <v>0</v>
      </c>
      <c r="BG244" s="252">
        <f>IF(N244="zákl. prenesená",J244,0)</f>
        <v>0</v>
      </c>
      <c r="BH244" s="252">
        <f>IF(N244="zníž. prenesená",J244,0)</f>
        <v>0</v>
      </c>
      <c r="BI244" s="252">
        <f>IF(N244="nulová",J244,0)</f>
        <v>0</v>
      </c>
      <c r="BJ244" s="18" t="s">
        <v>92</v>
      </c>
      <c r="BK244" s="252">
        <f>ROUND(I244*H244,2)</f>
        <v>0</v>
      </c>
      <c r="BL244" s="18" t="s">
        <v>227</v>
      </c>
      <c r="BM244" s="251" t="s">
        <v>2944</v>
      </c>
    </row>
    <row r="245" s="13" customFormat="1">
      <c r="A245" s="13"/>
      <c r="B245" s="258"/>
      <c r="C245" s="259"/>
      <c r="D245" s="260" t="s">
        <v>256</v>
      </c>
      <c r="E245" s="261" t="s">
        <v>1</v>
      </c>
      <c r="F245" s="262" t="s">
        <v>2945</v>
      </c>
      <c r="G245" s="259"/>
      <c r="H245" s="263">
        <v>0.98999999999999999</v>
      </c>
      <c r="I245" s="264"/>
      <c r="J245" s="259"/>
      <c r="K245" s="259"/>
      <c r="L245" s="265"/>
      <c r="M245" s="266"/>
      <c r="N245" s="267"/>
      <c r="O245" s="267"/>
      <c r="P245" s="267"/>
      <c r="Q245" s="267"/>
      <c r="R245" s="267"/>
      <c r="S245" s="267"/>
      <c r="T245" s="268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69" t="s">
        <v>256</v>
      </c>
      <c r="AU245" s="269" t="s">
        <v>92</v>
      </c>
      <c r="AV245" s="13" t="s">
        <v>92</v>
      </c>
      <c r="AW245" s="13" t="s">
        <v>32</v>
      </c>
      <c r="AX245" s="13" t="s">
        <v>84</v>
      </c>
      <c r="AY245" s="269" t="s">
        <v>210</v>
      </c>
    </row>
    <row r="246" s="2" customFormat="1" ht="23.4566" customHeight="1">
      <c r="A246" s="39"/>
      <c r="B246" s="40"/>
      <c r="C246" s="239" t="s">
        <v>495</v>
      </c>
      <c r="D246" s="239" t="s">
        <v>213</v>
      </c>
      <c r="E246" s="240" t="s">
        <v>2504</v>
      </c>
      <c r="F246" s="241" t="s">
        <v>2505</v>
      </c>
      <c r="G246" s="242" t="s">
        <v>310</v>
      </c>
      <c r="H246" s="243">
        <v>9</v>
      </c>
      <c r="I246" s="244"/>
      <c r="J246" s="245">
        <f>ROUND(I246*H246,2)</f>
        <v>0</v>
      </c>
      <c r="K246" s="246"/>
      <c r="L246" s="45"/>
      <c r="M246" s="247" t="s">
        <v>1</v>
      </c>
      <c r="N246" s="248" t="s">
        <v>42</v>
      </c>
      <c r="O246" s="98"/>
      <c r="P246" s="249">
        <f>O246*H246</f>
        <v>0</v>
      </c>
      <c r="Q246" s="249">
        <v>0.00033</v>
      </c>
      <c r="R246" s="249">
        <f>Q246*H246</f>
        <v>0.00297</v>
      </c>
      <c r="S246" s="249">
        <v>0</v>
      </c>
      <c r="T246" s="250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51" t="s">
        <v>227</v>
      </c>
      <c r="AT246" s="251" t="s">
        <v>213</v>
      </c>
      <c r="AU246" s="251" t="s">
        <v>92</v>
      </c>
      <c r="AY246" s="18" t="s">
        <v>210</v>
      </c>
      <c r="BE246" s="252">
        <f>IF(N246="základná",J246,0)</f>
        <v>0</v>
      </c>
      <c r="BF246" s="252">
        <f>IF(N246="znížená",J246,0)</f>
        <v>0</v>
      </c>
      <c r="BG246" s="252">
        <f>IF(N246="zákl. prenesená",J246,0)</f>
        <v>0</v>
      </c>
      <c r="BH246" s="252">
        <f>IF(N246="zníž. prenesená",J246,0)</f>
        <v>0</v>
      </c>
      <c r="BI246" s="252">
        <f>IF(N246="nulová",J246,0)</f>
        <v>0</v>
      </c>
      <c r="BJ246" s="18" t="s">
        <v>92</v>
      </c>
      <c r="BK246" s="252">
        <f>ROUND(I246*H246,2)</f>
        <v>0</v>
      </c>
      <c r="BL246" s="18" t="s">
        <v>227</v>
      </c>
      <c r="BM246" s="251" t="s">
        <v>2946</v>
      </c>
    </row>
    <row r="247" s="13" customFormat="1">
      <c r="A247" s="13"/>
      <c r="B247" s="258"/>
      <c r="C247" s="259"/>
      <c r="D247" s="260" t="s">
        <v>256</v>
      </c>
      <c r="E247" s="261" t="s">
        <v>1</v>
      </c>
      <c r="F247" s="262" t="s">
        <v>2947</v>
      </c>
      <c r="G247" s="259"/>
      <c r="H247" s="263">
        <v>9</v>
      </c>
      <c r="I247" s="264"/>
      <c r="J247" s="259"/>
      <c r="K247" s="259"/>
      <c r="L247" s="265"/>
      <c r="M247" s="266"/>
      <c r="N247" s="267"/>
      <c r="O247" s="267"/>
      <c r="P247" s="267"/>
      <c r="Q247" s="267"/>
      <c r="R247" s="267"/>
      <c r="S247" s="267"/>
      <c r="T247" s="268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69" t="s">
        <v>256</v>
      </c>
      <c r="AU247" s="269" t="s">
        <v>92</v>
      </c>
      <c r="AV247" s="13" t="s">
        <v>92</v>
      </c>
      <c r="AW247" s="13" t="s">
        <v>32</v>
      </c>
      <c r="AX247" s="13" t="s">
        <v>76</v>
      </c>
      <c r="AY247" s="269" t="s">
        <v>210</v>
      </c>
    </row>
    <row r="248" s="14" customFormat="1">
      <c r="A248" s="14"/>
      <c r="B248" s="270"/>
      <c r="C248" s="271"/>
      <c r="D248" s="260" t="s">
        <v>256</v>
      </c>
      <c r="E248" s="272" t="s">
        <v>1</v>
      </c>
      <c r="F248" s="273" t="s">
        <v>268</v>
      </c>
      <c r="G248" s="271"/>
      <c r="H248" s="274">
        <v>9</v>
      </c>
      <c r="I248" s="275"/>
      <c r="J248" s="271"/>
      <c r="K248" s="271"/>
      <c r="L248" s="276"/>
      <c r="M248" s="277"/>
      <c r="N248" s="278"/>
      <c r="O248" s="278"/>
      <c r="P248" s="278"/>
      <c r="Q248" s="278"/>
      <c r="R248" s="278"/>
      <c r="S248" s="278"/>
      <c r="T248" s="279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80" t="s">
        <v>256</v>
      </c>
      <c r="AU248" s="280" t="s">
        <v>92</v>
      </c>
      <c r="AV248" s="14" t="s">
        <v>227</v>
      </c>
      <c r="AW248" s="14" t="s">
        <v>32</v>
      </c>
      <c r="AX248" s="14" t="s">
        <v>84</v>
      </c>
      <c r="AY248" s="280" t="s">
        <v>210</v>
      </c>
    </row>
    <row r="249" s="2" customFormat="1" ht="23.4566" customHeight="1">
      <c r="A249" s="39"/>
      <c r="B249" s="40"/>
      <c r="C249" s="281" t="s">
        <v>500</v>
      </c>
      <c r="D249" s="281" t="s">
        <v>330</v>
      </c>
      <c r="E249" s="282" t="s">
        <v>2948</v>
      </c>
      <c r="F249" s="283" t="s">
        <v>2949</v>
      </c>
      <c r="G249" s="284" t="s">
        <v>310</v>
      </c>
      <c r="H249" s="285">
        <v>9</v>
      </c>
      <c r="I249" s="286"/>
      <c r="J249" s="287">
        <f>ROUND(I249*H249,2)</f>
        <v>0</v>
      </c>
      <c r="K249" s="288"/>
      <c r="L249" s="289"/>
      <c r="M249" s="290" t="s">
        <v>1</v>
      </c>
      <c r="N249" s="291" t="s">
        <v>42</v>
      </c>
      <c r="O249" s="98"/>
      <c r="P249" s="249">
        <f>O249*H249</f>
        <v>0</v>
      </c>
      <c r="Q249" s="249">
        <v>0</v>
      </c>
      <c r="R249" s="249">
        <f>Q249*H249</f>
        <v>0</v>
      </c>
      <c r="S249" s="249">
        <v>0</v>
      </c>
      <c r="T249" s="250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51" t="s">
        <v>287</v>
      </c>
      <c r="AT249" s="251" t="s">
        <v>330</v>
      </c>
      <c r="AU249" s="251" t="s">
        <v>92</v>
      </c>
      <c r="AY249" s="18" t="s">
        <v>210</v>
      </c>
      <c r="BE249" s="252">
        <f>IF(N249="základná",J249,0)</f>
        <v>0</v>
      </c>
      <c r="BF249" s="252">
        <f>IF(N249="znížená",J249,0)</f>
        <v>0</v>
      </c>
      <c r="BG249" s="252">
        <f>IF(N249="zákl. prenesená",J249,0)</f>
        <v>0</v>
      </c>
      <c r="BH249" s="252">
        <f>IF(N249="zníž. prenesená",J249,0)</f>
        <v>0</v>
      </c>
      <c r="BI249" s="252">
        <f>IF(N249="nulová",J249,0)</f>
        <v>0</v>
      </c>
      <c r="BJ249" s="18" t="s">
        <v>92</v>
      </c>
      <c r="BK249" s="252">
        <f>ROUND(I249*H249,2)</f>
        <v>0</v>
      </c>
      <c r="BL249" s="18" t="s">
        <v>227</v>
      </c>
      <c r="BM249" s="251" t="s">
        <v>2950</v>
      </c>
    </row>
    <row r="250" s="13" customFormat="1">
      <c r="A250" s="13"/>
      <c r="B250" s="258"/>
      <c r="C250" s="259"/>
      <c r="D250" s="260" t="s">
        <v>256</v>
      </c>
      <c r="E250" s="261" t="s">
        <v>1</v>
      </c>
      <c r="F250" s="262" t="s">
        <v>2951</v>
      </c>
      <c r="G250" s="259"/>
      <c r="H250" s="263">
        <v>9</v>
      </c>
      <c r="I250" s="264"/>
      <c r="J250" s="259"/>
      <c r="K250" s="259"/>
      <c r="L250" s="265"/>
      <c r="M250" s="266"/>
      <c r="N250" s="267"/>
      <c r="O250" s="267"/>
      <c r="P250" s="267"/>
      <c r="Q250" s="267"/>
      <c r="R250" s="267"/>
      <c r="S250" s="267"/>
      <c r="T250" s="268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69" t="s">
        <v>256</v>
      </c>
      <c r="AU250" s="269" t="s">
        <v>92</v>
      </c>
      <c r="AV250" s="13" t="s">
        <v>92</v>
      </c>
      <c r="AW250" s="13" t="s">
        <v>32</v>
      </c>
      <c r="AX250" s="13" t="s">
        <v>84</v>
      </c>
      <c r="AY250" s="269" t="s">
        <v>210</v>
      </c>
    </row>
    <row r="251" s="12" customFormat="1" ht="22.8" customHeight="1">
      <c r="A251" s="12"/>
      <c r="B251" s="223"/>
      <c r="C251" s="224"/>
      <c r="D251" s="225" t="s">
        <v>75</v>
      </c>
      <c r="E251" s="237" t="s">
        <v>227</v>
      </c>
      <c r="F251" s="237" t="s">
        <v>454</v>
      </c>
      <c r="G251" s="224"/>
      <c r="H251" s="224"/>
      <c r="I251" s="227"/>
      <c r="J251" s="238">
        <f>BK251</f>
        <v>0</v>
      </c>
      <c r="K251" s="224"/>
      <c r="L251" s="229"/>
      <c r="M251" s="230"/>
      <c r="N251" s="231"/>
      <c r="O251" s="231"/>
      <c r="P251" s="232">
        <f>SUM(P252:P300)</f>
        <v>0</v>
      </c>
      <c r="Q251" s="231"/>
      <c r="R251" s="232">
        <f>SUM(R252:R300)</f>
        <v>548.81828921839997</v>
      </c>
      <c r="S251" s="231"/>
      <c r="T251" s="233">
        <f>SUM(T252:T300)</f>
        <v>0</v>
      </c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R251" s="234" t="s">
        <v>84</v>
      </c>
      <c r="AT251" s="235" t="s">
        <v>75</v>
      </c>
      <c r="AU251" s="235" t="s">
        <v>84</v>
      </c>
      <c r="AY251" s="234" t="s">
        <v>210</v>
      </c>
      <c r="BK251" s="236">
        <f>SUM(BK252:BK300)</f>
        <v>0</v>
      </c>
    </row>
    <row r="252" s="2" customFormat="1" ht="23.4566" customHeight="1">
      <c r="A252" s="39"/>
      <c r="B252" s="40"/>
      <c r="C252" s="239" t="s">
        <v>505</v>
      </c>
      <c r="D252" s="239" t="s">
        <v>213</v>
      </c>
      <c r="E252" s="240" t="s">
        <v>1080</v>
      </c>
      <c r="F252" s="241" t="s">
        <v>1081</v>
      </c>
      <c r="G252" s="242" t="s">
        <v>264</v>
      </c>
      <c r="H252" s="243">
        <v>15.167999999999999</v>
      </c>
      <c r="I252" s="244"/>
      <c r="J252" s="245">
        <f>ROUND(I252*H252,2)</f>
        <v>0</v>
      </c>
      <c r="K252" s="246"/>
      <c r="L252" s="45"/>
      <c r="M252" s="247" t="s">
        <v>1</v>
      </c>
      <c r="N252" s="248" t="s">
        <v>42</v>
      </c>
      <c r="O252" s="98"/>
      <c r="P252" s="249">
        <f>O252*H252</f>
        <v>0</v>
      </c>
      <c r="Q252" s="249">
        <v>2.345669</v>
      </c>
      <c r="R252" s="249">
        <f>Q252*H252</f>
        <v>35.579107391999997</v>
      </c>
      <c r="S252" s="249">
        <v>0</v>
      </c>
      <c r="T252" s="250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51" t="s">
        <v>227</v>
      </c>
      <c r="AT252" s="251" t="s">
        <v>213</v>
      </c>
      <c r="AU252" s="251" t="s">
        <v>92</v>
      </c>
      <c r="AY252" s="18" t="s">
        <v>210</v>
      </c>
      <c r="BE252" s="252">
        <f>IF(N252="základná",J252,0)</f>
        <v>0</v>
      </c>
      <c r="BF252" s="252">
        <f>IF(N252="znížená",J252,0)</f>
        <v>0</v>
      </c>
      <c r="BG252" s="252">
        <f>IF(N252="zákl. prenesená",J252,0)</f>
        <v>0</v>
      </c>
      <c r="BH252" s="252">
        <f>IF(N252="zníž. prenesená",J252,0)</f>
        <v>0</v>
      </c>
      <c r="BI252" s="252">
        <f>IF(N252="nulová",J252,0)</f>
        <v>0</v>
      </c>
      <c r="BJ252" s="18" t="s">
        <v>92</v>
      </c>
      <c r="BK252" s="252">
        <f>ROUND(I252*H252,2)</f>
        <v>0</v>
      </c>
      <c r="BL252" s="18" t="s">
        <v>227</v>
      </c>
      <c r="BM252" s="251" t="s">
        <v>2952</v>
      </c>
    </row>
    <row r="253" s="13" customFormat="1">
      <c r="A253" s="13"/>
      <c r="B253" s="258"/>
      <c r="C253" s="259"/>
      <c r="D253" s="260" t="s">
        <v>256</v>
      </c>
      <c r="E253" s="261" t="s">
        <v>1</v>
      </c>
      <c r="F253" s="262" t="s">
        <v>2953</v>
      </c>
      <c r="G253" s="259"/>
      <c r="H253" s="263">
        <v>13.058999999999999</v>
      </c>
      <c r="I253" s="264"/>
      <c r="J253" s="259"/>
      <c r="K253" s="259"/>
      <c r="L253" s="265"/>
      <c r="M253" s="266"/>
      <c r="N253" s="267"/>
      <c r="O253" s="267"/>
      <c r="P253" s="267"/>
      <c r="Q253" s="267"/>
      <c r="R253" s="267"/>
      <c r="S253" s="267"/>
      <c r="T253" s="268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69" t="s">
        <v>256</v>
      </c>
      <c r="AU253" s="269" t="s">
        <v>92</v>
      </c>
      <c r="AV253" s="13" t="s">
        <v>92</v>
      </c>
      <c r="AW253" s="13" t="s">
        <v>32</v>
      </c>
      <c r="AX253" s="13" t="s">
        <v>76</v>
      </c>
      <c r="AY253" s="269" t="s">
        <v>210</v>
      </c>
    </row>
    <row r="254" s="13" customFormat="1">
      <c r="A254" s="13"/>
      <c r="B254" s="258"/>
      <c r="C254" s="259"/>
      <c r="D254" s="260" t="s">
        <v>256</v>
      </c>
      <c r="E254" s="261" t="s">
        <v>1</v>
      </c>
      <c r="F254" s="262" t="s">
        <v>2954</v>
      </c>
      <c r="G254" s="259"/>
      <c r="H254" s="263">
        <v>2.109</v>
      </c>
      <c r="I254" s="264"/>
      <c r="J254" s="259"/>
      <c r="K254" s="259"/>
      <c r="L254" s="265"/>
      <c r="M254" s="266"/>
      <c r="N254" s="267"/>
      <c r="O254" s="267"/>
      <c r="P254" s="267"/>
      <c r="Q254" s="267"/>
      <c r="R254" s="267"/>
      <c r="S254" s="267"/>
      <c r="T254" s="268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69" t="s">
        <v>256</v>
      </c>
      <c r="AU254" s="269" t="s">
        <v>92</v>
      </c>
      <c r="AV254" s="13" t="s">
        <v>92</v>
      </c>
      <c r="AW254" s="13" t="s">
        <v>32</v>
      </c>
      <c r="AX254" s="13" t="s">
        <v>76</v>
      </c>
      <c r="AY254" s="269" t="s">
        <v>210</v>
      </c>
    </row>
    <row r="255" s="14" customFormat="1">
      <c r="A255" s="14"/>
      <c r="B255" s="270"/>
      <c r="C255" s="271"/>
      <c r="D255" s="260" t="s">
        <v>256</v>
      </c>
      <c r="E255" s="272" t="s">
        <v>1</v>
      </c>
      <c r="F255" s="273" t="s">
        <v>268</v>
      </c>
      <c r="G255" s="271"/>
      <c r="H255" s="274">
        <v>15.167999999999999</v>
      </c>
      <c r="I255" s="275"/>
      <c r="J255" s="271"/>
      <c r="K255" s="271"/>
      <c r="L255" s="276"/>
      <c r="M255" s="277"/>
      <c r="N255" s="278"/>
      <c r="O255" s="278"/>
      <c r="P255" s="278"/>
      <c r="Q255" s="278"/>
      <c r="R255" s="278"/>
      <c r="S255" s="278"/>
      <c r="T255" s="279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80" t="s">
        <v>256</v>
      </c>
      <c r="AU255" s="280" t="s">
        <v>92</v>
      </c>
      <c r="AV255" s="14" t="s">
        <v>227</v>
      </c>
      <c r="AW255" s="14" t="s">
        <v>4</v>
      </c>
      <c r="AX255" s="14" t="s">
        <v>84</v>
      </c>
      <c r="AY255" s="280" t="s">
        <v>210</v>
      </c>
    </row>
    <row r="256" s="2" customFormat="1" ht="23.4566" customHeight="1">
      <c r="A256" s="39"/>
      <c r="B256" s="40"/>
      <c r="C256" s="239" t="s">
        <v>510</v>
      </c>
      <c r="D256" s="239" t="s">
        <v>213</v>
      </c>
      <c r="E256" s="240" t="s">
        <v>2521</v>
      </c>
      <c r="F256" s="241" t="s">
        <v>2522</v>
      </c>
      <c r="G256" s="242" t="s">
        <v>254</v>
      </c>
      <c r="H256" s="243">
        <v>1.766</v>
      </c>
      <c r="I256" s="244"/>
      <c r="J256" s="245">
        <f>ROUND(I256*H256,2)</f>
        <v>0</v>
      </c>
      <c r="K256" s="246"/>
      <c r="L256" s="45"/>
      <c r="M256" s="247" t="s">
        <v>1</v>
      </c>
      <c r="N256" s="248" t="s">
        <v>42</v>
      </c>
      <c r="O256" s="98"/>
      <c r="P256" s="249">
        <f>O256*H256</f>
        <v>0</v>
      </c>
      <c r="Q256" s="249">
        <v>0.017190400000000002</v>
      </c>
      <c r="R256" s="249">
        <f>Q256*H256</f>
        <v>0.030358246400000004</v>
      </c>
      <c r="S256" s="249">
        <v>0</v>
      </c>
      <c r="T256" s="250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51" t="s">
        <v>227</v>
      </c>
      <c r="AT256" s="251" t="s">
        <v>213</v>
      </c>
      <c r="AU256" s="251" t="s">
        <v>92</v>
      </c>
      <c r="AY256" s="18" t="s">
        <v>210</v>
      </c>
      <c r="BE256" s="252">
        <f>IF(N256="základná",J256,0)</f>
        <v>0</v>
      </c>
      <c r="BF256" s="252">
        <f>IF(N256="znížená",J256,0)</f>
        <v>0</v>
      </c>
      <c r="BG256" s="252">
        <f>IF(N256="zákl. prenesená",J256,0)</f>
        <v>0</v>
      </c>
      <c r="BH256" s="252">
        <f>IF(N256="zníž. prenesená",J256,0)</f>
        <v>0</v>
      </c>
      <c r="BI256" s="252">
        <f>IF(N256="nulová",J256,0)</f>
        <v>0</v>
      </c>
      <c r="BJ256" s="18" t="s">
        <v>92</v>
      </c>
      <c r="BK256" s="252">
        <f>ROUND(I256*H256,2)</f>
        <v>0</v>
      </c>
      <c r="BL256" s="18" t="s">
        <v>227</v>
      </c>
      <c r="BM256" s="251" t="s">
        <v>2523</v>
      </c>
    </row>
    <row r="257" s="13" customFormat="1">
      <c r="A257" s="13"/>
      <c r="B257" s="258"/>
      <c r="C257" s="259"/>
      <c r="D257" s="260" t="s">
        <v>256</v>
      </c>
      <c r="E257" s="261" t="s">
        <v>1</v>
      </c>
      <c r="F257" s="262" t="s">
        <v>2955</v>
      </c>
      <c r="G257" s="259"/>
      <c r="H257" s="263">
        <v>1.766</v>
      </c>
      <c r="I257" s="264"/>
      <c r="J257" s="259"/>
      <c r="K257" s="259"/>
      <c r="L257" s="265"/>
      <c r="M257" s="266"/>
      <c r="N257" s="267"/>
      <c r="O257" s="267"/>
      <c r="P257" s="267"/>
      <c r="Q257" s="267"/>
      <c r="R257" s="267"/>
      <c r="S257" s="267"/>
      <c r="T257" s="268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69" t="s">
        <v>256</v>
      </c>
      <c r="AU257" s="269" t="s">
        <v>92</v>
      </c>
      <c r="AV257" s="13" t="s">
        <v>92</v>
      </c>
      <c r="AW257" s="13" t="s">
        <v>32</v>
      </c>
      <c r="AX257" s="13" t="s">
        <v>76</v>
      </c>
      <c r="AY257" s="269" t="s">
        <v>210</v>
      </c>
    </row>
    <row r="258" s="14" customFormat="1">
      <c r="A258" s="14"/>
      <c r="B258" s="270"/>
      <c r="C258" s="271"/>
      <c r="D258" s="260" t="s">
        <v>256</v>
      </c>
      <c r="E258" s="272" t="s">
        <v>1</v>
      </c>
      <c r="F258" s="273" t="s">
        <v>268</v>
      </c>
      <c r="G258" s="271"/>
      <c r="H258" s="274">
        <v>1.766</v>
      </c>
      <c r="I258" s="275"/>
      <c r="J258" s="271"/>
      <c r="K258" s="271"/>
      <c r="L258" s="276"/>
      <c r="M258" s="277"/>
      <c r="N258" s="278"/>
      <c r="O258" s="278"/>
      <c r="P258" s="278"/>
      <c r="Q258" s="278"/>
      <c r="R258" s="278"/>
      <c r="S258" s="278"/>
      <c r="T258" s="279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80" t="s">
        <v>256</v>
      </c>
      <c r="AU258" s="280" t="s">
        <v>92</v>
      </c>
      <c r="AV258" s="14" t="s">
        <v>227</v>
      </c>
      <c r="AW258" s="14" t="s">
        <v>4</v>
      </c>
      <c r="AX258" s="14" t="s">
        <v>84</v>
      </c>
      <c r="AY258" s="280" t="s">
        <v>210</v>
      </c>
    </row>
    <row r="259" s="2" customFormat="1" ht="23.4566" customHeight="1">
      <c r="A259" s="39"/>
      <c r="B259" s="40"/>
      <c r="C259" s="239" t="s">
        <v>515</v>
      </c>
      <c r="D259" s="239" t="s">
        <v>213</v>
      </c>
      <c r="E259" s="240" t="s">
        <v>2525</v>
      </c>
      <c r="F259" s="241" t="s">
        <v>2526</v>
      </c>
      <c r="G259" s="242" t="s">
        <v>254</v>
      </c>
      <c r="H259" s="243">
        <v>13.476000000000001</v>
      </c>
      <c r="I259" s="244"/>
      <c r="J259" s="245">
        <f>ROUND(I259*H259,2)</f>
        <v>0</v>
      </c>
      <c r="K259" s="246"/>
      <c r="L259" s="45"/>
      <c r="M259" s="247" t="s">
        <v>1</v>
      </c>
      <c r="N259" s="248" t="s">
        <v>42</v>
      </c>
      <c r="O259" s="98"/>
      <c r="P259" s="249">
        <f>O259*H259</f>
        <v>0</v>
      </c>
      <c r="Q259" s="249">
        <v>0.0180325</v>
      </c>
      <c r="R259" s="249">
        <f>Q259*H259</f>
        <v>0.24300597000000002</v>
      </c>
      <c r="S259" s="249">
        <v>0</v>
      </c>
      <c r="T259" s="250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51" t="s">
        <v>227</v>
      </c>
      <c r="AT259" s="251" t="s">
        <v>213</v>
      </c>
      <c r="AU259" s="251" t="s">
        <v>92</v>
      </c>
      <c r="AY259" s="18" t="s">
        <v>210</v>
      </c>
      <c r="BE259" s="252">
        <f>IF(N259="základná",J259,0)</f>
        <v>0</v>
      </c>
      <c r="BF259" s="252">
        <f>IF(N259="znížená",J259,0)</f>
        <v>0</v>
      </c>
      <c r="BG259" s="252">
        <f>IF(N259="zákl. prenesená",J259,0)</f>
        <v>0</v>
      </c>
      <c r="BH259" s="252">
        <f>IF(N259="zníž. prenesená",J259,0)</f>
        <v>0</v>
      </c>
      <c r="BI259" s="252">
        <f>IF(N259="nulová",J259,0)</f>
        <v>0</v>
      </c>
      <c r="BJ259" s="18" t="s">
        <v>92</v>
      </c>
      <c r="BK259" s="252">
        <f>ROUND(I259*H259,2)</f>
        <v>0</v>
      </c>
      <c r="BL259" s="18" t="s">
        <v>227</v>
      </c>
      <c r="BM259" s="251" t="s">
        <v>2527</v>
      </c>
    </row>
    <row r="260" s="13" customFormat="1">
      <c r="A260" s="13"/>
      <c r="B260" s="258"/>
      <c r="C260" s="259"/>
      <c r="D260" s="260" t="s">
        <v>256</v>
      </c>
      <c r="E260" s="261" t="s">
        <v>1</v>
      </c>
      <c r="F260" s="262" t="s">
        <v>2956</v>
      </c>
      <c r="G260" s="259"/>
      <c r="H260" s="263">
        <v>0.77000000000000002</v>
      </c>
      <c r="I260" s="264"/>
      <c r="J260" s="259"/>
      <c r="K260" s="259"/>
      <c r="L260" s="265"/>
      <c r="M260" s="266"/>
      <c r="N260" s="267"/>
      <c r="O260" s="267"/>
      <c r="P260" s="267"/>
      <c r="Q260" s="267"/>
      <c r="R260" s="267"/>
      <c r="S260" s="267"/>
      <c r="T260" s="268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69" t="s">
        <v>256</v>
      </c>
      <c r="AU260" s="269" t="s">
        <v>92</v>
      </c>
      <c r="AV260" s="13" t="s">
        <v>92</v>
      </c>
      <c r="AW260" s="13" t="s">
        <v>32</v>
      </c>
      <c r="AX260" s="13" t="s">
        <v>76</v>
      </c>
      <c r="AY260" s="269" t="s">
        <v>210</v>
      </c>
    </row>
    <row r="261" s="13" customFormat="1">
      <c r="A261" s="13"/>
      <c r="B261" s="258"/>
      <c r="C261" s="259"/>
      <c r="D261" s="260" t="s">
        <v>256</v>
      </c>
      <c r="E261" s="261" t="s">
        <v>1</v>
      </c>
      <c r="F261" s="262" t="s">
        <v>2957</v>
      </c>
      <c r="G261" s="259"/>
      <c r="H261" s="263">
        <v>12.706</v>
      </c>
      <c r="I261" s="264"/>
      <c r="J261" s="259"/>
      <c r="K261" s="259"/>
      <c r="L261" s="265"/>
      <c r="M261" s="266"/>
      <c r="N261" s="267"/>
      <c r="O261" s="267"/>
      <c r="P261" s="267"/>
      <c r="Q261" s="267"/>
      <c r="R261" s="267"/>
      <c r="S261" s="267"/>
      <c r="T261" s="268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69" t="s">
        <v>256</v>
      </c>
      <c r="AU261" s="269" t="s">
        <v>92</v>
      </c>
      <c r="AV261" s="13" t="s">
        <v>92</v>
      </c>
      <c r="AW261" s="13" t="s">
        <v>32</v>
      </c>
      <c r="AX261" s="13" t="s">
        <v>76</v>
      </c>
      <c r="AY261" s="269" t="s">
        <v>210</v>
      </c>
    </row>
    <row r="262" s="14" customFormat="1">
      <c r="A262" s="14"/>
      <c r="B262" s="270"/>
      <c r="C262" s="271"/>
      <c r="D262" s="260" t="s">
        <v>256</v>
      </c>
      <c r="E262" s="272" t="s">
        <v>1</v>
      </c>
      <c r="F262" s="273" t="s">
        <v>268</v>
      </c>
      <c r="G262" s="271"/>
      <c r="H262" s="274">
        <v>13.476000000000001</v>
      </c>
      <c r="I262" s="275"/>
      <c r="J262" s="271"/>
      <c r="K262" s="271"/>
      <c r="L262" s="276"/>
      <c r="M262" s="277"/>
      <c r="N262" s="278"/>
      <c r="O262" s="278"/>
      <c r="P262" s="278"/>
      <c r="Q262" s="278"/>
      <c r="R262" s="278"/>
      <c r="S262" s="278"/>
      <c r="T262" s="279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80" t="s">
        <v>256</v>
      </c>
      <c r="AU262" s="280" t="s">
        <v>92</v>
      </c>
      <c r="AV262" s="14" t="s">
        <v>227</v>
      </c>
      <c r="AW262" s="14" t="s">
        <v>4</v>
      </c>
      <c r="AX262" s="14" t="s">
        <v>84</v>
      </c>
      <c r="AY262" s="280" t="s">
        <v>210</v>
      </c>
    </row>
    <row r="263" s="2" customFormat="1" ht="23.4566" customHeight="1">
      <c r="A263" s="39"/>
      <c r="B263" s="40"/>
      <c r="C263" s="239" t="s">
        <v>520</v>
      </c>
      <c r="D263" s="239" t="s">
        <v>213</v>
      </c>
      <c r="E263" s="240" t="s">
        <v>2531</v>
      </c>
      <c r="F263" s="241" t="s">
        <v>2532</v>
      </c>
      <c r="G263" s="242" t="s">
        <v>254</v>
      </c>
      <c r="H263" s="243">
        <v>1.766</v>
      </c>
      <c r="I263" s="244"/>
      <c r="J263" s="245">
        <f>ROUND(I263*H263,2)</f>
        <v>0</v>
      </c>
      <c r="K263" s="246"/>
      <c r="L263" s="45"/>
      <c r="M263" s="247" t="s">
        <v>1</v>
      </c>
      <c r="N263" s="248" t="s">
        <v>42</v>
      </c>
      <c r="O263" s="98"/>
      <c r="P263" s="249">
        <f>O263*H263</f>
        <v>0</v>
      </c>
      <c r="Q263" s="249">
        <v>0</v>
      </c>
      <c r="R263" s="249">
        <f>Q263*H263</f>
        <v>0</v>
      </c>
      <c r="S263" s="249">
        <v>0</v>
      </c>
      <c r="T263" s="250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51" t="s">
        <v>227</v>
      </c>
      <c r="AT263" s="251" t="s">
        <v>213</v>
      </c>
      <c r="AU263" s="251" t="s">
        <v>92</v>
      </c>
      <c r="AY263" s="18" t="s">
        <v>210</v>
      </c>
      <c r="BE263" s="252">
        <f>IF(N263="základná",J263,0)</f>
        <v>0</v>
      </c>
      <c r="BF263" s="252">
        <f>IF(N263="znížená",J263,0)</f>
        <v>0</v>
      </c>
      <c r="BG263" s="252">
        <f>IF(N263="zákl. prenesená",J263,0)</f>
        <v>0</v>
      </c>
      <c r="BH263" s="252">
        <f>IF(N263="zníž. prenesená",J263,0)</f>
        <v>0</v>
      </c>
      <c r="BI263" s="252">
        <f>IF(N263="nulová",J263,0)</f>
        <v>0</v>
      </c>
      <c r="BJ263" s="18" t="s">
        <v>92</v>
      </c>
      <c r="BK263" s="252">
        <f>ROUND(I263*H263,2)</f>
        <v>0</v>
      </c>
      <c r="BL263" s="18" t="s">
        <v>227</v>
      </c>
      <c r="BM263" s="251" t="s">
        <v>2533</v>
      </c>
    </row>
    <row r="264" s="2" customFormat="1" ht="23.4566" customHeight="1">
      <c r="A264" s="39"/>
      <c r="B264" s="40"/>
      <c r="C264" s="239" t="s">
        <v>525</v>
      </c>
      <c r="D264" s="239" t="s">
        <v>213</v>
      </c>
      <c r="E264" s="240" t="s">
        <v>2534</v>
      </c>
      <c r="F264" s="241" t="s">
        <v>2535</v>
      </c>
      <c r="G264" s="242" t="s">
        <v>254</v>
      </c>
      <c r="H264" s="243">
        <v>13.476000000000001</v>
      </c>
      <c r="I264" s="244"/>
      <c r="J264" s="245">
        <f>ROUND(I264*H264,2)</f>
        <v>0</v>
      </c>
      <c r="K264" s="246"/>
      <c r="L264" s="45"/>
      <c r="M264" s="247" t="s">
        <v>1</v>
      </c>
      <c r="N264" s="248" t="s">
        <v>42</v>
      </c>
      <c r="O264" s="98"/>
      <c r="P264" s="249">
        <f>O264*H264</f>
        <v>0</v>
      </c>
      <c r="Q264" s="249">
        <v>0</v>
      </c>
      <c r="R264" s="249">
        <f>Q264*H264</f>
        <v>0</v>
      </c>
      <c r="S264" s="249">
        <v>0</v>
      </c>
      <c r="T264" s="250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51" t="s">
        <v>227</v>
      </c>
      <c r="AT264" s="251" t="s">
        <v>213</v>
      </c>
      <c r="AU264" s="251" t="s">
        <v>92</v>
      </c>
      <c r="AY264" s="18" t="s">
        <v>210</v>
      </c>
      <c r="BE264" s="252">
        <f>IF(N264="základná",J264,0)</f>
        <v>0</v>
      </c>
      <c r="BF264" s="252">
        <f>IF(N264="znížená",J264,0)</f>
        <v>0</v>
      </c>
      <c r="BG264" s="252">
        <f>IF(N264="zákl. prenesená",J264,0)</f>
        <v>0</v>
      </c>
      <c r="BH264" s="252">
        <f>IF(N264="zníž. prenesená",J264,0)</f>
        <v>0</v>
      </c>
      <c r="BI264" s="252">
        <f>IF(N264="nulová",J264,0)</f>
        <v>0</v>
      </c>
      <c r="BJ264" s="18" t="s">
        <v>92</v>
      </c>
      <c r="BK264" s="252">
        <f>ROUND(I264*H264,2)</f>
        <v>0</v>
      </c>
      <c r="BL264" s="18" t="s">
        <v>227</v>
      </c>
      <c r="BM264" s="251" t="s">
        <v>2536</v>
      </c>
    </row>
    <row r="265" s="2" customFormat="1" ht="36.72453" customHeight="1">
      <c r="A265" s="39"/>
      <c r="B265" s="40"/>
      <c r="C265" s="239" t="s">
        <v>529</v>
      </c>
      <c r="D265" s="239" t="s">
        <v>213</v>
      </c>
      <c r="E265" s="240" t="s">
        <v>2958</v>
      </c>
      <c r="F265" s="241" t="s">
        <v>2959</v>
      </c>
      <c r="G265" s="242" t="s">
        <v>254</v>
      </c>
      <c r="H265" s="243">
        <v>47.600000000000001</v>
      </c>
      <c r="I265" s="244"/>
      <c r="J265" s="245">
        <f>ROUND(I265*H265,2)</f>
        <v>0</v>
      </c>
      <c r="K265" s="246"/>
      <c r="L265" s="45"/>
      <c r="M265" s="247" t="s">
        <v>1</v>
      </c>
      <c r="N265" s="248" t="s">
        <v>42</v>
      </c>
      <c r="O265" s="98"/>
      <c r="P265" s="249">
        <f>O265*H265</f>
        <v>0</v>
      </c>
      <c r="Q265" s="249">
        <v>0</v>
      </c>
      <c r="R265" s="249">
        <f>Q265*H265</f>
        <v>0</v>
      </c>
      <c r="S265" s="249">
        <v>0</v>
      </c>
      <c r="T265" s="250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51" t="s">
        <v>227</v>
      </c>
      <c r="AT265" s="251" t="s">
        <v>213</v>
      </c>
      <c r="AU265" s="251" t="s">
        <v>92</v>
      </c>
      <c r="AY265" s="18" t="s">
        <v>210</v>
      </c>
      <c r="BE265" s="252">
        <f>IF(N265="základná",J265,0)</f>
        <v>0</v>
      </c>
      <c r="BF265" s="252">
        <f>IF(N265="znížená",J265,0)</f>
        <v>0</v>
      </c>
      <c r="BG265" s="252">
        <f>IF(N265="zákl. prenesená",J265,0)</f>
        <v>0</v>
      </c>
      <c r="BH265" s="252">
        <f>IF(N265="zníž. prenesená",J265,0)</f>
        <v>0</v>
      </c>
      <c r="BI265" s="252">
        <f>IF(N265="nulová",J265,0)</f>
        <v>0</v>
      </c>
      <c r="BJ265" s="18" t="s">
        <v>92</v>
      </c>
      <c r="BK265" s="252">
        <f>ROUND(I265*H265,2)</f>
        <v>0</v>
      </c>
      <c r="BL265" s="18" t="s">
        <v>227</v>
      </c>
      <c r="BM265" s="251" t="s">
        <v>2960</v>
      </c>
    </row>
    <row r="266" s="13" customFormat="1">
      <c r="A266" s="13"/>
      <c r="B266" s="258"/>
      <c r="C266" s="259"/>
      <c r="D266" s="260" t="s">
        <v>256</v>
      </c>
      <c r="E266" s="261" t="s">
        <v>1</v>
      </c>
      <c r="F266" s="262" t="s">
        <v>2961</v>
      </c>
      <c r="G266" s="259"/>
      <c r="H266" s="263">
        <v>47.600000000000001</v>
      </c>
      <c r="I266" s="264"/>
      <c r="J266" s="259"/>
      <c r="K266" s="259"/>
      <c r="L266" s="265"/>
      <c r="M266" s="266"/>
      <c r="N266" s="267"/>
      <c r="O266" s="267"/>
      <c r="P266" s="267"/>
      <c r="Q266" s="267"/>
      <c r="R266" s="267"/>
      <c r="S266" s="267"/>
      <c r="T266" s="268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69" t="s">
        <v>256</v>
      </c>
      <c r="AU266" s="269" t="s">
        <v>92</v>
      </c>
      <c r="AV266" s="13" t="s">
        <v>92</v>
      </c>
      <c r="AW266" s="13" t="s">
        <v>32</v>
      </c>
      <c r="AX266" s="13" t="s">
        <v>84</v>
      </c>
      <c r="AY266" s="269" t="s">
        <v>210</v>
      </c>
    </row>
    <row r="267" s="2" customFormat="1" ht="36.72453" customHeight="1">
      <c r="A267" s="39"/>
      <c r="B267" s="40"/>
      <c r="C267" s="239" t="s">
        <v>534</v>
      </c>
      <c r="D267" s="239" t="s">
        <v>213</v>
      </c>
      <c r="E267" s="240" t="s">
        <v>2962</v>
      </c>
      <c r="F267" s="241" t="s">
        <v>2963</v>
      </c>
      <c r="G267" s="242" t="s">
        <v>254</v>
      </c>
      <c r="H267" s="243">
        <v>23.800000000000001</v>
      </c>
      <c r="I267" s="244"/>
      <c r="J267" s="245">
        <f>ROUND(I267*H267,2)</f>
        <v>0</v>
      </c>
      <c r="K267" s="246"/>
      <c r="L267" s="45"/>
      <c r="M267" s="247" t="s">
        <v>1</v>
      </c>
      <c r="N267" s="248" t="s">
        <v>42</v>
      </c>
      <c r="O267" s="98"/>
      <c r="P267" s="249">
        <f>O267*H267</f>
        <v>0</v>
      </c>
      <c r="Q267" s="249">
        <v>0.068704125000000005</v>
      </c>
      <c r="R267" s="249">
        <f>Q267*H267</f>
        <v>1.6351581750000002</v>
      </c>
      <c r="S267" s="249">
        <v>0</v>
      </c>
      <c r="T267" s="250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51" t="s">
        <v>227</v>
      </c>
      <c r="AT267" s="251" t="s">
        <v>213</v>
      </c>
      <c r="AU267" s="251" t="s">
        <v>92</v>
      </c>
      <c r="AY267" s="18" t="s">
        <v>210</v>
      </c>
      <c r="BE267" s="252">
        <f>IF(N267="základná",J267,0)</f>
        <v>0</v>
      </c>
      <c r="BF267" s="252">
        <f>IF(N267="znížená",J267,0)</f>
        <v>0</v>
      </c>
      <c r="BG267" s="252">
        <f>IF(N267="zákl. prenesená",J267,0)</f>
        <v>0</v>
      </c>
      <c r="BH267" s="252">
        <f>IF(N267="zníž. prenesená",J267,0)</f>
        <v>0</v>
      </c>
      <c r="BI267" s="252">
        <f>IF(N267="nulová",J267,0)</f>
        <v>0</v>
      </c>
      <c r="BJ267" s="18" t="s">
        <v>92</v>
      </c>
      <c r="BK267" s="252">
        <f>ROUND(I267*H267,2)</f>
        <v>0</v>
      </c>
      <c r="BL267" s="18" t="s">
        <v>227</v>
      </c>
      <c r="BM267" s="251" t="s">
        <v>2964</v>
      </c>
    </row>
    <row r="268" s="13" customFormat="1">
      <c r="A268" s="13"/>
      <c r="B268" s="258"/>
      <c r="C268" s="259"/>
      <c r="D268" s="260" t="s">
        <v>256</v>
      </c>
      <c r="E268" s="261" t="s">
        <v>1</v>
      </c>
      <c r="F268" s="262" t="s">
        <v>2965</v>
      </c>
      <c r="G268" s="259"/>
      <c r="H268" s="263">
        <v>23.800000000000001</v>
      </c>
      <c r="I268" s="264"/>
      <c r="J268" s="259"/>
      <c r="K268" s="259"/>
      <c r="L268" s="265"/>
      <c r="M268" s="266"/>
      <c r="N268" s="267"/>
      <c r="O268" s="267"/>
      <c r="P268" s="267"/>
      <c r="Q268" s="267"/>
      <c r="R268" s="267"/>
      <c r="S268" s="267"/>
      <c r="T268" s="268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69" t="s">
        <v>256</v>
      </c>
      <c r="AU268" s="269" t="s">
        <v>92</v>
      </c>
      <c r="AV268" s="13" t="s">
        <v>92</v>
      </c>
      <c r="AW268" s="13" t="s">
        <v>32</v>
      </c>
      <c r="AX268" s="13" t="s">
        <v>76</v>
      </c>
      <c r="AY268" s="269" t="s">
        <v>210</v>
      </c>
    </row>
    <row r="269" s="14" customFormat="1">
      <c r="A269" s="14"/>
      <c r="B269" s="270"/>
      <c r="C269" s="271"/>
      <c r="D269" s="260" t="s">
        <v>256</v>
      </c>
      <c r="E269" s="272" t="s">
        <v>1</v>
      </c>
      <c r="F269" s="273" t="s">
        <v>268</v>
      </c>
      <c r="G269" s="271"/>
      <c r="H269" s="274">
        <v>23.800000000000001</v>
      </c>
      <c r="I269" s="275"/>
      <c r="J269" s="271"/>
      <c r="K269" s="271"/>
      <c r="L269" s="276"/>
      <c r="M269" s="277"/>
      <c r="N269" s="278"/>
      <c r="O269" s="278"/>
      <c r="P269" s="278"/>
      <c r="Q269" s="278"/>
      <c r="R269" s="278"/>
      <c r="S269" s="278"/>
      <c r="T269" s="279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80" t="s">
        <v>256</v>
      </c>
      <c r="AU269" s="280" t="s">
        <v>92</v>
      </c>
      <c r="AV269" s="14" t="s">
        <v>227</v>
      </c>
      <c r="AW269" s="14" t="s">
        <v>4</v>
      </c>
      <c r="AX269" s="14" t="s">
        <v>84</v>
      </c>
      <c r="AY269" s="280" t="s">
        <v>210</v>
      </c>
    </row>
    <row r="270" s="2" customFormat="1" ht="36.72453" customHeight="1">
      <c r="A270" s="39"/>
      <c r="B270" s="40"/>
      <c r="C270" s="239" t="s">
        <v>539</v>
      </c>
      <c r="D270" s="239" t="s">
        <v>213</v>
      </c>
      <c r="E270" s="240" t="s">
        <v>2966</v>
      </c>
      <c r="F270" s="241" t="s">
        <v>2967</v>
      </c>
      <c r="G270" s="242" t="s">
        <v>254</v>
      </c>
      <c r="H270" s="243">
        <v>23.800000000000001</v>
      </c>
      <c r="I270" s="244"/>
      <c r="J270" s="245">
        <f>ROUND(I270*H270,2)</f>
        <v>0</v>
      </c>
      <c r="K270" s="246"/>
      <c r="L270" s="45"/>
      <c r="M270" s="247" t="s">
        <v>1</v>
      </c>
      <c r="N270" s="248" t="s">
        <v>42</v>
      </c>
      <c r="O270" s="98"/>
      <c r="P270" s="249">
        <f>O270*H270</f>
        <v>0</v>
      </c>
      <c r="Q270" s="249">
        <v>0</v>
      </c>
      <c r="R270" s="249">
        <f>Q270*H270</f>
        <v>0</v>
      </c>
      <c r="S270" s="249">
        <v>0</v>
      </c>
      <c r="T270" s="250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51" t="s">
        <v>227</v>
      </c>
      <c r="AT270" s="251" t="s">
        <v>213</v>
      </c>
      <c r="AU270" s="251" t="s">
        <v>92</v>
      </c>
      <c r="AY270" s="18" t="s">
        <v>210</v>
      </c>
      <c r="BE270" s="252">
        <f>IF(N270="základná",J270,0)</f>
        <v>0</v>
      </c>
      <c r="BF270" s="252">
        <f>IF(N270="znížená",J270,0)</f>
        <v>0</v>
      </c>
      <c r="BG270" s="252">
        <f>IF(N270="zákl. prenesená",J270,0)</f>
        <v>0</v>
      </c>
      <c r="BH270" s="252">
        <f>IF(N270="zníž. prenesená",J270,0)</f>
        <v>0</v>
      </c>
      <c r="BI270" s="252">
        <f>IF(N270="nulová",J270,0)</f>
        <v>0</v>
      </c>
      <c r="BJ270" s="18" t="s">
        <v>92</v>
      </c>
      <c r="BK270" s="252">
        <f>ROUND(I270*H270,2)</f>
        <v>0</v>
      </c>
      <c r="BL270" s="18" t="s">
        <v>227</v>
      </c>
      <c r="BM270" s="251" t="s">
        <v>2968</v>
      </c>
    </row>
    <row r="271" s="2" customFormat="1" ht="23.4566" customHeight="1">
      <c r="A271" s="39"/>
      <c r="B271" s="40"/>
      <c r="C271" s="239" t="s">
        <v>544</v>
      </c>
      <c r="D271" s="239" t="s">
        <v>213</v>
      </c>
      <c r="E271" s="240" t="s">
        <v>2537</v>
      </c>
      <c r="F271" s="241" t="s">
        <v>2538</v>
      </c>
      <c r="G271" s="242" t="s">
        <v>333</v>
      </c>
      <c r="H271" s="243">
        <v>2.1800000000000002</v>
      </c>
      <c r="I271" s="244"/>
      <c r="J271" s="245">
        <f>ROUND(I271*H271,2)</f>
        <v>0</v>
      </c>
      <c r="K271" s="246"/>
      <c r="L271" s="45"/>
      <c r="M271" s="247" t="s">
        <v>1</v>
      </c>
      <c r="N271" s="248" t="s">
        <v>42</v>
      </c>
      <c r="O271" s="98"/>
      <c r="P271" s="249">
        <f>O271*H271</f>
        <v>0</v>
      </c>
      <c r="Q271" s="249">
        <v>1.0491010000000001</v>
      </c>
      <c r="R271" s="249">
        <f>Q271*H271</f>
        <v>2.2870401800000004</v>
      </c>
      <c r="S271" s="249">
        <v>0</v>
      </c>
      <c r="T271" s="250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51" t="s">
        <v>227</v>
      </c>
      <c r="AT271" s="251" t="s">
        <v>213</v>
      </c>
      <c r="AU271" s="251" t="s">
        <v>92</v>
      </c>
      <c r="AY271" s="18" t="s">
        <v>210</v>
      </c>
      <c r="BE271" s="252">
        <f>IF(N271="základná",J271,0)</f>
        <v>0</v>
      </c>
      <c r="BF271" s="252">
        <f>IF(N271="znížená",J271,0)</f>
        <v>0</v>
      </c>
      <c r="BG271" s="252">
        <f>IF(N271="zákl. prenesená",J271,0)</f>
        <v>0</v>
      </c>
      <c r="BH271" s="252">
        <f>IF(N271="zníž. prenesená",J271,0)</f>
        <v>0</v>
      </c>
      <c r="BI271" s="252">
        <f>IF(N271="nulová",J271,0)</f>
        <v>0</v>
      </c>
      <c r="BJ271" s="18" t="s">
        <v>92</v>
      </c>
      <c r="BK271" s="252">
        <f>ROUND(I271*H271,2)</f>
        <v>0</v>
      </c>
      <c r="BL271" s="18" t="s">
        <v>227</v>
      </c>
      <c r="BM271" s="251" t="s">
        <v>2539</v>
      </c>
    </row>
    <row r="272" s="13" customFormat="1">
      <c r="A272" s="13"/>
      <c r="B272" s="258"/>
      <c r="C272" s="259"/>
      <c r="D272" s="260" t="s">
        <v>256</v>
      </c>
      <c r="E272" s="261" t="s">
        <v>1</v>
      </c>
      <c r="F272" s="262" t="s">
        <v>2969</v>
      </c>
      <c r="G272" s="259"/>
      <c r="H272" s="263">
        <v>2.1800000000000002</v>
      </c>
      <c r="I272" s="264"/>
      <c r="J272" s="259"/>
      <c r="K272" s="259"/>
      <c r="L272" s="265"/>
      <c r="M272" s="266"/>
      <c r="N272" s="267"/>
      <c r="O272" s="267"/>
      <c r="P272" s="267"/>
      <c r="Q272" s="267"/>
      <c r="R272" s="267"/>
      <c r="S272" s="267"/>
      <c r="T272" s="268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69" t="s">
        <v>256</v>
      </c>
      <c r="AU272" s="269" t="s">
        <v>92</v>
      </c>
      <c r="AV272" s="13" t="s">
        <v>92</v>
      </c>
      <c r="AW272" s="13" t="s">
        <v>32</v>
      </c>
      <c r="AX272" s="13" t="s">
        <v>76</v>
      </c>
      <c r="AY272" s="269" t="s">
        <v>210</v>
      </c>
    </row>
    <row r="273" s="14" customFormat="1">
      <c r="A273" s="14"/>
      <c r="B273" s="270"/>
      <c r="C273" s="271"/>
      <c r="D273" s="260" t="s">
        <v>256</v>
      </c>
      <c r="E273" s="272" t="s">
        <v>1</v>
      </c>
      <c r="F273" s="273" t="s">
        <v>268</v>
      </c>
      <c r="G273" s="271"/>
      <c r="H273" s="274">
        <v>2.1800000000000002</v>
      </c>
      <c r="I273" s="275"/>
      <c r="J273" s="271"/>
      <c r="K273" s="271"/>
      <c r="L273" s="276"/>
      <c r="M273" s="277"/>
      <c r="N273" s="278"/>
      <c r="O273" s="278"/>
      <c r="P273" s="278"/>
      <c r="Q273" s="278"/>
      <c r="R273" s="278"/>
      <c r="S273" s="278"/>
      <c r="T273" s="279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80" t="s">
        <v>256</v>
      </c>
      <c r="AU273" s="280" t="s">
        <v>92</v>
      </c>
      <c r="AV273" s="14" t="s">
        <v>227</v>
      </c>
      <c r="AW273" s="14" t="s">
        <v>32</v>
      </c>
      <c r="AX273" s="14" t="s">
        <v>84</v>
      </c>
      <c r="AY273" s="280" t="s">
        <v>210</v>
      </c>
    </row>
    <row r="274" s="2" customFormat="1" ht="23.4566" customHeight="1">
      <c r="A274" s="39"/>
      <c r="B274" s="40"/>
      <c r="C274" s="239" t="s">
        <v>550</v>
      </c>
      <c r="D274" s="239" t="s">
        <v>213</v>
      </c>
      <c r="E274" s="240" t="s">
        <v>2562</v>
      </c>
      <c r="F274" s="241" t="s">
        <v>2563</v>
      </c>
      <c r="G274" s="242" t="s">
        <v>254</v>
      </c>
      <c r="H274" s="243">
        <v>217.096</v>
      </c>
      <c r="I274" s="244"/>
      <c r="J274" s="245">
        <f>ROUND(I274*H274,2)</f>
        <v>0</v>
      </c>
      <c r="K274" s="246"/>
      <c r="L274" s="45"/>
      <c r="M274" s="247" t="s">
        <v>1</v>
      </c>
      <c r="N274" s="248" t="s">
        <v>42</v>
      </c>
      <c r="O274" s="98"/>
      <c r="P274" s="249">
        <f>O274*H274</f>
        <v>0</v>
      </c>
      <c r="Q274" s="249">
        <v>0.33048749999999999</v>
      </c>
      <c r="R274" s="249">
        <f>Q274*H274</f>
        <v>71.747514300000006</v>
      </c>
      <c r="S274" s="249">
        <v>0</v>
      </c>
      <c r="T274" s="250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51" t="s">
        <v>227</v>
      </c>
      <c r="AT274" s="251" t="s">
        <v>213</v>
      </c>
      <c r="AU274" s="251" t="s">
        <v>92</v>
      </c>
      <c r="AY274" s="18" t="s">
        <v>210</v>
      </c>
      <c r="BE274" s="252">
        <f>IF(N274="základná",J274,0)</f>
        <v>0</v>
      </c>
      <c r="BF274" s="252">
        <f>IF(N274="znížená",J274,0)</f>
        <v>0</v>
      </c>
      <c r="BG274" s="252">
        <f>IF(N274="zákl. prenesená",J274,0)</f>
        <v>0</v>
      </c>
      <c r="BH274" s="252">
        <f>IF(N274="zníž. prenesená",J274,0)</f>
        <v>0</v>
      </c>
      <c r="BI274" s="252">
        <f>IF(N274="nulová",J274,0)</f>
        <v>0</v>
      </c>
      <c r="BJ274" s="18" t="s">
        <v>92</v>
      </c>
      <c r="BK274" s="252">
        <f>ROUND(I274*H274,2)</f>
        <v>0</v>
      </c>
      <c r="BL274" s="18" t="s">
        <v>227</v>
      </c>
      <c r="BM274" s="251" t="s">
        <v>2564</v>
      </c>
    </row>
    <row r="275" s="13" customFormat="1">
      <c r="A275" s="13"/>
      <c r="B275" s="258"/>
      <c r="C275" s="259"/>
      <c r="D275" s="260" t="s">
        <v>256</v>
      </c>
      <c r="E275" s="261" t="s">
        <v>1</v>
      </c>
      <c r="F275" s="262" t="s">
        <v>2970</v>
      </c>
      <c r="G275" s="259"/>
      <c r="H275" s="263">
        <v>210.05600000000001</v>
      </c>
      <c r="I275" s="264"/>
      <c r="J275" s="259"/>
      <c r="K275" s="259"/>
      <c r="L275" s="265"/>
      <c r="M275" s="266"/>
      <c r="N275" s="267"/>
      <c r="O275" s="267"/>
      <c r="P275" s="267"/>
      <c r="Q275" s="267"/>
      <c r="R275" s="267"/>
      <c r="S275" s="267"/>
      <c r="T275" s="268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69" t="s">
        <v>256</v>
      </c>
      <c r="AU275" s="269" t="s">
        <v>92</v>
      </c>
      <c r="AV275" s="13" t="s">
        <v>92</v>
      </c>
      <c r="AW275" s="13" t="s">
        <v>32</v>
      </c>
      <c r="AX275" s="13" t="s">
        <v>76</v>
      </c>
      <c r="AY275" s="269" t="s">
        <v>210</v>
      </c>
    </row>
    <row r="276" s="13" customFormat="1">
      <c r="A276" s="13"/>
      <c r="B276" s="258"/>
      <c r="C276" s="259"/>
      <c r="D276" s="260" t="s">
        <v>256</v>
      </c>
      <c r="E276" s="261" t="s">
        <v>1</v>
      </c>
      <c r="F276" s="262" t="s">
        <v>2971</v>
      </c>
      <c r="G276" s="259"/>
      <c r="H276" s="263">
        <v>7.04</v>
      </c>
      <c r="I276" s="264"/>
      <c r="J276" s="259"/>
      <c r="K276" s="259"/>
      <c r="L276" s="265"/>
      <c r="M276" s="266"/>
      <c r="N276" s="267"/>
      <c r="O276" s="267"/>
      <c r="P276" s="267"/>
      <c r="Q276" s="267"/>
      <c r="R276" s="267"/>
      <c r="S276" s="267"/>
      <c r="T276" s="268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69" t="s">
        <v>256</v>
      </c>
      <c r="AU276" s="269" t="s">
        <v>92</v>
      </c>
      <c r="AV276" s="13" t="s">
        <v>92</v>
      </c>
      <c r="AW276" s="13" t="s">
        <v>32</v>
      </c>
      <c r="AX276" s="13" t="s">
        <v>76</v>
      </c>
      <c r="AY276" s="269" t="s">
        <v>210</v>
      </c>
    </row>
    <row r="277" s="14" customFormat="1">
      <c r="A277" s="14"/>
      <c r="B277" s="270"/>
      <c r="C277" s="271"/>
      <c r="D277" s="260" t="s">
        <v>256</v>
      </c>
      <c r="E277" s="272" t="s">
        <v>1</v>
      </c>
      <c r="F277" s="273" t="s">
        <v>268</v>
      </c>
      <c r="G277" s="271"/>
      <c r="H277" s="274">
        <v>217.096</v>
      </c>
      <c r="I277" s="275"/>
      <c r="J277" s="271"/>
      <c r="K277" s="271"/>
      <c r="L277" s="276"/>
      <c r="M277" s="277"/>
      <c r="N277" s="278"/>
      <c r="O277" s="278"/>
      <c r="P277" s="278"/>
      <c r="Q277" s="278"/>
      <c r="R277" s="278"/>
      <c r="S277" s="278"/>
      <c r="T277" s="279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80" t="s">
        <v>256</v>
      </c>
      <c r="AU277" s="280" t="s">
        <v>92</v>
      </c>
      <c r="AV277" s="14" t="s">
        <v>227</v>
      </c>
      <c r="AW277" s="14" t="s">
        <v>32</v>
      </c>
      <c r="AX277" s="14" t="s">
        <v>84</v>
      </c>
      <c r="AY277" s="280" t="s">
        <v>210</v>
      </c>
    </row>
    <row r="278" s="2" customFormat="1" ht="21.0566" customHeight="1">
      <c r="A278" s="39"/>
      <c r="B278" s="40"/>
      <c r="C278" s="239" t="s">
        <v>554</v>
      </c>
      <c r="D278" s="239" t="s">
        <v>213</v>
      </c>
      <c r="E278" s="240" t="s">
        <v>2566</v>
      </c>
      <c r="F278" s="241" t="s">
        <v>2567</v>
      </c>
      <c r="G278" s="242" t="s">
        <v>264</v>
      </c>
      <c r="H278" s="243">
        <v>0.028000000000000001</v>
      </c>
      <c r="I278" s="244"/>
      <c r="J278" s="245">
        <f>ROUND(I278*H278,2)</f>
        <v>0</v>
      </c>
      <c r="K278" s="246"/>
      <c r="L278" s="45"/>
      <c r="M278" s="247" t="s">
        <v>1</v>
      </c>
      <c r="N278" s="248" t="s">
        <v>42</v>
      </c>
      <c r="O278" s="98"/>
      <c r="P278" s="249">
        <f>O278*H278</f>
        <v>0</v>
      </c>
      <c r="Q278" s="249">
        <v>2.6524999999999999</v>
      </c>
      <c r="R278" s="249">
        <f>Q278*H278</f>
        <v>0.074270000000000003</v>
      </c>
      <c r="S278" s="249">
        <v>0</v>
      </c>
      <c r="T278" s="250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51" t="s">
        <v>227</v>
      </c>
      <c r="AT278" s="251" t="s">
        <v>213</v>
      </c>
      <c r="AU278" s="251" t="s">
        <v>92</v>
      </c>
      <c r="AY278" s="18" t="s">
        <v>210</v>
      </c>
      <c r="BE278" s="252">
        <f>IF(N278="základná",J278,0)</f>
        <v>0</v>
      </c>
      <c r="BF278" s="252">
        <f>IF(N278="znížená",J278,0)</f>
        <v>0</v>
      </c>
      <c r="BG278" s="252">
        <f>IF(N278="zákl. prenesená",J278,0)</f>
        <v>0</v>
      </c>
      <c r="BH278" s="252">
        <f>IF(N278="zníž. prenesená",J278,0)</f>
        <v>0</v>
      </c>
      <c r="BI278" s="252">
        <f>IF(N278="nulová",J278,0)</f>
        <v>0</v>
      </c>
      <c r="BJ278" s="18" t="s">
        <v>92</v>
      </c>
      <c r="BK278" s="252">
        <f>ROUND(I278*H278,2)</f>
        <v>0</v>
      </c>
      <c r="BL278" s="18" t="s">
        <v>227</v>
      </c>
      <c r="BM278" s="251" t="s">
        <v>2568</v>
      </c>
    </row>
    <row r="279" s="13" customFormat="1">
      <c r="A279" s="13"/>
      <c r="B279" s="258"/>
      <c r="C279" s="259"/>
      <c r="D279" s="260" t="s">
        <v>256</v>
      </c>
      <c r="E279" s="261" t="s">
        <v>1</v>
      </c>
      <c r="F279" s="262" t="s">
        <v>2972</v>
      </c>
      <c r="G279" s="259"/>
      <c r="H279" s="263">
        <v>0.028000000000000001</v>
      </c>
      <c r="I279" s="264"/>
      <c r="J279" s="259"/>
      <c r="K279" s="259"/>
      <c r="L279" s="265"/>
      <c r="M279" s="266"/>
      <c r="N279" s="267"/>
      <c r="O279" s="267"/>
      <c r="P279" s="267"/>
      <c r="Q279" s="267"/>
      <c r="R279" s="267"/>
      <c r="S279" s="267"/>
      <c r="T279" s="268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69" t="s">
        <v>256</v>
      </c>
      <c r="AU279" s="269" t="s">
        <v>92</v>
      </c>
      <c r="AV279" s="13" t="s">
        <v>92</v>
      </c>
      <c r="AW279" s="13" t="s">
        <v>32</v>
      </c>
      <c r="AX279" s="13" t="s">
        <v>76</v>
      </c>
      <c r="AY279" s="269" t="s">
        <v>210</v>
      </c>
    </row>
    <row r="280" s="13" customFormat="1">
      <c r="A280" s="13"/>
      <c r="B280" s="258"/>
      <c r="C280" s="259"/>
      <c r="D280" s="260" t="s">
        <v>256</v>
      </c>
      <c r="E280" s="261" t="s">
        <v>1</v>
      </c>
      <c r="F280" s="262" t="s">
        <v>2973</v>
      </c>
      <c r="G280" s="259"/>
      <c r="H280" s="263">
        <v>0</v>
      </c>
      <c r="I280" s="264"/>
      <c r="J280" s="259"/>
      <c r="K280" s="259"/>
      <c r="L280" s="265"/>
      <c r="M280" s="266"/>
      <c r="N280" s="267"/>
      <c r="O280" s="267"/>
      <c r="P280" s="267"/>
      <c r="Q280" s="267"/>
      <c r="R280" s="267"/>
      <c r="S280" s="267"/>
      <c r="T280" s="268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69" t="s">
        <v>256</v>
      </c>
      <c r="AU280" s="269" t="s">
        <v>92</v>
      </c>
      <c r="AV280" s="13" t="s">
        <v>92</v>
      </c>
      <c r="AW280" s="13" t="s">
        <v>32</v>
      </c>
      <c r="AX280" s="13" t="s">
        <v>76</v>
      </c>
      <c r="AY280" s="269" t="s">
        <v>210</v>
      </c>
    </row>
    <row r="281" s="14" customFormat="1">
      <c r="A281" s="14"/>
      <c r="B281" s="270"/>
      <c r="C281" s="271"/>
      <c r="D281" s="260" t="s">
        <v>256</v>
      </c>
      <c r="E281" s="272" t="s">
        <v>1</v>
      </c>
      <c r="F281" s="273" t="s">
        <v>268</v>
      </c>
      <c r="G281" s="271"/>
      <c r="H281" s="274">
        <v>0.028000000000000001</v>
      </c>
      <c r="I281" s="275"/>
      <c r="J281" s="271"/>
      <c r="K281" s="271"/>
      <c r="L281" s="276"/>
      <c r="M281" s="277"/>
      <c r="N281" s="278"/>
      <c r="O281" s="278"/>
      <c r="P281" s="278"/>
      <c r="Q281" s="278"/>
      <c r="R281" s="278"/>
      <c r="S281" s="278"/>
      <c r="T281" s="279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80" t="s">
        <v>256</v>
      </c>
      <c r="AU281" s="280" t="s">
        <v>92</v>
      </c>
      <c r="AV281" s="14" t="s">
        <v>227</v>
      </c>
      <c r="AW281" s="14" t="s">
        <v>32</v>
      </c>
      <c r="AX281" s="14" t="s">
        <v>84</v>
      </c>
      <c r="AY281" s="280" t="s">
        <v>210</v>
      </c>
    </row>
    <row r="282" s="2" customFormat="1" ht="23.4566" customHeight="1">
      <c r="A282" s="39"/>
      <c r="B282" s="40"/>
      <c r="C282" s="239" t="s">
        <v>560</v>
      </c>
      <c r="D282" s="239" t="s">
        <v>213</v>
      </c>
      <c r="E282" s="240" t="s">
        <v>2571</v>
      </c>
      <c r="F282" s="241" t="s">
        <v>2572</v>
      </c>
      <c r="G282" s="242" t="s">
        <v>254</v>
      </c>
      <c r="H282" s="243">
        <v>217.096</v>
      </c>
      <c r="I282" s="244"/>
      <c r="J282" s="245">
        <f>ROUND(I282*H282,2)</f>
        <v>0</v>
      </c>
      <c r="K282" s="246"/>
      <c r="L282" s="45"/>
      <c r="M282" s="247" t="s">
        <v>1</v>
      </c>
      <c r="N282" s="248" t="s">
        <v>42</v>
      </c>
      <c r="O282" s="98"/>
      <c r="P282" s="249">
        <f>O282*H282</f>
        <v>0</v>
      </c>
      <c r="Q282" s="249">
        <v>0.31879000000000002</v>
      </c>
      <c r="R282" s="249">
        <f>Q282*H282</f>
        <v>69.208033839999999</v>
      </c>
      <c r="S282" s="249">
        <v>0</v>
      </c>
      <c r="T282" s="250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51" t="s">
        <v>227</v>
      </c>
      <c r="AT282" s="251" t="s">
        <v>213</v>
      </c>
      <c r="AU282" s="251" t="s">
        <v>92</v>
      </c>
      <c r="AY282" s="18" t="s">
        <v>210</v>
      </c>
      <c r="BE282" s="252">
        <f>IF(N282="základná",J282,0)</f>
        <v>0</v>
      </c>
      <c r="BF282" s="252">
        <f>IF(N282="znížená",J282,0)</f>
        <v>0</v>
      </c>
      <c r="BG282" s="252">
        <f>IF(N282="zákl. prenesená",J282,0)</f>
        <v>0</v>
      </c>
      <c r="BH282" s="252">
        <f>IF(N282="zníž. prenesená",J282,0)</f>
        <v>0</v>
      </c>
      <c r="BI282" s="252">
        <f>IF(N282="nulová",J282,0)</f>
        <v>0</v>
      </c>
      <c r="BJ282" s="18" t="s">
        <v>92</v>
      </c>
      <c r="BK282" s="252">
        <f>ROUND(I282*H282,2)</f>
        <v>0</v>
      </c>
      <c r="BL282" s="18" t="s">
        <v>227</v>
      </c>
      <c r="BM282" s="251" t="s">
        <v>2573</v>
      </c>
    </row>
    <row r="283" s="13" customFormat="1">
      <c r="A283" s="13"/>
      <c r="B283" s="258"/>
      <c r="C283" s="259"/>
      <c r="D283" s="260" t="s">
        <v>256</v>
      </c>
      <c r="E283" s="261" t="s">
        <v>1</v>
      </c>
      <c r="F283" s="262" t="s">
        <v>2970</v>
      </c>
      <c r="G283" s="259"/>
      <c r="H283" s="263">
        <v>210.05600000000001</v>
      </c>
      <c r="I283" s="264"/>
      <c r="J283" s="259"/>
      <c r="K283" s="259"/>
      <c r="L283" s="265"/>
      <c r="M283" s="266"/>
      <c r="N283" s="267"/>
      <c r="O283" s="267"/>
      <c r="P283" s="267"/>
      <c r="Q283" s="267"/>
      <c r="R283" s="267"/>
      <c r="S283" s="267"/>
      <c r="T283" s="268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69" t="s">
        <v>256</v>
      </c>
      <c r="AU283" s="269" t="s">
        <v>92</v>
      </c>
      <c r="AV283" s="13" t="s">
        <v>92</v>
      </c>
      <c r="AW283" s="13" t="s">
        <v>32</v>
      </c>
      <c r="AX283" s="13" t="s">
        <v>76</v>
      </c>
      <c r="AY283" s="269" t="s">
        <v>210</v>
      </c>
    </row>
    <row r="284" s="13" customFormat="1">
      <c r="A284" s="13"/>
      <c r="B284" s="258"/>
      <c r="C284" s="259"/>
      <c r="D284" s="260" t="s">
        <v>256</v>
      </c>
      <c r="E284" s="261" t="s">
        <v>1</v>
      </c>
      <c r="F284" s="262" t="s">
        <v>2971</v>
      </c>
      <c r="G284" s="259"/>
      <c r="H284" s="263">
        <v>7.04</v>
      </c>
      <c r="I284" s="264"/>
      <c r="J284" s="259"/>
      <c r="K284" s="259"/>
      <c r="L284" s="265"/>
      <c r="M284" s="266"/>
      <c r="N284" s="267"/>
      <c r="O284" s="267"/>
      <c r="P284" s="267"/>
      <c r="Q284" s="267"/>
      <c r="R284" s="267"/>
      <c r="S284" s="267"/>
      <c r="T284" s="268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69" t="s">
        <v>256</v>
      </c>
      <c r="AU284" s="269" t="s">
        <v>92</v>
      </c>
      <c r="AV284" s="13" t="s">
        <v>92</v>
      </c>
      <c r="AW284" s="13" t="s">
        <v>32</v>
      </c>
      <c r="AX284" s="13" t="s">
        <v>76</v>
      </c>
      <c r="AY284" s="269" t="s">
        <v>210</v>
      </c>
    </row>
    <row r="285" s="2" customFormat="1" ht="31.92453" customHeight="1">
      <c r="A285" s="39"/>
      <c r="B285" s="40"/>
      <c r="C285" s="239" t="s">
        <v>566</v>
      </c>
      <c r="D285" s="239" t="s">
        <v>213</v>
      </c>
      <c r="E285" s="240" t="s">
        <v>476</v>
      </c>
      <c r="F285" s="241" t="s">
        <v>477</v>
      </c>
      <c r="G285" s="242" t="s">
        <v>264</v>
      </c>
      <c r="H285" s="243">
        <v>16.800000000000001</v>
      </c>
      <c r="I285" s="244"/>
      <c r="J285" s="245">
        <f>ROUND(I285*H285,2)</f>
        <v>0</v>
      </c>
      <c r="K285" s="246"/>
      <c r="L285" s="45"/>
      <c r="M285" s="247" t="s">
        <v>1</v>
      </c>
      <c r="N285" s="248" t="s">
        <v>42</v>
      </c>
      <c r="O285" s="98"/>
      <c r="P285" s="249">
        <f>O285*H285</f>
        <v>0</v>
      </c>
      <c r="Q285" s="249">
        <v>2.2632490000000001</v>
      </c>
      <c r="R285" s="249">
        <f>Q285*H285</f>
        <v>38.0225832</v>
      </c>
      <c r="S285" s="249">
        <v>0</v>
      </c>
      <c r="T285" s="250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51" t="s">
        <v>227</v>
      </c>
      <c r="AT285" s="251" t="s">
        <v>213</v>
      </c>
      <c r="AU285" s="251" t="s">
        <v>92</v>
      </c>
      <c r="AY285" s="18" t="s">
        <v>210</v>
      </c>
      <c r="BE285" s="252">
        <f>IF(N285="základná",J285,0)</f>
        <v>0</v>
      </c>
      <c r="BF285" s="252">
        <f>IF(N285="znížená",J285,0)</f>
        <v>0</v>
      </c>
      <c r="BG285" s="252">
        <f>IF(N285="zákl. prenesená",J285,0)</f>
        <v>0</v>
      </c>
      <c r="BH285" s="252">
        <f>IF(N285="zníž. prenesená",J285,0)</f>
        <v>0</v>
      </c>
      <c r="BI285" s="252">
        <f>IF(N285="nulová",J285,0)</f>
        <v>0</v>
      </c>
      <c r="BJ285" s="18" t="s">
        <v>92</v>
      </c>
      <c r="BK285" s="252">
        <f>ROUND(I285*H285,2)</f>
        <v>0</v>
      </c>
      <c r="BL285" s="18" t="s">
        <v>227</v>
      </c>
      <c r="BM285" s="251" t="s">
        <v>2974</v>
      </c>
    </row>
    <row r="286" s="13" customFormat="1">
      <c r="A286" s="13"/>
      <c r="B286" s="258"/>
      <c r="C286" s="259"/>
      <c r="D286" s="260" t="s">
        <v>256</v>
      </c>
      <c r="E286" s="261" t="s">
        <v>1</v>
      </c>
      <c r="F286" s="262" t="s">
        <v>2899</v>
      </c>
      <c r="G286" s="259"/>
      <c r="H286" s="263">
        <v>8.8000000000000007</v>
      </c>
      <c r="I286" s="264"/>
      <c r="J286" s="259"/>
      <c r="K286" s="259"/>
      <c r="L286" s="265"/>
      <c r="M286" s="266"/>
      <c r="N286" s="267"/>
      <c r="O286" s="267"/>
      <c r="P286" s="267"/>
      <c r="Q286" s="267"/>
      <c r="R286" s="267"/>
      <c r="S286" s="267"/>
      <c r="T286" s="268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69" t="s">
        <v>256</v>
      </c>
      <c r="AU286" s="269" t="s">
        <v>92</v>
      </c>
      <c r="AV286" s="13" t="s">
        <v>92</v>
      </c>
      <c r="AW286" s="13" t="s">
        <v>32</v>
      </c>
      <c r="AX286" s="13" t="s">
        <v>76</v>
      </c>
      <c r="AY286" s="269" t="s">
        <v>210</v>
      </c>
    </row>
    <row r="287" s="13" customFormat="1">
      <c r="A287" s="13"/>
      <c r="B287" s="258"/>
      <c r="C287" s="259"/>
      <c r="D287" s="260" t="s">
        <v>256</v>
      </c>
      <c r="E287" s="261" t="s">
        <v>1</v>
      </c>
      <c r="F287" s="262" t="s">
        <v>2900</v>
      </c>
      <c r="G287" s="259"/>
      <c r="H287" s="263">
        <v>8</v>
      </c>
      <c r="I287" s="264"/>
      <c r="J287" s="259"/>
      <c r="K287" s="259"/>
      <c r="L287" s="265"/>
      <c r="M287" s="266"/>
      <c r="N287" s="267"/>
      <c r="O287" s="267"/>
      <c r="P287" s="267"/>
      <c r="Q287" s="267"/>
      <c r="R287" s="267"/>
      <c r="S287" s="267"/>
      <c r="T287" s="268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69" t="s">
        <v>256</v>
      </c>
      <c r="AU287" s="269" t="s">
        <v>92</v>
      </c>
      <c r="AV287" s="13" t="s">
        <v>92</v>
      </c>
      <c r="AW287" s="13" t="s">
        <v>32</v>
      </c>
      <c r="AX287" s="13" t="s">
        <v>76</v>
      </c>
      <c r="AY287" s="269" t="s">
        <v>210</v>
      </c>
    </row>
    <row r="288" s="14" customFormat="1">
      <c r="A288" s="14"/>
      <c r="B288" s="270"/>
      <c r="C288" s="271"/>
      <c r="D288" s="260" t="s">
        <v>256</v>
      </c>
      <c r="E288" s="272" t="s">
        <v>1</v>
      </c>
      <c r="F288" s="273" t="s">
        <v>268</v>
      </c>
      <c r="G288" s="271"/>
      <c r="H288" s="274">
        <v>16.800000000000001</v>
      </c>
      <c r="I288" s="275"/>
      <c r="J288" s="271"/>
      <c r="K288" s="271"/>
      <c r="L288" s="276"/>
      <c r="M288" s="277"/>
      <c r="N288" s="278"/>
      <c r="O288" s="278"/>
      <c r="P288" s="278"/>
      <c r="Q288" s="278"/>
      <c r="R288" s="278"/>
      <c r="S288" s="278"/>
      <c r="T288" s="279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80" t="s">
        <v>256</v>
      </c>
      <c r="AU288" s="280" t="s">
        <v>92</v>
      </c>
      <c r="AV288" s="14" t="s">
        <v>227</v>
      </c>
      <c r="AW288" s="14" t="s">
        <v>32</v>
      </c>
      <c r="AX288" s="14" t="s">
        <v>84</v>
      </c>
      <c r="AY288" s="280" t="s">
        <v>210</v>
      </c>
    </row>
    <row r="289" s="2" customFormat="1" ht="23.4566" customHeight="1">
      <c r="A289" s="39"/>
      <c r="B289" s="40"/>
      <c r="C289" s="239" t="s">
        <v>570</v>
      </c>
      <c r="D289" s="239" t="s">
        <v>213</v>
      </c>
      <c r="E289" s="240" t="s">
        <v>486</v>
      </c>
      <c r="F289" s="241" t="s">
        <v>487</v>
      </c>
      <c r="G289" s="242" t="s">
        <v>254</v>
      </c>
      <c r="H289" s="243">
        <v>1.653</v>
      </c>
      <c r="I289" s="244"/>
      <c r="J289" s="245">
        <f>ROUND(I289*H289,2)</f>
        <v>0</v>
      </c>
      <c r="K289" s="246"/>
      <c r="L289" s="45"/>
      <c r="M289" s="247" t="s">
        <v>1</v>
      </c>
      <c r="N289" s="248" t="s">
        <v>42</v>
      </c>
      <c r="O289" s="98"/>
      <c r="P289" s="249">
        <f>O289*H289</f>
        <v>0</v>
      </c>
      <c r="Q289" s="249">
        <v>0.022655000000000002</v>
      </c>
      <c r="R289" s="249">
        <f>Q289*H289</f>
        <v>0.037448715</v>
      </c>
      <c r="S289" s="249">
        <v>0</v>
      </c>
      <c r="T289" s="250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51" t="s">
        <v>227</v>
      </c>
      <c r="AT289" s="251" t="s">
        <v>213</v>
      </c>
      <c r="AU289" s="251" t="s">
        <v>92</v>
      </c>
      <c r="AY289" s="18" t="s">
        <v>210</v>
      </c>
      <c r="BE289" s="252">
        <f>IF(N289="základná",J289,0)</f>
        <v>0</v>
      </c>
      <c r="BF289" s="252">
        <f>IF(N289="znížená",J289,0)</f>
        <v>0</v>
      </c>
      <c r="BG289" s="252">
        <f>IF(N289="zákl. prenesená",J289,0)</f>
        <v>0</v>
      </c>
      <c r="BH289" s="252">
        <f>IF(N289="zníž. prenesená",J289,0)</f>
        <v>0</v>
      </c>
      <c r="BI289" s="252">
        <f>IF(N289="nulová",J289,0)</f>
        <v>0</v>
      </c>
      <c r="BJ289" s="18" t="s">
        <v>92</v>
      </c>
      <c r="BK289" s="252">
        <f>ROUND(I289*H289,2)</f>
        <v>0</v>
      </c>
      <c r="BL289" s="18" t="s">
        <v>227</v>
      </c>
      <c r="BM289" s="251" t="s">
        <v>2574</v>
      </c>
    </row>
    <row r="290" s="13" customFormat="1">
      <c r="A290" s="13"/>
      <c r="B290" s="258"/>
      <c r="C290" s="259"/>
      <c r="D290" s="260" t="s">
        <v>256</v>
      </c>
      <c r="E290" s="261" t="s">
        <v>1</v>
      </c>
      <c r="F290" s="262" t="s">
        <v>2975</v>
      </c>
      <c r="G290" s="259"/>
      <c r="H290" s="263">
        <v>0.438</v>
      </c>
      <c r="I290" s="264"/>
      <c r="J290" s="259"/>
      <c r="K290" s="259"/>
      <c r="L290" s="265"/>
      <c r="M290" s="266"/>
      <c r="N290" s="267"/>
      <c r="O290" s="267"/>
      <c r="P290" s="267"/>
      <c r="Q290" s="267"/>
      <c r="R290" s="267"/>
      <c r="S290" s="267"/>
      <c r="T290" s="268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69" t="s">
        <v>256</v>
      </c>
      <c r="AU290" s="269" t="s">
        <v>92</v>
      </c>
      <c r="AV290" s="13" t="s">
        <v>92</v>
      </c>
      <c r="AW290" s="13" t="s">
        <v>32</v>
      </c>
      <c r="AX290" s="13" t="s">
        <v>76</v>
      </c>
      <c r="AY290" s="269" t="s">
        <v>210</v>
      </c>
    </row>
    <row r="291" s="13" customFormat="1">
      <c r="A291" s="13"/>
      <c r="B291" s="258"/>
      <c r="C291" s="259"/>
      <c r="D291" s="260" t="s">
        <v>256</v>
      </c>
      <c r="E291" s="261" t="s">
        <v>1</v>
      </c>
      <c r="F291" s="262" t="s">
        <v>2976</v>
      </c>
      <c r="G291" s="259"/>
      <c r="H291" s="263">
        <v>1.2150000000000001</v>
      </c>
      <c r="I291" s="264"/>
      <c r="J291" s="259"/>
      <c r="K291" s="259"/>
      <c r="L291" s="265"/>
      <c r="M291" s="266"/>
      <c r="N291" s="267"/>
      <c r="O291" s="267"/>
      <c r="P291" s="267"/>
      <c r="Q291" s="267"/>
      <c r="R291" s="267"/>
      <c r="S291" s="267"/>
      <c r="T291" s="268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69" t="s">
        <v>256</v>
      </c>
      <c r="AU291" s="269" t="s">
        <v>92</v>
      </c>
      <c r="AV291" s="13" t="s">
        <v>92</v>
      </c>
      <c r="AW291" s="13" t="s">
        <v>32</v>
      </c>
      <c r="AX291" s="13" t="s">
        <v>76</v>
      </c>
      <c r="AY291" s="269" t="s">
        <v>210</v>
      </c>
    </row>
    <row r="292" s="14" customFormat="1">
      <c r="A292" s="14"/>
      <c r="B292" s="270"/>
      <c r="C292" s="271"/>
      <c r="D292" s="260" t="s">
        <v>256</v>
      </c>
      <c r="E292" s="272" t="s">
        <v>1</v>
      </c>
      <c r="F292" s="273" t="s">
        <v>268</v>
      </c>
      <c r="G292" s="271"/>
      <c r="H292" s="274">
        <v>1.653</v>
      </c>
      <c r="I292" s="275"/>
      <c r="J292" s="271"/>
      <c r="K292" s="271"/>
      <c r="L292" s="276"/>
      <c r="M292" s="277"/>
      <c r="N292" s="278"/>
      <c r="O292" s="278"/>
      <c r="P292" s="278"/>
      <c r="Q292" s="278"/>
      <c r="R292" s="278"/>
      <c r="S292" s="278"/>
      <c r="T292" s="279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80" t="s">
        <v>256</v>
      </c>
      <c r="AU292" s="280" t="s">
        <v>92</v>
      </c>
      <c r="AV292" s="14" t="s">
        <v>227</v>
      </c>
      <c r="AW292" s="14" t="s">
        <v>32</v>
      </c>
      <c r="AX292" s="14" t="s">
        <v>84</v>
      </c>
      <c r="AY292" s="280" t="s">
        <v>210</v>
      </c>
    </row>
    <row r="293" s="2" customFormat="1" ht="23.4566" customHeight="1">
      <c r="A293" s="39"/>
      <c r="B293" s="40"/>
      <c r="C293" s="239" t="s">
        <v>574</v>
      </c>
      <c r="D293" s="239" t="s">
        <v>213</v>
      </c>
      <c r="E293" s="240" t="s">
        <v>2577</v>
      </c>
      <c r="F293" s="241" t="s">
        <v>2578</v>
      </c>
      <c r="G293" s="242" t="s">
        <v>264</v>
      </c>
      <c r="H293" s="243">
        <v>43.799999999999997</v>
      </c>
      <c r="I293" s="244"/>
      <c r="J293" s="245">
        <f>ROUND(I293*H293,2)</f>
        <v>0</v>
      </c>
      <c r="K293" s="246"/>
      <c r="L293" s="45"/>
      <c r="M293" s="247" t="s">
        <v>1</v>
      </c>
      <c r="N293" s="248" t="s">
        <v>42</v>
      </c>
      <c r="O293" s="98"/>
      <c r="P293" s="249">
        <f>O293*H293</f>
        <v>0</v>
      </c>
      <c r="Q293" s="249">
        <v>2.4292980000000002</v>
      </c>
      <c r="R293" s="249">
        <f>Q293*H293</f>
        <v>106.4032524</v>
      </c>
      <c r="S293" s="249">
        <v>0</v>
      </c>
      <c r="T293" s="250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51" t="s">
        <v>227</v>
      </c>
      <c r="AT293" s="251" t="s">
        <v>213</v>
      </c>
      <c r="AU293" s="251" t="s">
        <v>92</v>
      </c>
      <c r="AY293" s="18" t="s">
        <v>210</v>
      </c>
      <c r="BE293" s="252">
        <f>IF(N293="základná",J293,0)</f>
        <v>0</v>
      </c>
      <c r="BF293" s="252">
        <f>IF(N293="znížená",J293,0)</f>
        <v>0</v>
      </c>
      <c r="BG293" s="252">
        <f>IF(N293="zákl. prenesená",J293,0)</f>
        <v>0</v>
      </c>
      <c r="BH293" s="252">
        <f>IF(N293="zníž. prenesená",J293,0)</f>
        <v>0</v>
      </c>
      <c r="BI293" s="252">
        <f>IF(N293="nulová",J293,0)</f>
        <v>0</v>
      </c>
      <c r="BJ293" s="18" t="s">
        <v>92</v>
      </c>
      <c r="BK293" s="252">
        <f>ROUND(I293*H293,2)</f>
        <v>0</v>
      </c>
      <c r="BL293" s="18" t="s">
        <v>227</v>
      </c>
      <c r="BM293" s="251" t="s">
        <v>2579</v>
      </c>
    </row>
    <row r="294" s="13" customFormat="1">
      <c r="A294" s="13"/>
      <c r="B294" s="258"/>
      <c r="C294" s="259"/>
      <c r="D294" s="260" t="s">
        <v>256</v>
      </c>
      <c r="E294" s="261" t="s">
        <v>1</v>
      </c>
      <c r="F294" s="262" t="s">
        <v>2977</v>
      </c>
      <c r="G294" s="259"/>
      <c r="H294" s="263">
        <v>43.799999999999997</v>
      </c>
      <c r="I294" s="264"/>
      <c r="J294" s="259"/>
      <c r="K294" s="259"/>
      <c r="L294" s="265"/>
      <c r="M294" s="266"/>
      <c r="N294" s="267"/>
      <c r="O294" s="267"/>
      <c r="P294" s="267"/>
      <c r="Q294" s="267"/>
      <c r="R294" s="267"/>
      <c r="S294" s="267"/>
      <c r="T294" s="268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69" t="s">
        <v>256</v>
      </c>
      <c r="AU294" s="269" t="s">
        <v>92</v>
      </c>
      <c r="AV294" s="13" t="s">
        <v>92</v>
      </c>
      <c r="AW294" s="13" t="s">
        <v>32</v>
      </c>
      <c r="AX294" s="13" t="s">
        <v>84</v>
      </c>
      <c r="AY294" s="269" t="s">
        <v>210</v>
      </c>
    </row>
    <row r="295" s="2" customFormat="1" ht="31.92453" customHeight="1">
      <c r="A295" s="39"/>
      <c r="B295" s="40"/>
      <c r="C295" s="239" t="s">
        <v>579</v>
      </c>
      <c r="D295" s="239" t="s">
        <v>213</v>
      </c>
      <c r="E295" s="240" t="s">
        <v>937</v>
      </c>
      <c r="F295" s="241" t="s">
        <v>938</v>
      </c>
      <c r="G295" s="242" t="s">
        <v>264</v>
      </c>
      <c r="H295" s="243">
        <v>22</v>
      </c>
      <c r="I295" s="244"/>
      <c r="J295" s="245">
        <f>ROUND(I295*H295,2)</f>
        <v>0</v>
      </c>
      <c r="K295" s="246"/>
      <c r="L295" s="45"/>
      <c r="M295" s="247" t="s">
        <v>1</v>
      </c>
      <c r="N295" s="248" t="s">
        <v>42</v>
      </c>
      <c r="O295" s="98"/>
      <c r="P295" s="249">
        <f>O295*H295</f>
        <v>0</v>
      </c>
      <c r="Q295" s="249">
        <v>2.0841599999999998</v>
      </c>
      <c r="R295" s="249">
        <f>Q295*H295</f>
        <v>45.851519999999994</v>
      </c>
      <c r="S295" s="249">
        <v>0</v>
      </c>
      <c r="T295" s="250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51" t="s">
        <v>227</v>
      </c>
      <c r="AT295" s="251" t="s">
        <v>213</v>
      </c>
      <c r="AU295" s="251" t="s">
        <v>92</v>
      </c>
      <c r="AY295" s="18" t="s">
        <v>210</v>
      </c>
      <c r="BE295" s="252">
        <f>IF(N295="základná",J295,0)</f>
        <v>0</v>
      </c>
      <c r="BF295" s="252">
        <f>IF(N295="znížená",J295,0)</f>
        <v>0</v>
      </c>
      <c r="BG295" s="252">
        <f>IF(N295="zákl. prenesená",J295,0)</f>
        <v>0</v>
      </c>
      <c r="BH295" s="252">
        <f>IF(N295="zníž. prenesená",J295,0)</f>
        <v>0</v>
      </c>
      <c r="BI295" s="252">
        <f>IF(N295="nulová",J295,0)</f>
        <v>0</v>
      </c>
      <c r="BJ295" s="18" t="s">
        <v>92</v>
      </c>
      <c r="BK295" s="252">
        <f>ROUND(I295*H295,2)</f>
        <v>0</v>
      </c>
      <c r="BL295" s="18" t="s">
        <v>227</v>
      </c>
      <c r="BM295" s="251" t="s">
        <v>2978</v>
      </c>
    </row>
    <row r="296" s="13" customFormat="1">
      <c r="A296" s="13"/>
      <c r="B296" s="258"/>
      <c r="C296" s="259"/>
      <c r="D296" s="260" t="s">
        <v>256</v>
      </c>
      <c r="E296" s="261" t="s">
        <v>1</v>
      </c>
      <c r="F296" s="262" t="s">
        <v>2979</v>
      </c>
      <c r="G296" s="259"/>
      <c r="H296" s="263">
        <v>22</v>
      </c>
      <c r="I296" s="264"/>
      <c r="J296" s="259"/>
      <c r="K296" s="259"/>
      <c r="L296" s="265"/>
      <c r="M296" s="266"/>
      <c r="N296" s="267"/>
      <c r="O296" s="267"/>
      <c r="P296" s="267"/>
      <c r="Q296" s="267"/>
      <c r="R296" s="267"/>
      <c r="S296" s="267"/>
      <c r="T296" s="268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69" t="s">
        <v>256</v>
      </c>
      <c r="AU296" s="269" t="s">
        <v>92</v>
      </c>
      <c r="AV296" s="13" t="s">
        <v>92</v>
      </c>
      <c r="AW296" s="13" t="s">
        <v>32</v>
      </c>
      <c r="AX296" s="13" t="s">
        <v>84</v>
      </c>
      <c r="AY296" s="269" t="s">
        <v>210</v>
      </c>
    </row>
    <row r="297" s="2" customFormat="1" ht="31.92453" customHeight="1">
      <c r="A297" s="39"/>
      <c r="B297" s="40"/>
      <c r="C297" s="239" t="s">
        <v>583</v>
      </c>
      <c r="D297" s="239" t="s">
        <v>213</v>
      </c>
      <c r="E297" s="240" t="s">
        <v>2581</v>
      </c>
      <c r="F297" s="241" t="s">
        <v>2582</v>
      </c>
      <c r="G297" s="242" t="s">
        <v>254</v>
      </c>
      <c r="H297" s="243">
        <v>197.36000000000001</v>
      </c>
      <c r="I297" s="244"/>
      <c r="J297" s="245">
        <f>ROUND(I297*H297,2)</f>
        <v>0</v>
      </c>
      <c r="K297" s="246"/>
      <c r="L297" s="45"/>
      <c r="M297" s="247" t="s">
        <v>1</v>
      </c>
      <c r="N297" s="248" t="s">
        <v>42</v>
      </c>
      <c r="O297" s="98"/>
      <c r="P297" s="249">
        <f>O297*H297</f>
        <v>0</v>
      </c>
      <c r="Q297" s="249">
        <v>0.90037999999999996</v>
      </c>
      <c r="R297" s="249">
        <f>Q297*H297</f>
        <v>177.6989968</v>
      </c>
      <c r="S297" s="249">
        <v>0</v>
      </c>
      <c r="T297" s="250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51" t="s">
        <v>227</v>
      </c>
      <c r="AT297" s="251" t="s">
        <v>213</v>
      </c>
      <c r="AU297" s="251" t="s">
        <v>92</v>
      </c>
      <c r="AY297" s="18" t="s">
        <v>210</v>
      </c>
      <c r="BE297" s="252">
        <f>IF(N297="základná",J297,0)</f>
        <v>0</v>
      </c>
      <c r="BF297" s="252">
        <f>IF(N297="znížená",J297,0)</f>
        <v>0</v>
      </c>
      <c r="BG297" s="252">
        <f>IF(N297="zákl. prenesená",J297,0)</f>
        <v>0</v>
      </c>
      <c r="BH297" s="252">
        <f>IF(N297="zníž. prenesená",J297,0)</f>
        <v>0</v>
      </c>
      <c r="BI297" s="252">
        <f>IF(N297="nulová",J297,0)</f>
        <v>0</v>
      </c>
      <c r="BJ297" s="18" t="s">
        <v>92</v>
      </c>
      <c r="BK297" s="252">
        <f>ROUND(I297*H297,2)</f>
        <v>0</v>
      </c>
      <c r="BL297" s="18" t="s">
        <v>227</v>
      </c>
      <c r="BM297" s="251" t="s">
        <v>2583</v>
      </c>
    </row>
    <row r="298" s="13" customFormat="1">
      <c r="A298" s="13"/>
      <c r="B298" s="258"/>
      <c r="C298" s="259"/>
      <c r="D298" s="260" t="s">
        <v>256</v>
      </c>
      <c r="E298" s="261" t="s">
        <v>1</v>
      </c>
      <c r="F298" s="262" t="s">
        <v>2980</v>
      </c>
      <c r="G298" s="259"/>
      <c r="H298" s="263">
        <v>190.96000000000001</v>
      </c>
      <c r="I298" s="264"/>
      <c r="J298" s="259"/>
      <c r="K298" s="259"/>
      <c r="L298" s="265"/>
      <c r="M298" s="266"/>
      <c r="N298" s="267"/>
      <c r="O298" s="267"/>
      <c r="P298" s="267"/>
      <c r="Q298" s="267"/>
      <c r="R298" s="267"/>
      <c r="S298" s="267"/>
      <c r="T298" s="268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69" t="s">
        <v>256</v>
      </c>
      <c r="AU298" s="269" t="s">
        <v>92</v>
      </c>
      <c r="AV298" s="13" t="s">
        <v>92</v>
      </c>
      <c r="AW298" s="13" t="s">
        <v>32</v>
      </c>
      <c r="AX298" s="13" t="s">
        <v>76</v>
      </c>
      <c r="AY298" s="269" t="s">
        <v>210</v>
      </c>
    </row>
    <row r="299" s="13" customFormat="1">
      <c r="A299" s="13"/>
      <c r="B299" s="258"/>
      <c r="C299" s="259"/>
      <c r="D299" s="260" t="s">
        <v>256</v>
      </c>
      <c r="E299" s="261" t="s">
        <v>1</v>
      </c>
      <c r="F299" s="262" t="s">
        <v>2981</v>
      </c>
      <c r="G299" s="259"/>
      <c r="H299" s="263">
        <v>6.4000000000000004</v>
      </c>
      <c r="I299" s="264"/>
      <c r="J299" s="259"/>
      <c r="K299" s="259"/>
      <c r="L299" s="265"/>
      <c r="M299" s="266"/>
      <c r="N299" s="267"/>
      <c r="O299" s="267"/>
      <c r="P299" s="267"/>
      <c r="Q299" s="267"/>
      <c r="R299" s="267"/>
      <c r="S299" s="267"/>
      <c r="T299" s="268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69" t="s">
        <v>256</v>
      </c>
      <c r="AU299" s="269" t="s">
        <v>92</v>
      </c>
      <c r="AV299" s="13" t="s">
        <v>92</v>
      </c>
      <c r="AW299" s="13" t="s">
        <v>32</v>
      </c>
      <c r="AX299" s="13" t="s">
        <v>76</v>
      </c>
      <c r="AY299" s="269" t="s">
        <v>210</v>
      </c>
    </row>
    <row r="300" s="14" customFormat="1">
      <c r="A300" s="14"/>
      <c r="B300" s="270"/>
      <c r="C300" s="271"/>
      <c r="D300" s="260" t="s">
        <v>256</v>
      </c>
      <c r="E300" s="272" t="s">
        <v>1</v>
      </c>
      <c r="F300" s="273" t="s">
        <v>268</v>
      </c>
      <c r="G300" s="271"/>
      <c r="H300" s="274">
        <v>197.36000000000001</v>
      </c>
      <c r="I300" s="275"/>
      <c r="J300" s="271"/>
      <c r="K300" s="271"/>
      <c r="L300" s="276"/>
      <c r="M300" s="277"/>
      <c r="N300" s="278"/>
      <c r="O300" s="278"/>
      <c r="P300" s="278"/>
      <c r="Q300" s="278"/>
      <c r="R300" s="278"/>
      <c r="S300" s="278"/>
      <c r="T300" s="279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80" t="s">
        <v>256</v>
      </c>
      <c r="AU300" s="280" t="s">
        <v>92</v>
      </c>
      <c r="AV300" s="14" t="s">
        <v>227</v>
      </c>
      <c r="AW300" s="14" t="s">
        <v>32</v>
      </c>
      <c r="AX300" s="14" t="s">
        <v>84</v>
      </c>
      <c r="AY300" s="280" t="s">
        <v>210</v>
      </c>
    </row>
    <row r="301" s="12" customFormat="1" ht="22.8" customHeight="1">
      <c r="A301" s="12"/>
      <c r="B301" s="223"/>
      <c r="C301" s="224"/>
      <c r="D301" s="225" t="s">
        <v>75</v>
      </c>
      <c r="E301" s="237" t="s">
        <v>209</v>
      </c>
      <c r="F301" s="237" t="s">
        <v>494</v>
      </c>
      <c r="G301" s="224"/>
      <c r="H301" s="224"/>
      <c r="I301" s="227"/>
      <c r="J301" s="238">
        <f>BK301</f>
        <v>0</v>
      </c>
      <c r="K301" s="224"/>
      <c r="L301" s="229"/>
      <c r="M301" s="230"/>
      <c r="N301" s="231"/>
      <c r="O301" s="231"/>
      <c r="P301" s="232">
        <f>SUM(P302:P328)</f>
        <v>0</v>
      </c>
      <c r="Q301" s="231"/>
      <c r="R301" s="232">
        <f>SUM(R302:R328)</f>
        <v>103.22437170000001</v>
      </c>
      <c r="S301" s="231"/>
      <c r="T301" s="233">
        <f>SUM(T302:T328)</f>
        <v>0</v>
      </c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R301" s="234" t="s">
        <v>84</v>
      </c>
      <c r="AT301" s="235" t="s">
        <v>75</v>
      </c>
      <c r="AU301" s="235" t="s">
        <v>84</v>
      </c>
      <c r="AY301" s="234" t="s">
        <v>210</v>
      </c>
      <c r="BK301" s="236">
        <f>SUM(BK302:BK328)</f>
        <v>0</v>
      </c>
    </row>
    <row r="302" s="2" customFormat="1" ht="23.4566" customHeight="1">
      <c r="A302" s="39"/>
      <c r="B302" s="40"/>
      <c r="C302" s="239" t="s">
        <v>589</v>
      </c>
      <c r="D302" s="239" t="s">
        <v>213</v>
      </c>
      <c r="E302" s="240" t="s">
        <v>496</v>
      </c>
      <c r="F302" s="241" t="s">
        <v>497</v>
      </c>
      <c r="G302" s="242" t="s">
        <v>254</v>
      </c>
      <c r="H302" s="243">
        <v>75</v>
      </c>
      <c r="I302" s="244"/>
      <c r="J302" s="245">
        <f>ROUND(I302*H302,2)</f>
        <v>0</v>
      </c>
      <c r="K302" s="246"/>
      <c r="L302" s="45"/>
      <c r="M302" s="247" t="s">
        <v>1</v>
      </c>
      <c r="N302" s="248" t="s">
        <v>42</v>
      </c>
      <c r="O302" s="98"/>
      <c r="P302" s="249">
        <f>O302*H302</f>
        <v>0</v>
      </c>
      <c r="Q302" s="249">
        <v>0.46166000000000001</v>
      </c>
      <c r="R302" s="249">
        <f>Q302*H302</f>
        <v>34.624499999999998</v>
      </c>
      <c r="S302" s="249">
        <v>0</v>
      </c>
      <c r="T302" s="250">
        <f>S302*H302</f>
        <v>0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51" t="s">
        <v>227</v>
      </c>
      <c r="AT302" s="251" t="s">
        <v>213</v>
      </c>
      <c r="AU302" s="251" t="s">
        <v>92</v>
      </c>
      <c r="AY302" s="18" t="s">
        <v>210</v>
      </c>
      <c r="BE302" s="252">
        <f>IF(N302="základná",J302,0)</f>
        <v>0</v>
      </c>
      <c r="BF302" s="252">
        <f>IF(N302="znížená",J302,0)</f>
        <v>0</v>
      </c>
      <c r="BG302" s="252">
        <f>IF(N302="zákl. prenesená",J302,0)</f>
        <v>0</v>
      </c>
      <c r="BH302" s="252">
        <f>IF(N302="zníž. prenesená",J302,0)</f>
        <v>0</v>
      </c>
      <c r="BI302" s="252">
        <f>IF(N302="nulová",J302,0)</f>
        <v>0</v>
      </c>
      <c r="BJ302" s="18" t="s">
        <v>92</v>
      </c>
      <c r="BK302" s="252">
        <f>ROUND(I302*H302,2)</f>
        <v>0</v>
      </c>
      <c r="BL302" s="18" t="s">
        <v>227</v>
      </c>
      <c r="BM302" s="251" t="s">
        <v>2585</v>
      </c>
    </row>
    <row r="303" s="13" customFormat="1">
      <c r="A303" s="13"/>
      <c r="B303" s="258"/>
      <c r="C303" s="259"/>
      <c r="D303" s="260" t="s">
        <v>256</v>
      </c>
      <c r="E303" s="261" t="s">
        <v>1</v>
      </c>
      <c r="F303" s="262" t="s">
        <v>2384</v>
      </c>
      <c r="G303" s="259"/>
      <c r="H303" s="263">
        <v>75</v>
      </c>
      <c r="I303" s="264"/>
      <c r="J303" s="259"/>
      <c r="K303" s="259"/>
      <c r="L303" s="265"/>
      <c r="M303" s="266"/>
      <c r="N303" s="267"/>
      <c r="O303" s="267"/>
      <c r="P303" s="267"/>
      <c r="Q303" s="267"/>
      <c r="R303" s="267"/>
      <c r="S303" s="267"/>
      <c r="T303" s="268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69" t="s">
        <v>256</v>
      </c>
      <c r="AU303" s="269" t="s">
        <v>92</v>
      </c>
      <c r="AV303" s="13" t="s">
        <v>92</v>
      </c>
      <c r="AW303" s="13" t="s">
        <v>32</v>
      </c>
      <c r="AX303" s="13" t="s">
        <v>84</v>
      </c>
      <c r="AY303" s="269" t="s">
        <v>210</v>
      </c>
    </row>
    <row r="304" s="2" customFormat="1" ht="36.72453" customHeight="1">
      <c r="A304" s="39"/>
      <c r="B304" s="40"/>
      <c r="C304" s="239" t="s">
        <v>595</v>
      </c>
      <c r="D304" s="239" t="s">
        <v>213</v>
      </c>
      <c r="E304" s="240" t="s">
        <v>506</v>
      </c>
      <c r="F304" s="241" t="s">
        <v>507</v>
      </c>
      <c r="G304" s="242" t="s">
        <v>254</v>
      </c>
      <c r="H304" s="243">
        <v>75</v>
      </c>
      <c r="I304" s="244"/>
      <c r="J304" s="245">
        <f>ROUND(I304*H304,2)</f>
        <v>0</v>
      </c>
      <c r="K304" s="246"/>
      <c r="L304" s="45"/>
      <c r="M304" s="247" t="s">
        <v>1</v>
      </c>
      <c r="N304" s="248" t="s">
        <v>42</v>
      </c>
      <c r="O304" s="98"/>
      <c r="P304" s="249">
        <f>O304*H304</f>
        <v>0</v>
      </c>
      <c r="Q304" s="249">
        <v>0.47117510000000001</v>
      </c>
      <c r="R304" s="249">
        <f>Q304*H304</f>
        <v>35.3381325</v>
      </c>
      <c r="S304" s="249">
        <v>0</v>
      </c>
      <c r="T304" s="250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51" t="s">
        <v>227</v>
      </c>
      <c r="AT304" s="251" t="s">
        <v>213</v>
      </c>
      <c r="AU304" s="251" t="s">
        <v>92</v>
      </c>
      <c r="AY304" s="18" t="s">
        <v>210</v>
      </c>
      <c r="BE304" s="252">
        <f>IF(N304="základná",J304,0)</f>
        <v>0</v>
      </c>
      <c r="BF304" s="252">
        <f>IF(N304="znížená",J304,0)</f>
        <v>0</v>
      </c>
      <c r="BG304" s="252">
        <f>IF(N304="zákl. prenesená",J304,0)</f>
        <v>0</v>
      </c>
      <c r="BH304" s="252">
        <f>IF(N304="zníž. prenesená",J304,0)</f>
        <v>0</v>
      </c>
      <c r="BI304" s="252">
        <f>IF(N304="nulová",J304,0)</f>
        <v>0</v>
      </c>
      <c r="BJ304" s="18" t="s">
        <v>92</v>
      </c>
      <c r="BK304" s="252">
        <f>ROUND(I304*H304,2)</f>
        <v>0</v>
      </c>
      <c r="BL304" s="18" t="s">
        <v>227</v>
      </c>
      <c r="BM304" s="251" t="s">
        <v>2587</v>
      </c>
    </row>
    <row r="305" s="13" customFormat="1">
      <c r="A305" s="13"/>
      <c r="B305" s="258"/>
      <c r="C305" s="259"/>
      <c r="D305" s="260" t="s">
        <v>256</v>
      </c>
      <c r="E305" s="261" t="s">
        <v>1</v>
      </c>
      <c r="F305" s="262" t="s">
        <v>2384</v>
      </c>
      <c r="G305" s="259"/>
      <c r="H305" s="263">
        <v>75</v>
      </c>
      <c r="I305" s="264"/>
      <c r="J305" s="259"/>
      <c r="K305" s="259"/>
      <c r="L305" s="265"/>
      <c r="M305" s="266"/>
      <c r="N305" s="267"/>
      <c r="O305" s="267"/>
      <c r="P305" s="267"/>
      <c r="Q305" s="267"/>
      <c r="R305" s="267"/>
      <c r="S305" s="267"/>
      <c r="T305" s="268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69" t="s">
        <v>256</v>
      </c>
      <c r="AU305" s="269" t="s">
        <v>92</v>
      </c>
      <c r="AV305" s="13" t="s">
        <v>92</v>
      </c>
      <c r="AW305" s="13" t="s">
        <v>32</v>
      </c>
      <c r="AX305" s="13" t="s">
        <v>84</v>
      </c>
      <c r="AY305" s="269" t="s">
        <v>210</v>
      </c>
    </row>
    <row r="306" s="2" customFormat="1" ht="31.92453" customHeight="1">
      <c r="A306" s="39"/>
      <c r="B306" s="40"/>
      <c r="C306" s="239" t="s">
        <v>600</v>
      </c>
      <c r="D306" s="239" t="s">
        <v>213</v>
      </c>
      <c r="E306" s="240" t="s">
        <v>2588</v>
      </c>
      <c r="F306" s="241" t="s">
        <v>527</v>
      </c>
      <c r="G306" s="242" t="s">
        <v>254</v>
      </c>
      <c r="H306" s="243">
        <v>75</v>
      </c>
      <c r="I306" s="244"/>
      <c r="J306" s="245">
        <f>ROUND(I306*H306,2)</f>
        <v>0</v>
      </c>
      <c r="K306" s="246"/>
      <c r="L306" s="45"/>
      <c r="M306" s="247" t="s">
        <v>1</v>
      </c>
      <c r="N306" s="248" t="s">
        <v>42</v>
      </c>
      <c r="O306" s="98"/>
      <c r="P306" s="249">
        <f>O306*H306</f>
        <v>0</v>
      </c>
      <c r="Q306" s="249">
        <v>0.0056100000000000004</v>
      </c>
      <c r="R306" s="249">
        <f>Q306*H306</f>
        <v>0.42075000000000001</v>
      </c>
      <c r="S306" s="249">
        <v>0</v>
      </c>
      <c r="T306" s="250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51" t="s">
        <v>227</v>
      </c>
      <c r="AT306" s="251" t="s">
        <v>213</v>
      </c>
      <c r="AU306" s="251" t="s">
        <v>92</v>
      </c>
      <c r="AY306" s="18" t="s">
        <v>210</v>
      </c>
      <c r="BE306" s="252">
        <f>IF(N306="základná",J306,0)</f>
        <v>0</v>
      </c>
      <c r="BF306" s="252">
        <f>IF(N306="znížená",J306,0)</f>
        <v>0</v>
      </c>
      <c r="BG306" s="252">
        <f>IF(N306="zákl. prenesená",J306,0)</f>
        <v>0</v>
      </c>
      <c r="BH306" s="252">
        <f>IF(N306="zníž. prenesená",J306,0)</f>
        <v>0</v>
      </c>
      <c r="BI306" s="252">
        <f>IF(N306="nulová",J306,0)</f>
        <v>0</v>
      </c>
      <c r="BJ306" s="18" t="s">
        <v>92</v>
      </c>
      <c r="BK306" s="252">
        <f>ROUND(I306*H306,2)</f>
        <v>0</v>
      </c>
      <c r="BL306" s="18" t="s">
        <v>227</v>
      </c>
      <c r="BM306" s="251" t="s">
        <v>2589</v>
      </c>
    </row>
    <row r="307" s="13" customFormat="1">
      <c r="A307" s="13"/>
      <c r="B307" s="258"/>
      <c r="C307" s="259"/>
      <c r="D307" s="260" t="s">
        <v>256</v>
      </c>
      <c r="E307" s="261" t="s">
        <v>1</v>
      </c>
      <c r="F307" s="262" t="s">
        <v>2384</v>
      </c>
      <c r="G307" s="259"/>
      <c r="H307" s="263">
        <v>75</v>
      </c>
      <c r="I307" s="264"/>
      <c r="J307" s="259"/>
      <c r="K307" s="259"/>
      <c r="L307" s="265"/>
      <c r="M307" s="266"/>
      <c r="N307" s="267"/>
      <c r="O307" s="267"/>
      <c r="P307" s="267"/>
      <c r="Q307" s="267"/>
      <c r="R307" s="267"/>
      <c r="S307" s="267"/>
      <c r="T307" s="268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69" t="s">
        <v>256</v>
      </c>
      <c r="AU307" s="269" t="s">
        <v>92</v>
      </c>
      <c r="AV307" s="13" t="s">
        <v>92</v>
      </c>
      <c r="AW307" s="13" t="s">
        <v>32</v>
      </c>
      <c r="AX307" s="13" t="s">
        <v>76</v>
      </c>
      <c r="AY307" s="269" t="s">
        <v>210</v>
      </c>
    </row>
    <row r="308" s="14" customFormat="1">
      <c r="A308" s="14"/>
      <c r="B308" s="270"/>
      <c r="C308" s="271"/>
      <c r="D308" s="260" t="s">
        <v>256</v>
      </c>
      <c r="E308" s="272" t="s">
        <v>1</v>
      </c>
      <c r="F308" s="273" t="s">
        <v>268</v>
      </c>
      <c r="G308" s="271"/>
      <c r="H308" s="274">
        <v>75</v>
      </c>
      <c r="I308" s="275"/>
      <c r="J308" s="271"/>
      <c r="K308" s="271"/>
      <c r="L308" s="276"/>
      <c r="M308" s="277"/>
      <c r="N308" s="278"/>
      <c r="O308" s="278"/>
      <c r="P308" s="278"/>
      <c r="Q308" s="278"/>
      <c r="R308" s="278"/>
      <c r="S308" s="278"/>
      <c r="T308" s="279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80" t="s">
        <v>256</v>
      </c>
      <c r="AU308" s="280" t="s">
        <v>92</v>
      </c>
      <c r="AV308" s="14" t="s">
        <v>227</v>
      </c>
      <c r="AW308" s="14" t="s">
        <v>32</v>
      </c>
      <c r="AX308" s="14" t="s">
        <v>84</v>
      </c>
      <c r="AY308" s="280" t="s">
        <v>210</v>
      </c>
    </row>
    <row r="309" s="2" customFormat="1" ht="31.92453" customHeight="1">
      <c r="A309" s="39"/>
      <c r="B309" s="40"/>
      <c r="C309" s="239" t="s">
        <v>604</v>
      </c>
      <c r="D309" s="239" t="s">
        <v>213</v>
      </c>
      <c r="E309" s="240" t="s">
        <v>530</v>
      </c>
      <c r="F309" s="241" t="s">
        <v>531</v>
      </c>
      <c r="G309" s="242" t="s">
        <v>254</v>
      </c>
      <c r="H309" s="243">
        <v>156.75</v>
      </c>
      <c r="I309" s="244"/>
      <c r="J309" s="245">
        <f>ROUND(I309*H309,2)</f>
        <v>0</v>
      </c>
      <c r="K309" s="246"/>
      <c r="L309" s="45"/>
      <c r="M309" s="247" t="s">
        <v>1</v>
      </c>
      <c r="N309" s="248" t="s">
        <v>42</v>
      </c>
      <c r="O309" s="98"/>
      <c r="P309" s="249">
        <f>O309*H309</f>
        <v>0</v>
      </c>
      <c r="Q309" s="249">
        <v>0.00051000000000000004</v>
      </c>
      <c r="R309" s="249">
        <f>Q309*H309</f>
        <v>0.0799425</v>
      </c>
      <c r="S309" s="249">
        <v>0</v>
      </c>
      <c r="T309" s="250">
        <f>S309*H309</f>
        <v>0</v>
      </c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R309" s="251" t="s">
        <v>227</v>
      </c>
      <c r="AT309" s="251" t="s">
        <v>213</v>
      </c>
      <c r="AU309" s="251" t="s">
        <v>92</v>
      </c>
      <c r="AY309" s="18" t="s">
        <v>210</v>
      </c>
      <c r="BE309" s="252">
        <f>IF(N309="základná",J309,0)</f>
        <v>0</v>
      </c>
      <c r="BF309" s="252">
        <f>IF(N309="znížená",J309,0)</f>
        <v>0</v>
      </c>
      <c r="BG309" s="252">
        <f>IF(N309="zákl. prenesená",J309,0)</f>
        <v>0</v>
      </c>
      <c r="BH309" s="252">
        <f>IF(N309="zníž. prenesená",J309,0)</f>
        <v>0</v>
      </c>
      <c r="BI309" s="252">
        <f>IF(N309="nulová",J309,0)</f>
        <v>0</v>
      </c>
      <c r="BJ309" s="18" t="s">
        <v>92</v>
      </c>
      <c r="BK309" s="252">
        <f>ROUND(I309*H309,2)</f>
        <v>0</v>
      </c>
      <c r="BL309" s="18" t="s">
        <v>227</v>
      </c>
      <c r="BM309" s="251" t="s">
        <v>2590</v>
      </c>
    </row>
    <row r="310" s="13" customFormat="1">
      <c r="A310" s="13"/>
      <c r="B310" s="258"/>
      <c r="C310" s="259"/>
      <c r="D310" s="260" t="s">
        <v>256</v>
      </c>
      <c r="E310" s="261" t="s">
        <v>1</v>
      </c>
      <c r="F310" s="262" t="s">
        <v>2384</v>
      </c>
      <c r="G310" s="259"/>
      <c r="H310" s="263">
        <v>75</v>
      </c>
      <c r="I310" s="264"/>
      <c r="J310" s="259"/>
      <c r="K310" s="259"/>
      <c r="L310" s="265"/>
      <c r="M310" s="266"/>
      <c r="N310" s="267"/>
      <c r="O310" s="267"/>
      <c r="P310" s="267"/>
      <c r="Q310" s="267"/>
      <c r="R310" s="267"/>
      <c r="S310" s="267"/>
      <c r="T310" s="268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69" t="s">
        <v>256</v>
      </c>
      <c r="AU310" s="269" t="s">
        <v>92</v>
      </c>
      <c r="AV310" s="13" t="s">
        <v>92</v>
      </c>
      <c r="AW310" s="13" t="s">
        <v>32</v>
      </c>
      <c r="AX310" s="13" t="s">
        <v>76</v>
      </c>
      <c r="AY310" s="269" t="s">
        <v>210</v>
      </c>
    </row>
    <row r="311" s="13" customFormat="1">
      <c r="A311" s="13"/>
      <c r="B311" s="258"/>
      <c r="C311" s="259"/>
      <c r="D311" s="260" t="s">
        <v>256</v>
      </c>
      <c r="E311" s="261" t="s">
        <v>1</v>
      </c>
      <c r="F311" s="262" t="s">
        <v>2982</v>
      </c>
      <c r="G311" s="259"/>
      <c r="H311" s="263">
        <v>81.75</v>
      </c>
      <c r="I311" s="264"/>
      <c r="J311" s="259"/>
      <c r="K311" s="259"/>
      <c r="L311" s="265"/>
      <c r="M311" s="266"/>
      <c r="N311" s="267"/>
      <c r="O311" s="267"/>
      <c r="P311" s="267"/>
      <c r="Q311" s="267"/>
      <c r="R311" s="267"/>
      <c r="S311" s="267"/>
      <c r="T311" s="268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69" t="s">
        <v>256</v>
      </c>
      <c r="AU311" s="269" t="s">
        <v>92</v>
      </c>
      <c r="AV311" s="13" t="s">
        <v>92</v>
      </c>
      <c r="AW311" s="13" t="s">
        <v>32</v>
      </c>
      <c r="AX311" s="13" t="s">
        <v>76</v>
      </c>
      <c r="AY311" s="269" t="s">
        <v>210</v>
      </c>
    </row>
    <row r="312" s="14" customFormat="1">
      <c r="A312" s="14"/>
      <c r="B312" s="270"/>
      <c r="C312" s="271"/>
      <c r="D312" s="260" t="s">
        <v>256</v>
      </c>
      <c r="E312" s="272" t="s">
        <v>1</v>
      </c>
      <c r="F312" s="273" t="s">
        <v>268</v>
      </c>
      <c r="G312" s="271"/>
      <c r="H312" s="274">
        <v>156.75</v>
      </c>
      <c r="I312" s="275"/>
      <c r="J312" s="271"/>
      <c r="K312" s="271"/>
      <c r="L312" s="276"/>
      <c r="M312" s="277"/>
      <c r="N312" s="278"/>
      <c r="O312" s="278"/>
      <c r="P312" s="278"/>
      <c r="Q312" s="278"/>
      <c r="R312" s="278"/>
      <c r="S312" s="278"/>
      <c r="T312" s="279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80" t="s">
        <v>256</v>
      </c>
      <c r="AU312" s="280" t="s">
        <v>92</v>
      </c>
      <c r="AV312" s="14" t="s">
        <v>227</v>
      </c>
      <c r="AW312" s="14" t="s">
        <v>32</v>
      </c>
      <c r="AX312" s="14" t="s">
        <v>84</v>
      </c>
      <c r="AY312" s="280" t="s">
        <v>210</v>
      </c>
    </row>
    <row r="313" s="2" customFormat="1" ht="31.92453" customHeight="1">
      <c r="A313" s="39"/>
      <c r="B313" s="40"/>
      <c r="C313" s="239" t="s">
        <v>609</v>
      </c>
      <c r="D313" s="239" t="s">
        <v>213</v>
      </c>
      <c r="E313" s="240" t="s">
        <v>2592</v>
      </c>
      <c r="F313" s="241" t="s">
        <v>2593</v>
      </c>
      <c r="G313" s="242" t="s">
        <v>254</v>
      </c>
      <c r="H313" s="243">
        <v>40.875</v>
      </c>
      <c r="I313" s="244"/>
      <c r="J313" s="245">
        <f>ROUND(I313*H313,2)</f>
        <v>0</v>
      </c>
      <c r="K313" s="246"/>
      <c r="L313" s="45"/>
      <c r="M313" s="247" t="s">
        <v>1</v>
      </c>
      <c r="N313" s="248" t="s">
        <v>42</v>
      </c>
      <c r="O313" s="98"/>
      <c r="P313" s="249">
        <f>O313*H313</f>
        <v>0</v>
      </c>
      <c r="Q313" s="249">
        <v>0.10373</v>
      </c>
      <c r="R313" s="249">
        <f>Q313*H313</f>
        <v>4.2399637500000003</v>
      </c>
      <c r="S313" s="249">
        <v>0</v>
      </c>
      <c r="T313" s="250">
        <f>S313*H313</f>
        <v>0</v>
      </c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R313" s="251" t="s">
        <v>227</v>
      </c>
      <c r="AT313" s="251" t="s">
        <v>213</v>
      </c>
      <c r="AU313" s="251" t="s">
        <v>92</v>
      </c>
      <c r="AY313" s="18" t="s">
        <v>210</v>
      </c>
      <c r="BE313" s="252">
        <f>IF(N313="základná",J313,0)</f>
        <v>0</v>
      </c>
      <c r="BF313" s="252">
        <f>IF(N313="znížená",J313,0)</f>
        <v>0</v>
      </c>
      <c r="BG313" s="252">
        <f>IF(N313="zákl. prenesená",J313,0)</f>
        <v>0</v>
      </c>
      <c r="BH313" s="252">
        <f>IF(N313="zníž. prenesená",J313,0)</f>
        <v>0</v>
      </c>
      <c r="BI313" s="252">
        <f>IF(N313="nulová",J313,0)</f>
        <v>0</v>
      </c>
      <c r="BJ313" s="18" t="s">
        <v>92</v>
      </c>
      <c r="BK313" s="252">
        <f>ROUND(I313*H313,2)</f>
        <v>0</v>
      </c>
      <c r="BL313" s="18" t="s">
        <v>227</v>
      </c>
      <c r="BM313" s="251" t="s">
        <v>2594</v>
      </c>
    </row>
    <row r="314" s="13" customFormat="1">
      <c r="A314" s="13"/>
      <c r="B314" s="258"/>
      <c r="C314" s="259"/>
      <c r="D314" s="260" t="s">
        <v>256</v>
      </c>
      <c r="E314" s="261" t="s">
        <v>1</v>
      </c>
      <c r="F314" s="262" t="s">
        <v>2983</v>
      </c>
      <c r="G314" s="259"/>
      <c r="H314" s="263">
        <v>40.875</v>
      </c>
      <c r="I314" s="264"/>
      <c r="J314" s="259"/>
      <c r="K314" s="259"/>
      <c r="L314" s="265"/>
      <c r="M314" s="266"/>
      <c r="N314" s="267"/>
      <c r="O314" s="267"/>
      <c r="P314" s="267"/>
      <c r="Q314" s="267"/>
      <c r="R314" s="267"/>
      <c r="S314" s="267"/>
      <c r="T314" s="268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69" t="s">
        <v>256</v>
      </c>
      <c r="AU314" s="269" t="s">
        <v>92</v>
      </c>
      <c r="AV314" s="13" t="s">
        <v>92</v>
      </c>
      <c r="AW314" s="13" t="s">
        <v>32</v>
      </c>
      <c r="AX314" s="13" t="s">
        <v>76</v>
      </c>
      <c r="AY314" s="269" t="s">
        <v>210</v>
      </c>
    </row>
    <row r="315" s="14" customFormat="1">
      <c r="A315" s="14"/>
      <c r="B315" s="270"/>
      <c r="C315" s="271"/>
      <c r="D315" s="260" t="s">
        <v>256</v>
      </c>
      <c r="E315" s="272" t="s">
        <v>1</v>
      </c>
      <c r="F315" s="273" t="s">
        <v>268</v>
      </c>
      <c r="G315" s="271"/>
      <c r="H315" s="274">
        <v>40.875</v>
      </c>
      <c r="I315" s="275"/>
      <c r="J315" s="271"/>
      <c r="K315" s="271"/>
      <c r="L315" s="276"/>
      <c r="M315" s="277"/>
      <c r="N315" s="278"/>
      <c r="O315" s="278"/>
      <c r="P315" s="278"/>
      <c r="Q315" s="278"/>
      <c r="R315" s="278"/>
      <c r="S315" s="278"/>
      <c r="T315" s="279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80" t="s">
        <v>256</v>
      </c>
      <c r="AU315" s="280" t="s">
        <v>92</v>
      </c>
      <c r="AV315" s="14" t="s">
        <v>227</v>
      </c>
      <c r="AW315" s="14" t="s">
        <v>32</v>
      </c>
      <c r="AX315" s="14" t="s">
        <v>84</v>
      </c>
      <c r="AY315" s="280" t="s">
        <v>210</v>
      </c>
    </row>
    <row r="316" s="2" customFormat="1" ht="31.92453" customHeight="1">
      <c r="A316" s="39"/>
      <c r="B316" s="40"/>
      <c r="C316" s="239" t="s">
        <v>613</v>
      </c>
      <c r="D316" s="239" t="s">
        <v>213</v>
      </c>
      <c r="E316" s="240" t="s">
        <v>2596</v>
      </c>
      <c r="F316" s="241" t="s">
        <v>2597</v>
      </c>
      <c r="G316" s="242" t="s">
        <v>254</v>
      </c>
      <c r="H316" s="243">
        <v>40.875</v>
      </c>
      <c r="I316" s="244"/>
      <c r="J316" s="245">
        <f>ROUND(I316*H316,2)</f>
        <v>0</v>
      </c>
      <c r="K316" s="246"/>
      <c r="L316" s="45"/>
      <c r="M316" s="247" t="s">
        <v>1</v>
      </c>
      <c r="N316" s="248" t="s">
        <v>42</v>
      </c>
      <c r="O316" s="98"/>
      <c r="P316" s="249">
        <f>O316*H316</f>
        <v>0</v>
      </c>
      <c r="Q316" s="249">
        <v>0.10373</v>
      </c>
      <c r="R316" s="249">
        <f>Q316*H316</f>
        <v>4.2399637500000003</v>
      </c>
      <c r="S316" s="249">
        <v>0</v>
      </c>
      <c r="T316" s="250">
        <f>S316*H316</f>
        <v>0</v>
      </c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R316" s="251" t="s">
        <v>227</v>
      </c>
      <c r="AT316" s="251" t="s">
        <v>213</v>
      </c>
      <c r="AU316" s="251" t="s">
        <v>92</v>
      </c>
      <c r="AY316" s="18" t="s">
        <v>210</v>
      </c>
      <c r="BE316" s="252">
        <f>IF(N316="základná",J316,0)</f>
        <v>0</v>
      </c>
      <c r="BF316" s="252">
        <f>IF(N316="znížená",J316,0)</f>
        <v>0</v>
      </c>
      <c r="BG316" s="252">
        <f>IF(N316="zákl. prenesená",J316,0)</f>
        <v>0</v>
      </c>
      <c r="BH316" s="252">
        <f>IF(N316="zníž. prenesená",J316,0)</f>
        <v>0</v>
      </c>
      <c r="BI316" s="252">
        <f>IF(N316="nulová",J316,0)</f>
        <v>0</v>
      </c>
      <c r="BJ316" s="18" t="s">
        <v>92</v>
      </c>
      <c r="BK316" s="252">
        <f>ROUND(I316*H316,2)</f>
        <v>0</v>
      </c>
      <c r="BL316" s="18" t="s">
        <v>227</v>
      </c>
      <c r="BM316" s="251" t="s">
        <v>2598</v>
      </c>
    </row>
    <row r="317" s="13" customFormat="1">
      <c r="A317" s="13"/>
      <c r="B317" s="258"/>
      <c r="C317" s="259"/>
      <c r="D317" s="260" t="s">
        <v>256</v>
      </c>
      <c r="E317" s="261" t="s">
        <v>1</v>
      </c>
      <c r="F317" s="262" t="s">
        <v>2983</v>
      </c>
      <c r="G317" s="259"/>
      <c r="H317" s="263">
        <v>40.875</v>
      </c>
      <c r="I317" s="264"/>
      <c r="J317" s="259"/>
      <c r="K317" s="259"/>
      <c r="L317" s="265"/>
      <c r="M317" s="266"/>
      <c r="N317" s="267"/>
      <c r="O317" s="267"/>
      <c r="P317" s="267"/>
      <c r="Q317" s="267"/>
      <c r="R317" s="267"/>
      <c r="S317" s="267"/>
      <c r="T317" s="268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69" t="s">
        <v>256</v>
      </c>
      <c r="AU317" s="269" t="s">
        <v>92</v>
      </c>
      <c r="AV317" s="13" t="s">
        <v>92</v>
      </c>
      <c r="AW317" s="13" t="s">
        <v>32</v>
      </c>
      <c r="AX317" s="13" t="s">
        <v>76</v>
      </c>
      <c r="AY317" s="269" t="s">
        <v>210</v>
      </c>
    </row>
    <row r="318" s="14" customFormat="1">
      <c r="A318" s="14"/>
      <c r="B318" s="270"/>
      <c r="C318" s="271"/>
      <c r="D318" s="260" t="s">
        <v>256</v>
      </c>
      <c r="E318" s="272" t="s">
        <v>1</v>
      </c>
      <c r="F318" s="273" t="s">
        <v>268</v>
      </c>
      <c r="G318" s="271"/>
      <c r="H318" s="274">
        <v>40.875</v>
      </c>
      <c r="I318" s="275"/>
      <c r="J318" s="271"/>
      <c r="K318" s="271"/>
      <c r="L318" s="276"/>
      <c r="M318" s="277"/>
      <c r="N318" s="278"/>
      <c r="O318" s="278"/>
      <c r="P318" s="278"/>
      <c r="Q318" s="278"/>
      <c r="R318" s="278"/>
      <c r="S318" s="278"/>
      <c r="T318" s="279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80" t="s">
        <v>256</v>
      </c>
      <c r="AU318" s="280" t="s">
        <v>92</v>
      </c>
      <c r="AV318" s="14" t="s">
        <v>227</v>
      </c>
      <c r="AW318" s="14" t="s">
        <v>32</v>
      </c>
      <c r="AX318" s="14" t="s">
        <v>84</v>
      </c>
      <c r="AY318" s="280" t="s">
        <v>210</v>
      </c>
    </row>
    <row r="319" s="2" customFormat="1" ht="31.92453" customHeight="1">
      <c r="A319" s="39"/>
      <c r="B319" s="40"/>
      <c r="C319" s="239" t="s">
        <v>617</v>
      </c>
      <c r="D319" s="239" t="s">
        <v>213</v>
      </c>
      <c r="E319" s="240" t="s">
        <v>535</v>
      </c>
      <c r="F319" s="241" t="s">
        <v>536</v>
      </c>
      <c r="G319" s="242" t="s">
        <v>254</v>
      </c>
      <c r="H319" s="243">
        <v>75</v>
      </c>
      <c r="I319" s="244"/>
      <c r="J319" s="245">
        <f>ROUND(I319*H319,2)</f>
        <v>0</v>
      </c>
      <c r="K319" s="246"/>
      <c r="L319" s="45"/>
      <c r="M319" s="247" t="s">
        <v>1</v>
      </c>
      <c r="N319" s="248" t="s">
        <v>42</v>
      </c>
      <c r="O319" s="98"/>
      <c r="P319" s="249">
        <f>O319*H319</f>
        <v>0</v>
      </c>
      <c r="Q319" s="249">
        <v>0.12966</v>
      </c>
      <c r="R319" s="249">
        <f>Q319*H319</f>
        <v>9.724499999999999</v>
      </c>
      <c r="S319" s="249">
        <v>0</v>
      </c>
      <c r="T319" s="250">
        <f>S319*H319</f>
        <v>0</v>
      </c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R319" s="251" t="s">
        <v>227</v>
      </c>
      <c r="AT319" s="251" t="s">
        <v>213</v>
      </c>
      <c r="AU319" s="251" t="s">
        <v>92</v>
      </c>
      <c r="AY319" s="18" t="s">
        <v>210</v>
      </c>
      <c r="BE319" s="252">
        <f>IF(N319="základná",J319,0)</f>
        <v>0</v>
      </c>
      <c r="BF319" s="252">
        <f>IF(N319="znížená",J319,0)</f>
        <v>0</v>
      </c>
      <c r="BG319" s="252">
        <f>IF(N319="zákl. prenesená",J319,0)</f>
        <v>0</v>
      </c>
      <c r="BH319" s="252">
        <f>IF(N319="zníž. prenesená",J319,0)</f>
        <v>0</v>
      </c>
      <c r="BI319" s="252">
        <f>IF(N319="nulová",J319,0)</f>
        <v>0</v>
      </c>
      <c r="BJ319" s="18" t="s">
        <v>92</v>
      </c>
      <c r="BK319" s="252">
        <f>ROUND(I319*H319,2)</f>
        <v>0</v>
      </c>
      <c r="BL319" s="18" t="s">
        <v>227</v>
      </c>
      <c r="BM319" s="251" t="s">
        <v>2599</v>
      </c>
    </row>
    <row r="320" s="13" customFormat="1">
      <c r="A320" s="13"/>
      <c r="B320" s="258"/>
      <c r="C320" s="259"/>
      <c r="D320" s="260" t="s">
        <v>256</v>
      </c>
      <c r="E320" s="261" t="s">
        <v>1</v>
      </c>
      <c r="F320" s="262" t="s">
        <v>2384</v>
      </c>
      <c r="G320" s="259"/>
      <c r="H320" s="263">
        <v>75</v>
      </c>
      <c r="I320" s="264"/>
      <c r="J320" s="259"/>
      <c r="K320" s="259"/>
      <c r="L320" s="265"/>
      <c r="M320" s="266"/>
      <c r="N320" s="267"/>
      <c r="O320" s="267"/>
      <c r="P320" s="267"/>
      <c r="Q320" s="267"/>
      <c r="R320" s="267"/>
      <c r="S320" s="267"/>
      <c r="T320" s="268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69" t="s">
        <v>256</v>
      </c>
      <c r="AU320" s="269" t="s">
        <v>92</v>
      </c>
      <c r="AV320" s="13" t="s">
        <v>92</v>
      </c>
      <c r="AW320" s="13" t="s">
        <v>32</v>
      </c>
      <c r="AX320" s="13" t="s">
        <v>84</v>
      </c>
      <c r="AY320" s="269" t="s">
        <v>210</v>
      </c>
    </row>
    <row r="321" s="2" customFormat="1" ht="36.72453" customHeight="1">
      <c r="A321" s="39"/>
      <c r="B321" s="40"/>
      <c r="C321" s="239" t="s">
        <v>621</v>
      </c>
      <c r="D321" s="239" t="s">
        <v>213</v>
      </c>
      <c r="E321" s="240" t="s">
        <v>540</v>
      </c>
      <c r="F321" s="241" t="s">
        <v>541</v>
      </c>
      <c r="G321" s="242" t="s">
        <v>254</v>
      </c>
      <c r="H321" s="243">
        <v>75</v>
      </c>
      <c r="I321" s="244"/>
      <c r="J321" s="245">
        <f>ROUND(I321*H321,2)</f>
        <v>0</v>
      </c>
      <c r="K321" s="246"/>
      <c r="L321" s="45"/>
      <c r="M321" s="247" t="s">
        <v>1</v>
      </c>
      <c r="N321" s="248" t="s">
        <v>42</v>
      </c>
      <c r="O321" s="98"/>
      <c r="P321" s="249">
        <f>O321*H321</f>
        <v>0</v>
      </c>
      <c r="Q321" s="249">
        <v>0.15559000000000001</v>
      </c>
      <c r="R321" s="249">
        <f>Q321*H321</f>
        <v>11.66925</v>
      </c>
      <c r="S321" s="249">
        <v>0</v>
      </c>
      <c r="T321" s="250">
        <f>S321*H321</f>
        <v>0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251" t="s">
        <v>227</v>
      </c>
      <c r="AT321" s="251" t="s">
        <v>213</v>
      </c>
      <c r="AU321" s="251" t="s">
        <v>92</v>
      </c>
      <c r="AY321" s="18" t="s">
        <v>210</v>
      </c>
      <c r="BE321" s="252">
        <f>IF(N321="základná",J321,0)</f>
        <v>0</v>
      </c>
      <c r="BF321" s="252">
        <f>IF(N321="znížená",J321,0)</f>
        <v>0</v>
      </c>
      <c r="BG321" s="252">
        <f>IF(N321="zákl. prenesená",J321,0)</f>
        <v>0</v>
      </c>
      <c r="BH321" s="252">
        <f>IF(N321="zníž. prenesená",J321,0)</f>
        <v>0</v>
      </c>
      <c r="BI321" s="252">
        <f>IF(N321="nulová",J321,0)</f>
        <v>0</v>
      </c>
      <c r="BJ321" s="18" t="s">
        <v>92</v>
      </c>
      <c r="BK321" s="252">
        <f>ROUND(I321*H321,2)</f>
        <v>0</v>
      </c>
      <c r="BL321" s="18" t="s">
        <v>227</v>
      </c>
      <c r="BM321" s="251" t="s">
        <v>2600</v>
      </c>
    </row>
    <row r="322" s="13" customFormat="1">
      <c r="A322" s="13"/>
      <c r="B322" s="258"/>
      <c r="C322" s="259"/>
      <c r="D322" s="260" t="s">
        <v>256</v>
      </c>
      <c r="E322" s="261" t="s">
        <v>1</v>
      </c>
      <c r="F322" s="262" t="s">
        <v>2384</v>
      </c>
      <c r="G322" s="259"/>
      <c r="H322" s="263">
        <v>75</v>
      </c>
      <c r="I322" s="264"/>
      <c r="J322" s="259"/>
      <c r="K322" s="259"/>
      <c r="L322" s="265"/>
      <c r="M322" s="266"/>
      <c r="N322" s="267"/>
      <c r="O322" s="267"/>
      <c r="P322" s="267"/>
      <c r="Q322" s="267"/>
      <c r="R322" s="267"/>
      <c r="S322" s="267"/>
      <c r="T322" s="268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69" t="s">
        <v>256</v>
      </c>
      <c r="AU322" s="269" t="s">
        <v>92</v>
      </c>
      <c r="AV322" s="13" t="s">
        <v>92</v>
      </c>
      <c r="AW322" s="13" t="s">
        <v>32</v>
      </c>
      <c r="AX322" s="13" t="s">
        <v>76</v>
      </c>
      <c r="AY322" s="269" t="s">
        <v>210</v>
      </c>
    </row>
    <row r="323" s="14" customFormat="1">
      <c r="A323" s="14"/>
      <c r="B323" s="270"/>
      <c r="C323" s="271"/>
      <c r="D323" s="260" t="s">
        <v>256</v>
      </c>
      <c r="E323" s="272" t="s">
        <v>1</v>
      </c>
      <c r="F323" s="273" t="s">
        <v>268</v>
      </c>
      <c r="G323" s="271"/>
      <c r="H323" s="274">
        <v>75</v>
      </c>
      <c r="I323" s="275"/>
      <c r="J323" s="271"/>
      <c r="K323" s="271"/>
      <c r="L323" s="276"/>
      <c r="M323" s="277"/>
      <c r="N323" s="278"/>
      <c r="O323" s="278"/>
      <c r="P323" s="278"/>
      <c r="Q323" s="278"/>
      <c r="R323" s="278"/>
      <c r="S323" s="278"/>
      <c r="T323" s="279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80" t="s">
        <v>256</v>
      </c>
      <c r="AU323" s="280" t="s">
        <v>92</v>
      </c>
      <c r="AV323" s="14" t="s">
        <v>227</v>
      </c>
      <c r="AW323" s="14" t="s">
        <v>32</v>
      </c>
      <c r="AX323" s="14" t="s">
        <v>84</v>
      </c>
      <c r="AY323" s="280" t="s">
        <v>210</v>
      </c>
    </row>
    <row r="324" s="2" customFormat="1" ht="23.4566" customHeight="1">
      <c r="A324" s="39"/>
      <c r="B324" s="40"/>
      <c r="C324" s="239" t="s">
        <v>625</v>
      </c>
      <c r="D324" s="239" t="s">
        <v>213</v>
      </c>
      <c r="E324" s="240" t="s">
        <v>2984</v>
      </c>
      <c r="F324" s="241" t="s">
        <v>2985</v>
      </c>
      <c r="G324" s="242" t="s">
        <v>254</v>
      </c>
      <c r="H324" s="243">
        <v>6</v>
      </c>
      <c r="I324" s="244"/>
      <c r="J324" s="245">
        <f>ROUND(I324*H324,2)</f>
        <v>0</v>
      </c>
      <c r="K324" s="246"/>
      <c r="L324" s="45"/>
      <c r="M324" s="247" t="s">
        <v>1</v>
      </c>
      <c r="N324" s="248" t="s">
        <v>42</v>
      </c>
      <c r="O324" s="98"/>
      <c r="P324" s="249">
        <f>O324*H324</f>
        <v>0</v>
      </c>
      <c r="Q324" s="249">
        <v>0.46172819999999998</v>
      </c>
      <c r="R324" s="249">
        <f>Q324*H324</f>
        <v>2.7703691999999998</v>
      </c>
      <c r="S324" s="249">
        <v>0</v>
      </c>
      <c r="T324" s="250">
        <f>S324*H324</f>
        <v>0</v>
      </c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R324" s="251" t="s">
        <v>227</v>
      </c>
      <c r="AT324" s="251" t="s">
        <v>213</v>
      </c>
      <c r="AU324" s="251" t="s">
        <v>92</v>
      </c>
      <c r="AY324" s="18" t="s">
        <v>210</v>
      </c>
      <c r="BE324" s="252">
        <f>IF(N324="základná",J324,0)</f>
        <v>0</v>
      </c>
      <c r="BF324" s="252">
        <f>IF(N324="znížená",J324,0)</f>
        <v>0</v>
      </c>
      <c r="BG324" s="252">
        <f>IF(N324="zákl. prenesená",J324,0)</f>
        <v>0</v>
      </c>
      <c r="BH324" s="252">
        <f>IF(N324="zníž. prenesená",J324,0)</f>
        <v>0</v>
      </c>
      <c r="BI324" s="252">
        <f>IF(N324="nulová",J324,0)</f>
        <v>0</v>
      </c>
      <c r="BJ324" s="18" t="s">
        <v>92</v>
      </c>
      <c r="BK324" s="252">
        <f>ROUND(I324*H324,2)</f>
        <v>0</v>
      </c>
      <c r="BL324" s="18" t="s">
        <v>227</v>
      </c>
      <c r="BM324" s="251" t="s">
        <v>2986</v>
      </c>
    </row>
    <row r="325" s="13" customFormat="1">
      <c r="A325" s="13"/>
      <c r="B325" s="258"/>
      <c r="C325" s="259"/>
      <c r="D325" s="260" t="s">
        <v>256</v>
      </c>
      <c r="E325" s="261" t="s">
        <v>1</v>
      </c>
      <c r="F325" s="262" t="s">
        <v>2987</v>
      </c>
      <c r="G325" s="259"/>
      <c r="H325" s="263">
        <v>6</v>
      </c>
      <c r="I325" s="264"/>
      <c r="J325" s="259"/>
      <c r="K325" s="259"/>
      <c r="L325" s="265"/>
      <c r="M325" s="266"/>
      <c r="N325" s="267"/>
      <c r="O325" s="267"/>
      <c r="P325" s="267"/>
      <c r="Q325" s="267"/>
      <c r="R325" s="267"/>
      <c r="S325" s="267"/>
      <c r="T325" s="268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69" t="s">
        <v>256</v>
      </c>
      <c r="AU325" s="269" t="s">
        <v>92</v>
      </c>
      <c r="AV325" s="13" t="s">
        <v>92</v>
      </c>
      <c r="AW325" s="13" t="s">
        <v>32</v>
      </c>
      <c r="AX325" s="13" t="s">
        <v>84</v>
      </c>
      <c r="AY325" s="269" t="s">
        <v>210</v>
      </c>
    </row>
    <row r="326" s="2" customFormat="1" ht="16.30189" customHeight="1">
      <c r="A326" s="39"/>
      <c r="B326" s="40"/>
      <c r="C326" s="239" t="s">
        <v>630</v>
      </c>
      <c r="D326" s="239" t="s">
        <v>213</v>
      </c>
      <c r="E326" s="240" t="s">
        <v>2601</v>
      </c>
      <c r="F326" s="241" t="s">
        <v>2602</v>
      </c>
      <c r="G326" s="242" t="s">
        <v>310</v>
      </c>
      <c r="H326" s="243">
        <v>32.5</v>
      </c>
      <c r="I326" s="244"/>
      <c r="J326" s="245">
        <f>ROUND(I326*H326,2)</f>
        <v>0</v>
      </c>
      <c r="K326" s="246"/>
      <c r="L326" s="45"/>
      <c r="M326" s="247" t="s">
        <v>1</v>
      </c>
      <c r="N326" s="248" t="s">
        <v>42</v>
      </c>
      <c r="O326" s="98"/>
      <c r="P326" s="249">
        <f>O326*H326</f>
        <v>0</v>
      </c>
      <c r="Q326" s="249">
        <v>0.0035999999999999999</v>
      </c>
      <c r="R326" s="249">
        <f>Q326*H326</f>
        <v>0.11699999999999999</v>
      </c>
      <c r="S326" s="249">
        <v>0</v>
      </c>
      <c r="T326" s="250">
        <f>S326*H326</f>
        <v>0</v>
      </c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R326" s="251" t="s">
        <v>227</v>
      </c>
      <c r="AT326" s="251" t="s">
        <v>213</v>
      </c>
      <c r="AU326" s="251" t="s">
        <v>92</v>
      </c>
      <c r="AY326" s="18" t="s">
        <v>210</v>
      </c>
      <c r="BE326" s="252">
        <f>IF(N326="základná",J326,0)</f>
        <v>0</v>
      </c>
      <c r="BF326" s="252">
        <f>IF(N326="znížená",J326,0)</f>
        <v>0</v>
      </c>
      <c r="BG326" s="252">
        <f>IF(N326="zákl. prenesená",J326,0)</f>
        <v>0</v>
      </c>
      <c r="BH326" s="252">
        <f>IF(N326="zníž. prenesená",J326,0)</f>
        <v>0</v>
      </c>
      <c r="BI326" s="252">
        <f>IF(N326="nulová",J326,0)</f>
        <v>0</v>
      </c>
      <c r="BJ326" s="18" t="s">
        <v>92</v>
      </c>
      <c r="BK326" s="252">
        <f>ROUND(I326*H326,2)</f>
        <v>0</v>
      </c>
      <c r="BL326" s="18" t="s">
        <v>227</v>
      </c>
      <c r="BM326" s="251" t="s">
        <v>2603</v>
      </c>
    </row>
    <row r="327" s="13" customFormat="1">
      <c r="A327" s="13"/>
      <c r="B327" s="258"/>
      <c r="C327" s="259"/>
      <c r="D327" s="260" t="s">
        <v>256</v>
      </c>
      <c r="E327" s="261" t="s">
        <v>1</v>
      </c>
      <c r="F327" s="262" t="s">
        <v>2988</v>
      </c>
      <c r="G327" s="259"/>
      <c r="H327" s="263">
        <v>32.5</v>
      </c>
      <c r="I327" s="264"/>
      <c r="J327" s="259"/>
      <c r="K327" s="259"/>
      <c r="L327" s="265"/>
      <c r="M327" s="266"/>
      <c r="N327" s="267"/>
      <c r="O327" s="267"/>
      <c r="P327" s="267"/>
      <c r="Q327" s="267"/>
      <c r="R327" s="267"/>
      <c r="S327" s="267"/>
      <c r="T327" s="268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69" t="s">
        <v>256</v>
      </c>
      <c r="AU327" s="269" t="s">
        <v>92</v>
      </c>
      <c r="AV327" s="13" t="s">
        <v>92</v>
      </c>
      <c r="AW327" s="13" t="s">
        <v>32</v>
      </c>
      <c r="AX327" s="13" t="s">
        <v>76</v>
      </c>
      <c r="AY327" s="269" t="s">
        <v>210</v>
      </c>
    </row>
    <row r="328" s="14" customFormat="1">
      <c r="A328" s="14"/>
      <c r="B328" s="270"/>
      <c r="C328" s="271"/>
      <c r="D328" s="260" t="s">
        <v>256</v>
      </c>
      <c r="E328" s="272" t="s">
        <v>1</v>
      </c>
      <c r="F328" s="273" t="s">
        <v>268</v>
      </c>
      <c r="G328" s="271"/>
      <c r="H328" s="274">
        <v>32.5</v>
      </c>
      <c r="I328" s="275"/>
      <c r="J328" s="271"/>
      <c r="K328" s="271"/>
      <c r="L328" s="276"/>
      <c r="M328" s="277"/>
      <c r="N328" s="278"/>
      <c r="O328" s="278"/>
      <c r="P328" s="278"/>
      <c r="Q328" s="278"/>
      <c r="R328" s="278"/>
      <c r="S328" s="278"/>
      <c r="T328" s="279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80" t="s">
        <v>256</v>
      </c>
      <c r="AU328" s="280" t="s">
        <v>92</v>
      </c>
      <c r="AV328" s="14" t="s">
        <v>227</v>
      </c>
      <c r="AW328" s="14" t="s">
        <v>32</v>
      </c>
      <c r="AX328" s="14" t="s">
        <v>84</v>
      </c>
      <c r="AY328" s="280" t="s">
        <v>210</v>
      </c>
    </row>
    <row r="329" s="12" customFormat="1" ht="22.8" customHeight="1">
      <c r="A329" s="12"/>
      <c r="B329" s="223"/>
      <c r="C329" s="224"/>
      <c r="D329" s="225" t="s">
        <v>75</v>
      </c>
      <c r="E329" s="237" t="s">
        <v>277</v>
      </c>
      <c r="F329" s="237" t="s">
        <v>941</v>
      </c>
      <c r="G329" s="224"/>
      <c r="H329" s="224"/>
      <c r="I329" s="227"/>
      <c r="J329" s="238">
        <f>BK329</f>
        <v>0</v>
      </c>
      <c r="K329" s="224"/>
      <c r="L329" s="229"/>
      <c r="M329" s="230"/>
      <c r="N329" s="231"/>
      <c r="O329" s="231"/>
      <c r="P329" s="232">
        <f>SUM(P330:P383)</f>
        <v>0</v>
      </c>
      <c r="Q329" s="231"/>
      <c r="R329" s="232">
        <f>SUM(R330:R383)</f>
        <v>4.5190980640000005</v>
      </c>
      <c r="S329" s="231"/>
      <c r="T329" s="233">
        <f>SUM(T330:T383)</f>
        <v>0</v>
      </c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R329" s="234" t="s">
        <v>84</v>
      </c>
      <c r="AT329" s="235" t="s">
        <v>75</v>
      </c>
      <c r="AU329" s="235" t="s">
        <v>84</v>
      </c>
      <c r="AY329" s="234" t="s">
        <v>210</v>
      </c>
      <c r="BK329" s="236">
        <f>SUM(BK330:BK383)</f>
        <v>0</v>
      </c>
    </row>
    <row r="330" s="2" customFormat="1" ht="23.4566" customHeight="1">
      <c r="A330" s="39"/>
      <c r="B330" s="40"/>
      <c r="C330" s="239" t="s">
        <v>634</v>
      </c>
      <c r="D330" s="239" t="s">
        <v>213</v>
      </c>
      <c r="E330" s="240" t="s">
        <v>2605</v>
      </c>
      <c r="F330" s="241" t="s">
        <v>2606</v>
      </c>
      <c r="G330" s="242" t="s">
        <v>254</v>
      </c>
      <c r="H330" s="243">
        <v>20.16</v>
      </c>
      <c r="I330" s="244"/>
      <c r="J330" s="245">
        <f>ROUND(I330*H330,2)</f>
        <v>0</v>
      </c>
      <c r="K330" s="246"/>
      <c r="L330" s="45"/>
      <c r="M330" s="247" t="s">
        <v>1</v>
      </c>
      <c r="N330" s="248" t="s">
        <v>42</v>
      </c>
      <c r="O330" s="98"/>
      <c r="P330" s="249">
        <f>O330*H330</f>
        <v>0</v>
      </c>
      <c r="Q330" s="249">
        <v>0.00042000000000000002</v>
      </c>
      <c r="R330" s="249">
        <f>Q330*H330</f>
        <v>0.0084672000000000011</v>
      </c>
      <c r="S330" s="249">
        <v>0</v>
      </c>
      <c r="T330" s="250">
        <f>S330*H330</f>
        <v>0</v>
      </c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R330" s="251" t="s">
        <v>227</v>
      </c>
      <c r="AT330" s="251" t="s">
        <v>213</v>
      </c>
      <c r="AU330" s="251" t="s">
        <v>92</v>
      </c>
      <c r="AY330" s="18" t="s">
        <v>210</v>
      </c>
      <c r="BE330" s="252">
        <f>IF(N330="základná",J330,0)</f>
        <v>0</v>
      </c>
      <c r="BF330" s="252">
        <f>IF(N330="znížená",J330,0)</f>
        <v>0</v>
      </c>
      <c r="BG330" s="252">
        <f>IF(N330="zákl. prenesená",J330,0)</f>
        <v>0</v>
      </c>
      <c r="BH330" s="252">
        <f>IF(N330="zníž. prenesená",J330,0)</f>
        <v>0</v>
      </c>
      <c r="BI330" s="252">
        <f>IF(N330="nulová",J330,0)</f>
        <v>0</v>
      </c>
      <c r="BJ330" s="18" t="s">
        <v>92</v>
      </c>
      <c r="BK330" s="252">
        <f>ROUND(I330*H330,2)</f>
        <v>0</v>
      </c>
      <c r="BL330" s="18" t="s">
        <v>227</v>
      </c>
      <c r="BM330" s="251" t="s">
        <v>2607</v>
      </c>
    </row>
    <row r="331" s="15" customFormat="1">
      <c r="A331" s="15"/>
      <c r="B331" s="292"/>
      <c r="C331" s="293"/>
      <c r="D331" s="260" t="s">
        <v>256</v>
      </c>
      <c r="E331" s="294" t="s">
        <v>1</v>
      </c>
      <c r="F331" s="295" t="s">
        <v>945</v>
      </c>
      <c r="G331" s="293"/>
      <c r="H331" s="294" t="s">
        <v>1</v>
      </c>
      <c r="I331" s="296"/>
      <c r="J331" s="293"/>
      <c r="K331" s="293"/>
      <c r="L331" s="297"/>
      <c r="M331" s="298"/>
      <c r="N331" s="299"/>
      <c r="O331" s="299"/>
      <c r="P331" s="299"/>
      <c r="Q331" s="299"/>
      <c r="R331" s="299"/>
      <c r="S331" s="299"/>
      <c r="T331" s="300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T331" s="301" t="s">
        <v>256</v>
      </c>
      <c r="AU331" s="301" t="s">
        <v>92</v>
      </c>
      <c r="AV331" s="15" t="s">
        <v>84</v>
      </c>
      <c r="AW331" s="15" t="s">
        <v>32</v>
      </c>
      <c r="AX331" s="15" t="s">
        <v>76</v>
      </c>
      <c r="AY331" s="301" t="s">
        <v>210</v>
      </c>
    </row>
    <row r="332" s="13" customFormat="1">
      <c r="A332" s="13"/>
      <c r="B332" s="258"/>
      <c r="C332" s="259"/>
      <c r="D332" s="260" t="s">
        <v>256</v>
      </c>
      <c r="E332" s="261" t="s">
        <v>1</v>
      </c>
      <c r="F332" s="262" t="s">
        <v>2989</v>
      </c>
      <c r="G332" s="259"/>
      <c r="H332" s="263">
        <v>20.16</v>
      </c>
      <c r="I332" s="264"/>
      <c r="J332" s="259"/>
      <c r="K332" s="259"/>
      <c r="L332" s="265"/>
      <c r="M332" s="266"/>
      <c r="N332" s="267"/>
      <c r="O332" s="267"/>
      <c r="P332" s="267"/>
      <c r="Q332" s="267"/>
      <c r="R332" s="267"/>
      <c r="S332" s="267"/>
      <c r="T332" s="268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69" t="s">
        <v>256</v>
      </c>
      <c r="AU332" s="269" t="s">
        <v>92</v>
      </c>
      <c r="AV332" s="13" t="s">
        <v>92</v>
      </c>
      <c r="AW332" s="13" t="s">
        <v>32</v>
      </c>
      <c r="AX332" s="13" t="s">
        <v>76</v>
      </c>
      <c r="AY332" s="269" t="s">
        <v>210</v>
      </c>
    </row>
    <row r="333" s="14" customFormat="1">
      <c r="A333" s="14"/>
      <c r="B333" s="270"/>
      <c r="C333" s="271"/>
      <c r="D333" s="260" t="s">
        <v>256</v>
      </c>
      <c r="E333" s="272" t="s">
        <v>1</v>
      </c>
      <c r="F333" s="273" t="s">
        <v>268</v>
      </c>
      <c r="G333" s="271"/>
      <c r="H333" s="274">
        <v>20.16</v>
      </c>
      <c r="I333" s="275"/>
      <c r="J333" s="271"/>
      <c r="K333" s="271"/>
      <c r="L333" s="276"/>
      <c r="M333" s="277"/>
      <c r="N333" s="278"/>
      <c r="O333" s="278"/>
      <c r="P333" s="278"/>
      <c r="Q333" s="278"/>
      <c r="R333" s="278"/>
      <c r="S333" s="278"/>
      <c r="T333" s="279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80" t="s">
        <v>256</v>
      </c>
      <c r="AU333" s="280" t="s">
        <v>92</v>
      </c>
      <c r="AV333" s="14" t="s">
        <v>227</v>
      </c>
      <c r="AW333" s="14" t="s">
        <v>32</v>
      </c>
      <c r="AX333" s="14" t="s">
        <v>84</v>
      </c>
      <c r="AY333" s="280" t="s">
        <v>210</v>
      </c>
    </row>
    <row r="334" s="2" customFormat="1" ht="16.30189" customHeight="1">
      <c r="A334" s="39"/>
      <c r="B334" s="40"/>
      <c r="C334" s="239" t="s">
        <v>638</v>
      </c>
      <c r="D334" s="239" t="s">
        <v>213</v>
      </c>
      <c r="E334" s="240" t="s">
        <v>2609</v>
      </c>
      <c r="F334" s="241" t="s">
        <v>2610</v>
      </c>
      <c r="G334" s="242" t="s">
        <v>254</v>
      </c>
      <c r="H334" s="243">
        <v>99.307000000000002</v>
      </c>
      <c r="I334" s="244"/>
      <c r="J334" s="245">
        <f>ROUND(I334*H334,2)</f>
        <v>0</v>
      </c>
      <c r="K334" s="246"/>
      <c r="L334" s="45"/>
      <c r="M334" s="247" t="s">
        <v>1</v>
      </c>
      <c r="N334" s="248" t="s">
        <v>42</v>
      </c>
      <c r="O334" s="98"/>
      <c r="P334" s="249">
        <f>O334*H334</f>
        <v>0</v>
      </c>
      <c r="Q334" s="249">
        <v>0.00042000000000000002</v>
      </c>
      <c r="R334" s="249">
        <f>Q334*H334</f>
        <v>0.04170894</v>
      </c>
      <c r="S334" s="249">
        <v>0</v>
      </c>
      <c r="T334" s="250">
        <f>S334*H334</f>
        <v>0</v>
      </c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R334" s="251" t="s">
        <v>227</v>
      </c>
      <c r="AT334" s="251" t="s">
        <v>213</v>
      </c>
      <c r="AU334" s="251" t="s">
        <v>92</v>
      </c>
      <c r="AY334" s="18" t="s">
        <v>210</v>
      </c>
      <c r="BE334" s="252">
        <f>IF(N334="základná",J334,0)</f>
        <v>0</v>
      </c>
      <c r="BF334" s="252">
        <f>IF(N334="znížená",J334,0)</f>
        <v>0</v>
      </c>
      <c r="BG334" s="252">
        <f>IF(N334="zákl. prenesená",J334,0)</f>
        <v>0</v>
      </c>
      <c r="BH334" s="252">
        <f>IF(N334="zníž. prenesená",J334,0)</f>
        <v>0</v>
      </c>
      <c r="BI334" s="252">
        <f>IF(N334="nulová",J334,0)</f>
        <v>0</v>
      </c>
      <c r="BJ334" s="18" t="s">
        <v>92</v>
      </c>
      <c r="BK334" s="252">
        <f>ROUND(I334*H334,2)</f>
        <v>0</v>
      </c>
      <c r="BL334" s="18" t="s">
        <v>227</v>
      </c>
      <c r="BM334" s="251" t="s">
        <v>2611</v>
      </c>
    </row>
    <row r="335" s="15" customFormat="1">
      <c r="A335" s="15"/>
      <c r="B335" s="292"/>
      <c r="C335" s="293"/>
      <c r="D335" s="260" t="s">
        <v>256</v>
      </c>
      <c r="E335" s="294" t="s">
        <v>1</v>
      </c>
      <c r="F335" s="295" t="s">
        <v>2612</v>
      </c>
      <c r="G335" s="293"/>
      <c r="H335" s="294" t="s">
        <v>1</v>
      </c>
      <c r="I335" s="296"/>
      <c r="J335" s="293"/>
      <c r="K335" s="293"/>
      <c r="L335" s="297"/>
      <c r="M335" s="298"/>
      <c r="N335" s="299"/>
      <c r="O335" s="299"/>
      <c r="P335" s="299"/>
      <c r="Q335" s="299"/>
      <c r="R335" s="299"/>
      <c r="S335" s="299"/>
      <c r="T335" s="300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T335" s="301" t="s">
        <v>256</v>
      </c>
      <c r="AU335" s="301" t="s">
        <v>92</v>
      </c>
      <c r="AV335" s="15" t="s">
        <v>84</v>
      </c>
      <c r="AW335" s="15" t="s">
        <v>32</v>
      </c>
      <c r="AX335" s="15" t="s">
        <v>76</v>
      </c>
      <c r="AY335" s="301" t="s">
        <v>210</v>
      </c>
    </row>
    <row r="336" s="15" customFormat="1">
      <c r="A336" s="15"/>
      <c r="B336" s="292"/>
      <c r="C336" s="293"/>
      <c r="D336" s="260" t="s">
        <v>256</v>
      </c>
      <c r="E336" s="294" t="s">
        <v>1</v>
      </c>
      <c r="F336" s="295" t="s">
        <v>2927</v>
      </c>
      <c r="G336" s="293"/>
      <c r="H336" s="294" t="s">
        <v>1</v>
      </c>
      <c r="I336" s="296"/>
      <c r="J336" s="293"/>
      <c r="K336" s="293"/>
      <c r="L336" s="297"/>
      <c r="M336" s="298"/>
      <c r="N336" s="299"/>
      <c r="O336" s="299"/>
      <c r="P336" s="299"/>
      <c r="Q336" s="299"/>
      <c r="R336" s="299"/>
      <c r="S336" s="299"/>
      <c r="T336" s="300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T336" s="301" t="s">
        <v>256</v>
      </c>
      <c r="AU336" s="301" t="s">
        <v>92</v>
      </c>
      <c r="AV336" s="15" t="s">
        <v>84</v>
      </c>
      <c r="AW336" s="15" t="s">
        <v>32</v>
      </c>
      <c r="AX336" s="15" t="s">
        <v>76</v>
      </c>
      <c r="AY336" s="301" t="s">
        <v>210</v>
      </c>
    </row>
    <row r="337" s="13" customFormat="1">
      <c r="A337" s="13"/>
      <c r="B337" s="258"/>
      <c r="C337" s="259"/>
      <c r="D337" s="260" t="s">
        <v>256</v>
      </c>
      <c r="E337" s="261" t="s">
        <v>1</v>
      </c>
      <c r="F337" s="262" t="s">
        <v>2990</v>
      </c>
      <c r="G337" s="259"/>
      <c r="H337" s="263">
        <v>5.6799999999999997</v>
      </c>
      <c r="I337" s="264"/>
      <c r="J337" s="259"/>
      <c r="K337" s="259"/>
      <c r="L337" s="265"/>
      <c r="M337" s="266"/>
      <c r="N337" s="267"/>
      <c r="O337" s="267"/>
      <c r="P337" s="267"/>
      <c r="Q337" s="267"/>
      <c r="R337" s="267"/>
      <c r="S337" s="267"/>
      <c r="T337" s="268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69" t="s">
        <v>256</v>
      </c>
      <c r="AU337" s="269" t="s">
        <v>92</v>
      </c>
      <c r="AV337" s="13" t="s">
        <v>92</v>
      </c>
      <c r="AW337" s="13" t="s">
        <v>32</v>
      </c>
      <c r="AX337" s="13" t="s">
        <v>76</v>
      </c>
      <c r="AY337" s="269" t="s">
        <v>210</v>
      </c>
    </row>
    <row r="338" s="15" customFormat="1">
      <c r="A338" s="15"/>
      <c r="B338" s="292"/>
      <c r="C338" s="293"/>
      <c r="D338" s="260" t="s">
        <v>256</v>
      </c>
      <c r="E338" s="294" t="s">
        <v>1</v>
      </c>
      <c r="F338" s="295" t="s">
        <v>2929</v>
      </c>
      <c r="G338" s="293"/>
      <c r="H338" s="294" t="s">
        <v>1</v>
      </c>
      <c r="I338" s="296"/>
      <c r="J338" s="293"/>
      <c r="K338" s="293"/>
      <c r="L338" s="297"/>
      <c r="M338" s="298"/>
      <c r="N338" s="299"/>
      <c r="O338" s="299"/>
      <c r="P338" s="299"/>
      <c r="Q338" s="299"/>
      <c r="R338" s="299"/>
      <c r="S338" s="299"/>
      <c r="T338" s="300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T338" s="301" t="s">
        <v>256</v>
      </c>
      <c r="AU338" s="301" t="s">
        <v>92</v>
      </c>
      <c r="AV338" s="15" t="s">
        <v>84</v>
      </c>
      <c r="AW338" s="15" t="s">
        <v>32</v>
      </c>
      <c r="AX338" s="15" t="s">
        <v>76</v>
      </c>
      <c r="AY338" s="301" t="s">
        <v>210</v>
      </c>
    </row>
    <row r="339" s="13" customFormat="1">
      <c r="A339" s="13"/>
      <c r="B339" s="258"/>
      <c r="C339" s="259"/>
      <c r="D339" s="260" t="s">
        <v>256</v>
      </c>
      <c r="E339" s="261" t="s">
        <v>1</v>
      </c>
      <c r="F339" s="262" t="s">
        <v>2991</v>
      </c>
      <c r="G339" s="259"/>
      <c r="H339" s="263">
        <v>10.800000000000001</v>
      </c>
      <c r="I339" s="264"/>
      <c r="J339" s="259"/>
      <c r="K339" s="259"/>
      <c r="L339" s="265"/>
      <c r="M339" s="266"/>
      <c r="N339" s="267"/>
      <c r="O339" s="267"/>
      <c r="P339" s="267"/>
      <c r="Q339" s="267"/>
      <c r="R339" s="267"/>
      <c r="S339" s="267"/>
      <c r="T339" s="268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69" t="s">
        <v>256</v>
      </c>
      <c r="AU339" s="269" t="s">
        <v>92</v>
      </c>
      <c r="AV339" s="13" t="s">
        <v>92</v>
      </c>
      <c r="AW339" s="13" t="s">
        <v>32</v>
      </c>
      <c r="AX339" s="13" t="s">
        <v>76</v>
      </c>
      <c r="AY339" s="269" t="s">
        <v>210</v>
      </c>
    </row>
    <row r="340" s="13" customFormat="1">
      <c r="A340" s="13"/>
      <c r="B340" s="258"/>
      <c r="C340" s="259"/>
      <c r="D340" s="260" t="s">
        <v>256</v>
      </c>
      <c r="E340" s="261" t="s">
        <v>1</v>
      </c>
      <c r="F340" s="262" t="s">
        <v>2992</v>
      </c>
      <c r="G340" s="259"/>
      <c r="H340" s="263">
        <v>5.8769999999999998</v>
      </c>
      <c r="I340" s="264"/>
      <c r="J340" s="259"/>
      <c r="K340" s="259"/>
      <c r="L340" s="265"/>
      <c r="M340" s="266"/>
      <c r="N340" s="267"/>
      <c r="O340" s="267"/>
      <c r="P340" s="267"/>
      <c r="Q340" s="267"/>
      <c r="R340" s="267"/>
      <c r="S340" s="267"/>
      <c r="T340" s="268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69" t="s">
        <v>256</v>
      </c>
      <c r="AU340" s="269" t="s">
        <v>92</v>
      </c>
      <c r="AV340" s="13" t="s">
        <v>92</v>
      </c>
      <c r="AW340" s="13" t="s">
        <v>32</v>
      </c>
      <c r="AX340" s="13" t="s">
        <v>76</v>
      </c>
      <c r="AY340" s="269" t="s">
        <v>210</v>
      </c>
    </row>
    <row r="341" s="15" customFormat="1">
      <c r="A341" s="15"/>
      <c r="B341" s="292"/>
      <c r="C341" s="293"/>
      <c r="D341" s="260" t="s">
        <v>256</v>
      </c>
      <c r="E341" s="294" t="s">
        <v>1</v>
      </c>
      <c r="F341" s="295" t="s">
        <v>2615</v>
      </c>
      <c r="G341" s="293"/>
      <c r="H341" s="294" t="s">
        <v>1</v>
      </c>
      <c r="I341" s="296"/>
      <c r="J341" s="293"/>
      <c r="K341" s="293"/>
      <c r="L341" s="297"/>
      <c r="M341" s="298"/>
      <c r="N341" s="299"/>
      <c r="O341" s="299"/>
      <c r="P341" s="299"/>
      <c r="Q341" s="299"/>
      <c r="R341" s="299"/>
      <c r="S341" s="299"/>
      <c r="T341" s="300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T341" s="301" t="s">
        <v>256</v>
      </c>
      <c r="AU341" s="301" t="s">
        <v>92</v>
      </c>
      <c r="AV341" s="15" t="s">
        <v>84</v>
      </c>
      <c r="AW341" s="15" t="s">
        <v>32</v>
      </c>
      <c r="AX341" s="15" t="s">
        <v>76</v>
      </c>
      <c r="AY341" s="301" t="s">
        <v>210</v>
      </c>
    </row>
    <row r="342" s="15" customFormat="1">
      <c r="A342" s="15"/>
      <c r="B342" s="292"/>
      <c r="C342" s="293"/>
      <c r="D342" s="260" t="s">
        <v>256</v>
      </c>
      <c r="E342" s="294" t="s">
        <v>1</v>
      </c>
      <c r="F342" s="295" t="s">
        <v>2616</v>
      </c>
      <c r="G342" s="293"/>
      <c r="H342" s="294" t="s">
        <v>1</v>
      </c>
      <c r="I342" s="296"/>
      <c r="J342" s="293"/>
      <c r="K342" s="293"/>
      <c r="L342" s="297"/>
      <c r="M342" s="298"/>
      <c r="N342" s="299"/>
      <c r="O342" s="299"/>
      <c r="P342" s="299"/>
      <c r="Q342" s="299"/>
      <c r="R342" s="299"/>
      <c r="S342" s="299"/>
      <c r="T342" s="300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T342" s="301" t="s">
        <v>256</v>
      </c>
      <c r="AU342" s="301" t="s">
        <v>92</v>
      </c>
      <c r="AV342" s="15" t="s">
        <v>84</v>
      </c>
      <c r="AW342" s="15" t="s">
        <v>32</v>
      </c>
      <c r="AX342" s="15" t="s">
        <v>76</v>
      </c>
      <c r="AY342" s="301" t="s">
        <v>210</v>
      </c>
    </row>
    <row r="343" s="15" customFormat="1">
      <c r="A343" s="15"/>
      <c r="B343" s="292"/>
      <c r="C343" s="293"/>
      <c r="D343" s="260" t="s">
        <v>256</v>
      </c>
      <c r="E343" s="294" t="s">
        <v>1</v>
      </c>
      <c r="F343" s="295" t="s">
        <v>2617</v>
      </c>
      <c r="G343" s="293"/>
      <c r="H343" s="294" t="s">
        <v>1</v>
      </c>
      <c r="I343" s="296"/>
      <c r="J343" s="293"/>
      <c r="K343" s="293"/>
      <c r="L343" s="297"/>
      <c r="M343" s="298"/>
      <c r="N343" s="299"/>
      <c r="O343" s="299"/>
      <c r="P343" s="299"/>
      <c r="Q343" s="299"/>
      <c r="R343" s="299"/>
      <c r="S343" s="299"/>
      <c r="T343" s="300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T343" s="301" t="s">
        <v>256</v>
      </c>
      <c r="AU343" s="301" t="s">
        <v>92</v>
      </c>
      <c r="AV343" s="15" t="s">
        <v>84</v>
      </c>
      <c r="AW343" s="15" t="s">
        <v>32</v>
      </c>
      <c r="AX343" s="15" t="s">
        <v>76</v>
      </c>
      <c r="AY343" s="301" t="s">
        <v>210</v>
      </c>
    </row>
    <row r="344" s="13" customFormat="1">
      <c r="A344" s="13"/>
      <c r="B344" s="258"/>
      <c r="C344" s="259"/>
      <c r="D344" s="260" t="s">
        <v>256</v>
      </c>
      <c r="E344" s="261" t="s">
        <v>1</v>
      </c>
      <c r="F344" s="262" t="s">
        <v>2993</v>
      </c>
      <c r="G344" s="259"/>
      <c r="H344" s="263">
        <v>48.899999999999999</v>
      </c>
      <c r="I344" s="264"/>
      <c r="J344" s="259"/>
      <c r="K344" s="259"/>
      <c r="L344" s="265"/>
      <c r="M344" s="266"/>
      <c r="N344" s="267"/>
      <c r="O344" s="267"/>
      <c r="P344" s="267"/>
      <c r="Q344" s="267"/>
      <c r="R344" s="267"/>
      <c r="S344" s="267"/>
      <c r="T344" s="268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69" t="s">
        <v>256</v>
      </c>
      <c r="AU344" s="269" t="s">
        <v>92</v>
      </c>
      <c r="AV344" s="13" t="s">
        <v>92</v>
      </c>
      <c r="AW344" s="13" t="s">
        <v>32</v>
      </c>
      <c r="AX344" s="13" t="s">
        <v>76</v>
      </c>
      <c r="AY344" s="269" t="s">
        <v>210</v>
      </c>
    </row>
    <row r="345" s="15" customFormat="1">
      <c r="A345" s="15"/>
      <c r="B345" s="292"/>
      <c r="C345" s="293"/>
      <c r="D345" s="260" t="s">
        <v>256</v>
      </c>
      <c r="E345" s="294" t="s">
        <v>1</v>
      </c>
      <c r="F345" s="295" t="s">
        <v>2620</v>
      </c>
      <c r="G345" s="293"/>
      <c r="H345" s="294" t="s">
        <v>1</v>
      </c>
      <c r="I345" s="296"/>
      <c r="J345" s="293"/>
      <c r="K345" s="293"/>
      <c r="L345" s="297"/>
      <c r="M345" s="298"/>
      <c r="N345" s="299"/>
      <c r="O345" s="299"/>
      <c r="P345" s="299"/>
      <c r="Q345" s="299"/>
      <c r="R345" s="299"/>
      <c r="S345" s="299"/>
      <c r="T345" s="300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T345" s="301" t="s">
        <v>256</v>
      </c>
      <c r="AU345" s="301" t="s">
        <v>92</v>
      </c>
      <c r="AV345" s="15" t="s">
        <v>84</v>
      </c>
      <c r="AW345" s="15" t="s">
        <v>32</v>
      </c>
      <c r="AX345" s="15" t="s">
        <v>76</v>
      </c>
      <c r="AY345" s="301" t="s">
        <v>210</v>
      </c>
    </row>
    <row r="346" s="13" customFormat="1">
      <c r="A346" s="13"/>
      <c r="B346" s="258"/>
      <c r="C346" s="259"/>
      <c r="D346" s="260" t="s">
        <v>256</v>
      </c>
      <c r="E346" s="261" t="s">
        <v>1</v>
      </c>
      <c r="F346" s="262" t="s">
        <v>2994</v>
      </c>
      <c r="G346" s="259"/>
      <c r="H346" s="263">
        <v>28.050000000000001</v>
      </c>
      <c r="I346" s="264"/>
      <c r="J346" s="259"/>
      <c r="K346" s="259"/>
      <c r="L346" s="265"/>
      <c r="M346" s="266"/>
      <c r="N346" s="267"/>
      <c r="O346" s="267"/>
      <c r="P346" s="267"/>
      <c r="Q346" s="267"/>
      <c r="R346" s="267"/>
      <c r="S346" s="267"/>
      <c r="T346" s="268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69" t="s">
        <v>256</v>
      </c>
      <c r="AU346" s="269" t="s">
        <v>92</v>
      </c>
      <c r="AV346" s="13" t="s">
        <v>92</v>
      </c>
      <c r="AW346" s="13" t="s">
        <v>32</v>
      </c>
      <c r="AX346" s="13" t="s">
        <v>76</v>
      </c>
      <c r="AY346" s="269" t="s">
        <v>210</v>
      </c>
    </row>
    <row r="347" s="14" customFormat="1">
      <c r="A347" s="14"/>
      <c r="B347" s="270"/>
      <c r="C347" s="271"/>
      <c r="D347" s="260" t="s">
        <v>256</v>
      </c>
      <c r="E347" s="272" t="s">
        <v>1</v>
      </c>
      <c r="F347" s="273" t="s">
        <v>268</v>
      </c>
      <c r="G347" s="271"/>
      <c r="H347" s="274">
        <v>99.307000000000002</v>
      </c>
      <c r="I347" s="275"/>
      <c r="J347" s="271"/>
      <c r="K347" s="271"/>
      <c r="L347" s="276"/>
      <c r="M347" s="277"/>
      <c r="N347" s="278"/>
      <c r="O347" s="278"/>
      <c r="P347" s="278"/>
      <c r="Q347" s="278"/>
      <c r="R347" s="278"/>
      <c r="S347" s="278"/>
      <c r="T347" s="279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80" t="s">
        <v>256</v>
      </c>
      <c r="AU347" s="280" t="s">
        <v>92</v>
      </c>
      <c r="AV347" s="14" t="s">
        <v>227</v>
      </c>
      <c r="AW347" s="14" t="s">
        <v>32</v>
      </c>
      <c r="AX347" s="14" t="s">
        <v>84</v>
      </c>
      <c r="AY347" s="280" t="s">
        <v>210</v>
      </c>
    </row>
    <row r="348" s="2" customFormat="1" ht="23.4566" customHeight="1">
      <c r="A348" s="39"/>
      <c r="B348" s="40"/>
      <c r="C348" s="239" t="s">
        <v>642</v>
      </c>
      <c r="D348" s="239" t="s">
        <v>213</v>
      </c>
      <c r="E348" s="240" t="s">
        <v>942</v>
      </c>
      <c r="F348" s="241" t="s">
        <v>943</v>
      </c>
      <c r="G348" s="242" t="s">
        <v>254</v>
      </c>
      <c r="H348" s="243">
        <v>20.16</v>
      </c>
      <c r="I348" s="244"/>
      <c r="J348" s="245">
        <f>ROUND(I348*H348,2)</f>
        <v>0</v>
      </c>
      <c r="K348" s="246"/>
      <c r="L348" s="45"/>
      <c r="M348" s="247" t="s">
        <v>1</v>
      </c>
      <c r="N348" s="248" t="s">
        <v>42</v>
      </c>
      <c r="O348" s="98"/>
      <c r="P348" s="249">
        <f>O348*H348</f>
        <v>0</v>
      </c>
      <c r="Q348" s="249">
        <v>0.00081999999999999998</v>
      </c>
      <c r="R348" s="249">
        <f>Q348*H348</f>
        <v>0.016531199999999999</v>
      </c>
      <c r="S348" s="249">
        <v>0</v>
      </c>
      <c r="T348" s="250">
        <f>S348*H348</f>
        <v>0</v>
      </c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R348" s="251" t="s">
        <v>227</v>
      </c>
      <c r="AT348" s="251" t="s">
        <v>213</v>
      </c>
      <c r="AU348" s="251" t="s">
        <v>92</v>
      </c>
      <c r="AY348" s="18" t="s">
        <v>210</v>
      </c>
      <c r="BE348" s="252">
        <f>IF(N348="základná",J348,0)</f>
        <v>0</v>
      </c>
      <c r="BF348" s="252">
        <f>IF(N348="znížená",J348,0)</f>
        <v>0</v>
      </c>
      <c r="BG348" s="252">
        <f>IF(N348="zákl. prenesená",J348,0)</f>
        <v>0</v>
      </c>
      <c r="BH348" s="252">
        <f>IF(N348="zníž. prenesená",J348,0)</f>
        <v>0</v>
      </c>
      <c r="BI348" s="252">
        <f>IF(N348="nulová",J348,0)</f>
        <v>0</v>
      </c>
      <c r="BJ348" s="18" t="s">
        <v>92</v>
      </c>
      <c r="BK348" s="252">
        <f>ROUND(I348*H348,2)</f>
        <v>0</v>
      </c>
      <c r="BL348" s="18" t="s">
        <v>227</v>
      </c>
      <c r="BM348" s="251" t="s">
        <v>2622</v>
      </c>
    </row>
    <row r="349" s="15" customFormat="1">
      <c r="A349" s="15"/>
      <c r="B349" s="292"/>
      <c r="C349" s="293"/>
      <c r="D349" s="260" t="s">
        <v>256</v>
      </c>
      <c r="E349" s="294" t="s">
        <v>1</v>
      </c>
      <c r="F349" s="295" t="s">
        <v>945</v>
      </c>
      <c r="G349" s="293"/>
      <c r="H349" s="294" t="s">
        <v>1</v>
      </c>
      <c r="I349" s="296"/>
      <c r="J349" s="293"/>
      <c r="K349" s="293"/>
      <c r="L349" s="297"/>
      <c r="M349" s="298"/>
      <c r="N349" s="299"/>
      <c r="O349" s="299"/>
      <c r="P349" s="299"/>
      <c r="Q349" s="299"/>
      <c r="R349" s="299"/>
      <c r="S349" s="299"/>
      <c r="T349" s="300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T349" s="301" t="s">
        <v>256</v>
      </c>
      <c r="AU349" s="301" t="s">
        <v>92</v>
      </c>
      <c r="AV349" s="15" t="s">
        <v>84</v>
      </c>
      <c r="AW349" s="15" t="s">
        <v>32</v>
      </c>
      <c r="AX349" s="15" t="s">
        <v>76</v>
      </c>
      <c r="AY349" s="301" t="s">
        <v>210</v>
      </c>
    </row>
    <row r="350" s="13" customFormat="1">
      <c r="A350" s="13"/>
      <c r="B350" s="258"/>
      <c r="C350" s="259"/>
      <c r="D350" s="260" t="s">
        <v>256</v>
      </c>
      <c r="E350" s="261" t="s">
        <v>1</v>
      </c>
      <c r="F350" s="262" t="s">
        <v>2989</v>
      </c>
      <c r="G350" s="259"/>
      <c r="H350" s="263">
        <v>20.16</v>
      </c>
      <c r="I350" s="264"/>
      <c r="J350" s="259"/>
      <c r="K350" s="259"/>
      <c r="L350" s="265"/>
      <c r="M350" s="266"/>
      <c r="N350" s="267"/>
      <c r="O350" s="267"/>
      <c r="P350" s="267"/>
      <c r="Q350" s="267"/>
      <c r="R350" s="267"/>
      <c r="S350" s="267"/>
      <c r="T350" s="268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69" t="s">
        <v>256</v>
      </c>
      <c r="AU350" s="269" t="s">
        <v>92</v>
      </c>
      <c r="AV350" s="13" t="s">
        <v>92</v>
      </c>
      <c r="AW350" s="13" t="s">
        <v>32</v>
      </c>
      <c r="AX350" s="13" t="s">
        <v>76</v>
      </c>
      <c r="AY350" s="269" t="s">
        <v>210</v>
      </c>
    </row>
    <row r="351" s="14" customFormat="1">
      <c r="A351" s="14"/>
      <c r="B351" s="270"/>
      <c r="C351" s="271"/>
      <c r="D351" s="260" t="s">
        <v>256</v>
      </c>
      <c r="E351" s="272" t="s">
        <v>1</v>
      </c>
      <c r="F351" s="273" t="s">
        <v>268</v>
      </c>
      <c r="G351" s="271"/>
      <c r="H351" s="274">
        <v>20.16</v>
      </c>
      <c r="I351" s="275"/>
      <c r="J351" s="271"/>
      <c r="K351" s="271"/>
      <c r="L351" s="276"/>
      <c r="M351" s="277"/>
      <c r="N351" s="278"/>
      <c r="O351" s="278"/>
      <c r="P351" s="278"/>
      <c r="Q351" s="278"/>
      <c r="R351" s="278"/>
      <c r="S351" s="278"/>
      <c r="T351" s="279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80" t="s">
        <v>256</v>
      </c>
      <c r="AU351" s="280" t="s">
        <v>92</v>
      </c>
      <c r="AV351" s="14" t="s">
        <v>227</v>
      </c>
      <c r="AW351" s="14" t="s">
        <v>32</v>
      </c>
      <c r="AX351" s="14" t="s">
        <v>84</v>
      </c>
      <c r="AY351" s="280" t="s">
        <v>210</v>
      </c>
    </row>
    <row r="352" s="2" customFormat="1" ht="23.4566" customHeight="1">
      <c r="A352" s="39"/>
      <c r="B352" s="40"/>
      <c r="C352" s="239" t="s">
        <v>647</v>
      </c>
      <c r="D352" s="239" t="s">
        <v>213</v>
      </c>
      <c r="E352" s="240" t="s">
        <v>2623</v>
      </c>
      <c r="F352" s="241" t="s">
        <v>2624</v>
      </c>
      <c r="G352" s="242" t="s">
        <v>254</v>
      </c>
      <c r="H352" s="243">
        <v>107.61</v>
      </c>
      <c r="I352" s="244"/>
      <c r="J352" s="245">
        <f>ROUND(I352*H352,2)</f>
        <v>0</v>
      </c>
      <c r="K352" s="246"/>
      <c r="L352" s="45"/>
      <c r="M352" s="247" t="s">
        <v>1</v>
      </c>
      <c r="N352" s="248" t="s">
        <v>42</v>
      </c>
      <c r="O352" s="98"/>
      <c r="P352" s="249">
        <f>O352*H352</f>
        <v>0</v>
      </c>
      <c r="Q352" s="249">
        <v>0.000215</v>
      </c>
      <c r="R352" s="249">
        <f>Q352*H352</f>
        <v>0.023136149999999998</v>
      </c>
      <c r="S352" s="249">
        <v>0</v>
      </c>
      <c r="T352" s="250">
        <f>S352*H352</f>
        <v>0</v>
      </c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R352" s="251" t="s">
        <v>227</v>
      </c>
      <c r="AT352" s="251" t="s">
        <v>213</v>
      </c>
      <c r="AU352" s="251" t="s">
        <v>92</v>
      </c>
      <c r="AY352" s="18" t="s">
        <v>210</v>
      </c>
      <c r="BE352" s="252">
        <f>IF(N352="základná",J352,0)</f>
        <v>0</v>
      </c>
      <c r="BF352" s="252">
        <f>IF(N352="znížená",J352,0)</f>
        <v>0</v>
      </c>
      <c r="BG352" s="252">
        <f>IF(N352="zákl. prenesená",J352,0)</f>
        <v>0</v>
      </c>
      <c r="BH352" s="252">
        <f>IF(N352="zníž. prenesená",J352,0)</f>
        <v>0</v>
      </c>
      <c r="BI352" s="252">
        <f>IF(N352="nulová",J352,0)</f>
        <v>0</v>
      </c>
      <c r="BJ352" s="18" t="s">
        <v>92</v>
      </c>
      <c r="BK352" s="252">
        <f>ROUND(I352*H352,2)</f>
        <v>0</v>
      </c>
      <c r="BL352" s="18" t="s">
        <v>227</v>
      </c>
      <c r="BM352" s="251" t="s">
        <v>2625</v>
      </c>
    </row>
    <row r="353" s="15" customFormat="1">
      <c r="A353" s="15"/>
      <c r="B353" s="292"/>
      <c r="C353" s="293"/>
      <c r="D353" s="260" t="s">
        <v>256</v>
      </c>
      <c r="E353" s="294" t="s">
        <v>1</v>
      </c>
      <c r="F353" s="295" t="s">
        <v>2626</v>
      </c>
      <c r="G353" s="293"/>
      <c r="H353" s="294" t="s">
        <v>1</v>
      </c>
      <c r="I353" s="296"/>
      <c r="J353" s="293"/>
      <c r="K353" s="293"/>
      <c r="L353" s="297"/>
      <c r="M353" s="298"/>
      <c r="N353" s="299"/>
      <c r="O353" s="299"/>
      <c r="P353" s="299"/>
      <c r="Q353" s="299"/>
      <c r="R353" s="299"/>
      <c r="S353" s="299"/>
      <c r="T353" s="300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T353" s="301" t="s">
        <v>256</v>
      </c>
      <c r="AU353" s="301" t="s">
        <v>92</v>
      </c>
      <c r="AV353" s="15" t="s">
        <v>84</v>
      </c>
      <c r="AW353" s="15" t="s">
        <v>32</v>
      </c>
      <c r="AX353" s="15" t="s">
        <v>76</v>
      </c>
      <c r="AY353" s="301" t="s">
        <v>210</v>
      </c>
    </row>
    <row r="354" s="15" customFormat="1">
      <c r="A354" s="15"/>
      <c r="B354" s="292"/>
      <c r="C354" s="293"/>
      <c r="D354" s="260" t="s">
        <v>256</v>
      </c>
      <c r="E354" s="294" t="s">
        <v>1</v>
      </c>
      <c r="F354" s="295" t="s">
        <v>2627</v>
      </c>
      <c r="G354" s="293"/>
      <c r="H354" s="294" t="s">
        <v>1</v>
      </c>
      <c r="I354" s="296"/>
      <c r="J354" s="293"/>
      <c r="K354" s="293"/>
      <c r="L354" s="297"/>
      <c r="M354" s="298"/>
      <c r="N354" s="299"/>
      <c r="O354" s="299"/>
      <c r="P354" s="299"/>
      <c r="Q354" s="299"/>
      <c r="R354" s="299"/>
      <c r="S354" s="299"/>
      <c r="T354" s="300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T354" s="301" t="s">
        <v>256</v>
      </c>
      <c r="AU354" s="301" t="s">
        <v>92</v>
      </c>
      <c r="AV354" s="15" t="s">
        <v>84</v>
      </c>
      <c r="AW354" s="15" t="s">
        <v>32</v>
      </c>
      <c r="AX354" s="15" t="s">
        <v>76</v>
      </c>
      <c r="AY354" s="301" t="s">
        <v>210</v>
      </c>
    </row>
    <row r="355" s="13" customFormat="1">
      <c r="A355" s="13"/>
      <c r="B355" s="258"/>
      <c r="C355" s="259"/>
      <c r="D355" s="260" t="s">
        <v>256</v>
      </c>
      <c r="E355" s="261" t="s">
        <v>1</v>
      </c>
      <c r="F355" s="262" t="s">
        <v>2995</v>
      </c>
      <c r="G355" s="259"/>
      <c r="H355" s="263">
        <v>27.300000000000001</v>
      </c>
      <c r="I355" s="264"/>
      <c r="J355" s="259"/>
      <c r="K355" s="259"/>
      <c r="L355" s="265"/>
      <c r="M355" s="266"/>
      <c r="N355" s="267"/>
      <c r="O355" s="267"/>
      <c r="P355" s="267"/>
      <c r="Q355" s="267"/>
      <c r="R355" s="267"/>
      <c r="S355" s="267"/>
      <c r="T355" s="268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69" t="s">
        <v>256</v>
      </c>
      <c r="AU355" s="269" t="s">
        <v>92</v>
      </c>
      <c r="AV355" s="13" t="s">
        <v>92</v>
      </c>
      <c r="AW355" s="13" t="s">
        <v>32</v>
      </c>
      <c r="AX355" s="13" t="s">
        <v>76</v>
      </c>
      <c r="AY355" s="269" t="s">
        <v>210</v>
      </c>
    </row>
    <row r="356" s="15" customFormat="1">
      <c r="A356" s="15"/>
      <c r="B356" s="292"/>
      <c r="C356" s="293"/>
      <c r="D356" s="260" t="s">
        <v>256</v>
      </c>
      <c r="E356" s="294" t="s">
        <v>1</v>
      </c>
      <c r="F356" s="295" t="s">
        <v>2629</v>
      </c>
      <c r="G356" s="293"/>
      <c r="H356" s="294" t="s">
        <v>1</v>
      </c>
      <c r="I356" s="296"/>
      <c r="J356" s="293"/>
      <c r="K356" s="293"/>
      <c r="L356" s="297"/>
      <c r="M356" s="298"/>
      <c r="N356" s="299"/>
      <c r="O356" s="299"/>
      <c r="P356" s="299"/>
      <c r="Q356" s="299"/>
      <c r="R356" s="299"/>
      <c r="S356" s="299"/>
      <c r="T356" s="300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T356" s="301" t="s">
        <v>256</v>
      </c>
      <c r="AU356" s="301" t="s">
        <v>92</v>
      </c>
      <c r="AV356" s="15" t="s">
        <v>84</v>
      </c>
      <c r="AW356" s="15" t="s">
        <v>32</v>
      </c>
      <c r="AX356" s="15" t="s">
        <v>76</v>
      </c>
      <c r="AY356" s="301" t="s">
        <v>210</v>
      </c>
    </row>
    <row r="357" s="13" customFormat="1">
      <c r="A357" s="13"/>
      <c r="B357" s="258"/>
      <c r="C357" s="259"/>
      <c r="D357" s="260" t="s">
        <v>256</v>
      </c>
      <c r="E357" s="261" t="s">
        <v>1</v>
      </c>
      <c r="F357" s="262" t="s">
        <v>2996</v>
      </c>
      <c r="G357" s="259"/>
      <c r="H357" s="263">
        <v>3.3599999999999999</v>
      </c>
      <c r="I357" s="264"/>
      <c r="J357" s="259"/>
      <c r="K357" s="259"/>
      <c r="L357" s="265"/>
      <c r="M357" s="266"/>
      <c r="N357" s="267"/>
      <c r="O357" s="267"/>
      <c r="P357" s="267"/>
      <c r="Q357" s="267"/>
      <c r="R357" s="267"/>
      <c r="S357" s="267"/>
      <c r="T357" s="268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69" t="s">
        <v>256</v>
      </c>
      <c r="AU357" s="269" t="s">
        <v>92</v>
      </c>
      <c r="AV357" s="13" t="s">
        <v>92</v>
      </c>
      <c r="AW357" s="13" t="s">
        <v>32</v>
      </c>
      <c r="AX357" s="13" t="s">
        <v>76</v>
      </c>
      <c r="AY357" s="269" t="s">
        <v>210</v>
      </c>
    </row>
    <row r="358" s="15" customFormat="1">
      <c r="A358" s="15"/>
      <c r="B358" s="292"/>
      <c r="C358" s="293"/>
      <c r="D358" s="260" t="s">
        <v>256</v>
      </c>
      <c r="E358" s="294" t="s">
        <v>1</v>
      </c>
      <c r="F358" s="295" t="s">
        <v>2617</v>
      </c>
      <c r="G358" s="293"/>
      <c r="H358" s="294" t="s">
        <v>1</v>
      </c>
      <c r="I358" s="296"/>
      <c r="J358" s="293"/>
      <c r="K358" s="293"/>
      <c r="L358" s="297"/>
      <c r="M358" s="298"/>
      <c r="N358" s="299"/>
      <c r="O358" s="299"/>
      <c r="P358" s="299"/>
      <c r="Q358" s="299"/>
      <c r="R358" s="299"/>
      <c r="S358" s="299"/>
      <c r="T358" s="300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T358" s="301" t="s">
        <v>256</v>
      </c>
      <c r="AU358" s="301" t="s">
        <v>92</v>
      </c>
      <c r="AV358" s="15" t="s">
        <v>84</v>
      </c>
      <c r="AW358" s="15" t="s">
        <v>32</v>
      </c>
      <c r="AX358" s="15" t="s">
        <v>76</v>
      </c>
      <c r="AY358" s="301" t="s">
        <v>210</v>
      </c>
    </row>
    <row r="359" s="13" customFormat="1">
      <c r="A359" s="13"/>
      <c r="B359" s="258"/>
      <c r="C359" s="259"/>
      <c r="D359" s="260" t="s">
        <v>256</v>
      </c>
      <c r="E359" s="261" t="s">
        <v>1</v>
      </c>
      <c r="F359" s="262" t="s">
        <v>2993</v>
      </c>
      <c r="G359" s="259"/>
      <c r="H359" s="263">
        <v>48.899999999999999</v>
      </c>
      <c r="I359" s="264"/>
      <c r="J359" s="259"/>
      <c r="K359" s="259"/>
      <c r="L359" s="265"/>
      <c r="M359" s="266"/>
      <c r="N359" s="267"/>
      <c r="O359" s="267"/>
      <c r="P359" s="267"/>
      <c r="Q359" s="267"/>
      <c r="R359" s="267"/>
      <c r="S359" s="267"/>
      <c r="T359" s="268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69" t="s">
        <v>256</v>
      </c>
      <c r="AU359" s="269" t="s">
        <v>92</v>
      </c>
      <c r="AV359" s="13" t="s">
        <v>92</v>
      </c>
      <c r="AW359" s="13" t="s">
        <v>32</v>
      </c>
      <c r="AX359" s="13" t="s">
        <v>76</v>
      </c>
      <c r="AY359" s="269" t="s">
        <v>210</v>
      </c>
    </row>
    <row r="360" s="15" customFormat="1">
      <c r="A360" s="15"/>
      <c r="B360" s="292"/>
      <c r="C360" s="293"/>
      <c r="D360" s="260" t="s">
        <v>256</v>
      </c>
      <c r="E360" s="294" t="s">
        <v>1</v>
      </c>
      <c r="F360" s="295" t="s">
        <v>2620</v>
      </c>
      <c r="G360" s="293"/>
      <c r="H360" s="294" t="s">
        <v>1</v>
      </c>
      <c r="I360" s="296"/>
      <c r="J360" s="293"/>
      <c r="K360" s="293"/>
      <c r="L360" s="297"/>
      <c r="M360" s="298"/>
      <c r="N360" s="299"/>
      <c r="O360" s="299"/>
      <c r="P360" s="299"/>
      <c r="Q360" s="299"/>
      <c r="R360" s="299"/>
      <c r="S360" s="299"/>
      <c r="T360" s="300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T360" s="301" t="s">
        <v>256</v>
      </c>
      <c r="AU360" s="301" t="s">
        <v>92</v>
      </c>
      <c r="AV360" s="15" t="s">
        <v>84</v>
      </c>
      <c r="AW360" s="15" t="s">
        <v>32</v>
      </c>
      <c r="AX360" s="15" t="s">
        <v>76</v>
      </c>
      <c r="AY360" s="301" t="s">
        <v>210</v>
      </c>
    </row>
    <row r="361" s="13" customFormat="1">
      <c r="A361" s="13"/>
      <c r="B361" s="258"/>
      <c r="C361" s="259"/>
      <c r="D361" s="260" t="s">
        <v>256</v>
      </c>
      <c r="E361" s="261" t="s">
        <v>1</v>
      </c>
      <c r="F361" s="262" t="s">
        <v>2994</v>
      </c>
      <c r="G361" s="259"/>
      <c r="H361" s="263">
        <v>28.050000000000001</v>
      </c>
      <c r="I361" s="264"/>
      <c r="J361" s="259"/>
      <c r="K361" s="259"/>
      <c r="L361" s="265"/>
      <c r="M361" s="266"/>
      <c r="N361" s="267"/>
      <c r="O361" s="267"/>
      <c r="P361" s="267"/>
      <c r="Q361" s="267"/>
      <c r="R361" s="267"/>
      <c r="S361" s="267"/>
      <c r="T361" s="268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69" t="s">
        <v>256</v>
      </c>
      <c r="AU361" s="269" t="s">
        <v>92</v>
      </c>
      <c r="AV361" s="13" t="s">
        <v>92</v>
      </c>
      <c r="AW361" s="13" t="s">
        <v>32</v>
      </c>
      <c r="AX361" s="13" t="s">
        <v>76</v>
      </c>
      <c r="AY361" s="269" t="s">
        <v>210</v>
      </c>
    </row>
    <row r="362" s="14" customFormat="1">
      <c r="A362" s="14"/>
      <c r="B362" s="270"/>
      <c r="C362" s="271"/>
      <c r="D362" s="260" t="s">
        <v>256</v>
      </c>
      <c r="E362" s="272" t="s">
        <v>1</v>
      </c>
      <c r="F362" s="273" t="s">
        <v>268</v>
      </c>
      <c r="G362" s="271"/>
      <c r="H362" s="274">
        <v>107.61</v>
      </c>
      <c r="I362" s="275"/>
      <c r="J362" s="271"/>
      <c r="K362" s="271"/>
      <c r="L362" s="276"/>
      <c r="M362" s="277"/>
      <c r="N362" s="278"/>
      <c r="O362" s="278"/>
      <c r="P362" s="278"/>
      <c r="Q362" s="278"/>
      <c r="R362" s="278"/>
      <c r="S362" s="278"/>
      <c r="T362" s="279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80" t="s">
        <v>256</v>
      </c>
      <c r="AU362" s="280" t="s">
        <v>92</v>
      </c>
      <c r="AV362" s="14" t="s">
        <v>227</v>
      </c>
      <c r="AW362" s="14" t="s">
        <v>32</v>
      </c>
      <c r="AX362" s="14" t="s">
        <v>84</v>
      </c>
      <c r="AY362" s="280" t="s">
        <v>210</v>
      </c>
    </row>
    <row r="363" s="2" customFormat="1" ht="21.0566" customHeight="1">
      <c r="A363" s="39"/>
      <c r="B363" s="40"/>
      <c r="C363" s="239" t="s">
        <v>652</v>
      </c>
      <c r="D363" s="239" t="s">
        <v>213</v>
      </c>
      <c r="E363" s="240" t="s">
        <v>2633</v>
      </c>
      <c r="F363" s="241" t="s">
        <v>2634</v>
      </c>
      <c r="G363" s="242" t="s">
        <v>254</v>
      </c>
      <c r="H363" s="243">
        <v>53.865000000000002</v>
      </c>
      <c r="I363" s="244"/>
      <c r="J363" s="245">
        <f>ROUND(I363*H363,2)</f>
        <v>0</v>
      </c>
      <c r="K363" s="246"/>
      <c r="L363" s="45"/>
      <c r="M363" s="247" t="s">
        <v>1</v>
      </c>
      <c r="N363" s="248" t="s">
        <v>42</v>
      </c>
      <c r="O363" s="98"/>
      <c r="P363" s="249">
        <f>O363*H363</f>
        <v>0</v>
      </c>
      <c r="Q363" s="249">
        <v>0.041350999999999999</v>
      </c>
      <c r="R363" s="249">
        <f>Q363*H363</f>
        <v>2.227371615</v>
      </c>
      <c r="S363" s="249">
        <v>0</v>
      </c>
      <c r="T363" s="250">
        <f>S363*H363</f>
        <v>0</v>
      </c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R363" s="251" t="s">
        <v>227</v>
      </c>
      <c r="AT363" s="251" t="s">
        <v>213</v>
      </c>
      <c r="AU363" s="251" t="s">
        <v>92</v>
      </c>
      <c r="AY363" s="18" t="s">
        <v>210</v>
      </c>
      <c r="BE363" s="252">
        <f>IF(N363="základná",J363,0)</f>
        <v>0</v>
      </c>
      <c r="BF363" s="252">
        <f>IF(N363="znížená",J363,0)</f>
        <v>0</v>
      </c>
      <c r="BG363" s="252">
        <f>IF(N363="zákl. prenesená",J363,0)</f>
        <v>0</v>
      </c>
      <c r="BH363" s="252">
        <f>IF(N363="zníž. prenesená",J363,0)</f>
        <v>0</v>
      </c>
      <c r="BI363" s="252">
        <f>IF(N363="nulová",J363,0)</f>
        <v>0</v>
      </c>
      <c r="BJ363" s="18" t="s">
        <v>92</v>
      </c>
      <c r="BK363" s="252">
        <f>ROUND(I363*H363,2)</f>
        <v>0</v>
      </c>
      <c r="BL363" s="18" t="s">
        <v>227</v>
      </c>
      <c r="BM363" s="251" t="s">
        <v>2635</v>
      </c>
    </row>
    <row r="364" s="15" customFormat="1">
      <c r="A364" s="15"/>
      <c r="B364" s="292"/>
      <c r="C364" s="293"/>
      <c r="D364" s="260" t="s">
        <v>256</v>
      </c>
      <c r="E364" s="294" t="s">
        <v>1</v>
      </c>
      <c r="F364" s="295" t="s">
        <v>2616</v>
      </c>
      <c r="G364" s="293"/>
      <c r="H364" s="294" t="s">
        <v>1</v>
      </c>
      <c r="I364" s="296"/>
      <c r="J364" s="293"/>
      <c r="K364" s="293"/>
      <c r="L364" s="297"/>
      <c r="M364" s="298"/>
      <c r="N364" s="299"/>
      <c r="O364" s="299"/>
      <c r="P364" s="299"/>
      <c r="Q364" s="299"/>
      <c r="R364" s="299"/>
      <c r="S364" s="299"/>
      <c r="T364" s="300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T364" s="301" t="s">
        <v>256</v>
      </c>
      <c r="AU364" s="301" t="s">
        <v>92</v>
      </c>
      <c r="AV364" s="15" t="s">
        <v>84</v>
      </c>
      <c r="AW364" s="15" t="s">
        <v>32</v>
      </c>
      <c r="AX364" s="15" t="s">
        <v>76</v>
      </c>
      <c r="AY364" s="301" t="s">
        <v>210</v>
      </c>
    </row>
    <row r="365" s="15" customFormat="1">
      <c r="A365" s="15"/>
      <c r="B365" s="292"/>
      <c r="C365" s="293"/>
      <c r="D365" s="260" t="s">
        <v>256</v>
      </c>
      <c r="E365" s="294" t="s">
        <v>1</v>
      </c>
      <c r="F365" s="295" t="s">
        <v>2617</v>
      </c>
      <c r="G365" s="293"/>
      <c r="H365" s="294" t="s">
        <v>1</v>
      </c>
      <c r="I365" s="296"/>
      <c r="J365" s="293"/>
      <c r="K365" s="293"/>
      <c r="L365" s="297"/>
      <c r="M365" s="298"/>
      <c r="N365" s="299"/>
      <c r="O365" s="299"/>
      <c r="P365" s="299"/>
      <c r="Q365" s="299"/>
      <c r="R365" s="299"/>
      <c r="S365" s="299"/>
      <c r="T365" s="300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T365" s="301" t="s">
        <v>256</v>
      </c>
      <c r="AU365" s="301" t="s">
        <v>92</v>
      </c>
      <c r="AV365" s="15" t="s">
        <v>84</v>
      </c>
      <c r="AW365" s="15" t="s">
        <v>32</v>
      </c>
      <c r="AX365" s="15" t="s">
        <v>76</v>
      </c>
      <c r="AY365" s="301" t="s">
        <v>210</v>
      </c>
    </row>
    <row r="366" s="13" customFormat="1">
      <c r="A366" s="13"/>
      <c r="B366" s="258"/>
      <c r="C366" s="259"/>
      <c r="D366" s="260" t="s">
        <v>256</v>
      </c>
      <c r="E366" s="261" t="s">
        <v>1</v>
      </c>
      <c r="F366" s="262" t="s">
        <v>2997</v>
      </c>
      <c r="G366" s="259"/>
      <c r="H366" s="263">
        <v>34.229999999999997</v>
      </c>
      <c r="I366" s="264"/>
      <c r="J366" s="259"/>
      <c r="K366" s="259"/>
      <c r="L366" s="265"/>
      <c r="M366" s="266"/>
      <c r="N366" s="267"/>
      <c r="O366" s="267"/>
      <c r="P366" s="267"/>
      <c r="Q366" s="267"/>
      <c r="R366" s="267"/>
      <c r="S366" s="267"/>
      <c r="T366" s="268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69" t="s">
        <v>256</v>
      </c>
      <c r="AU366" s="269" t="s">
        <v>92</v>
      </c>
      <c r="AV366" s="13" t="s">
        <v>92</v>
      </c>
      <c r="AW366" s="13" t="s">
        <v>32</v>
      </c>
      <c r="AX366" s="13" t="s">
        <v>76</v>
      </c>
      <c r="AY366" s="269" t="s">
        <v>210</v>
      </c>
    </row>
    <row r="367" s="15" customFormat="1">
      <c r="A367" s="15"/>
      <c r="B367" s="292"/>
      <c r="C367" s="293"/>
      <c r="D367" s="260" t="s">
        <v>256</v>
      </c>
      <c r="E367" s="294" t="s">
        <v>1</v>
      </c>
      <c r="F367" s="295" t="s">
        <v>2620</v>
      </c>
      <c r="G367" s="293"/>
      <c r="H367" s="294" t="s">
        <v>1</v>
      </c>
      <c r="I367" s="296"/>
      <c r="J367" s="293"/>
      <c r="K367" s="293"/>
      <c r="L367" s="297"/>
      <c r="M367" s="298"/>
      <c r="N367" s="299"/>
      <c r="O367" s="299"/>
      <c r="P367" s="299"/>
      <c r="Q367" s="299"/>
      <c r="R367" s="299"/>
      <c r="S367" s="299"/>
      <c r="T367" s="300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T367" s="301" t="s">
        <v>256</v>
      </c>
      <c r="AU367" s="301" t="s">
        <v>92</v>
      </c>
      <c r="AV367" s="15" t="s">
        <v>84</v>
      </c>
      <c r="AW367" s="15" t="s">
        <v>32</v>
      </c>
      <c r="AX367" s="15" t="s">
        <v>76</v>
      </c>
      <c r="AY367" s="301" t="s">
        <v>210</v>
      </c>
    </row>
    <row r="368" s="13" customFormat="1">
      <c r="A368" s="13"/>
      <c r="B368" s="258"/>
      <c r="C368" s="259"/>
      <c r="D368" s="260" t="s">
        <v>256</v>
      </c>
      <c r="E368" s="261" t="s">
        <v>1</v>
      </c>
      <c r="F368" s="262" t="s">
        <v>2998</v>
      </c>
      <c r="G368" s="259"/>
      <c r="H368" s="263">
        <v>19.635000000000002</v>
      </c>
      <c r="I368" s="264"/>
      <c r="J368" s="259"/>
      <c r="K368" s="259"/>
      <c r="L368" s="265"/>
      <c r="M368" s="266"/>
      <c r="N368" s="267"/>
      <c r="O368" s="267"/>
      <c r="P368" s="267"/>
      <c r="Q368" s="267"/>
      <c r="R368" s="267"/>
      <c r="S368" s="267"/>
      <c r="T368" s="268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69" t="s">
        <v>256</v>
      </c>
      <c r="AU368" s="269" t="s">
        <v>92</v>
      </c>
      <c r="AV368" s="13" t="s">
        <v>92</v>
      </c>
      <c r="AW368" s="13" t="s">
        <v>32</v>
      </c>
      <c r="AX368" s="13" t="s">
        <v>76</v>
      </c>
      <c r="AY368" s="269" t="s">
        <v>210</v>
      </c>
    </row>
    <row r="369" s="14" customFormat="1">
      <c r="A369" s="14"/>
      <c r="B369" s="270"/>
      <c r="C369" s="271"/>
      <c r="D369" s="260" t="s">
        <v>256</v>
      </c>
      <c r="E369" s="272" t="s">
        <v>1</v>
      </c>
      <c r="F369" s="273" t="s">
        <v>268</v>
      </c>
      <c r="G369" s="271"/>
      <c r="H369" s="274">
        <v>53.865000000000002</v>
      </c>
      <c r="I369" s="275"/>
      <c r="J369" s="271"/>
      <c r="K369" s="271"/>
      <c r="L369" s="276"/>
      <c r="M369" s="277"/>
      <c r="N369" s="278"/>
      <c r="O369" s="278"/>
      <c r="P369" s="278"/>
      <c r="Q369" s="278"/>
      <c r="R369" s="278"/>
      <c r="S369" s="278"/>
      <c r="T369" s="279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80" t="s">
        <v>256</v>
      </c>
      <c r="AU369" s="280" t="s">
        <v>92</v>
      </c>
      <c r="AV369" s="14" t="s">
        <v>227</v>
      </c>
      <c r="AW369" s="14" t="s">
        <v>32</v>
      </c>
      <c r="AX369" s="14" t="s">
        <v>84</v>
      </c>
      <c r="AY369" s="280" t="s">
        <v>210</v>
      </c>
    </row>
    <row r="370" s="2" customFormat="1" ht="21.0566" customHeight="1">
      <c r="A370" s="39"/>
      <c r="B370" s="40"/>
      <c r="C370" s="239" t="s">
        <v>656</v>
      </c>
      <c r="D370" s="239" t="s">
        <v>213</v>
      </c>
      <c r="E370" s="240" t="s">
        <v>2639</v>
      </c>
      <c r="F370" s="241" t="s">
        <v>2640</v>
      </c>
      <c r="G370" s="242" t="s">
        <v>254</v>
      </c>
      <c r="H370" s="243">
        <v>23.085000000000001</v>
      </c>
      <c r="I370" s="244"/>
      <c r="J370" s="245">
        <f>ROUND(I370*H370,2)</f>
        <v>0</v>
      </c>
      <c r="K370" s="246"/>
      <c r="L370" s="45"/>
      <c r="M370" s="247" t="s">
        <v>1</v>
      </c>
      <c r="N370" s="248" t="s">
        <v>42</v>
      </c>
      <c r="O370" s="98"/>
      <c r="P370" s="249">
        <f>O370*H370</f>
        <v>0</v>
      </c>
      <c r="Q370" s="249">
        <v>0.094350000000000003</v>
      </c>
      <c r="R370" s="249">
        <f>Q370*H370</f>
        <v>2.1780697500000001</v>
      </c>
      <c r="S370" s="249">
        <v>0</v>
      </c>
      <c r="T370" s="250">
        <f>S370*H370</f>
        <v>0</v>
      </c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R370" s="251" t="s">
        <v>227</v>
      </c>
      <c r="AT370" s="251" t="s">
        <v>213</v>
      </c>
      <c r="AU370" s="251" t="s">
        <v>92</v>
      </c>
      <c r="AY370" s="18" t="s">
        <v>210</v>
      </c>
      <c r="BE370" s="252">
        <f>IF(N370="základná",J370,0)</f>
        <v>0</v>
      </c>
      <c r="BF370" s="252">
        <f>IF(N370="znížená",J370,0)</f>
        <v>0</v>
      </c>
      <c r="BG370" s="252">
        <f>IF(N370="zákl. prenesená",J370,0)</f>
        <v>0</v>
      </c>
      <c r="BH370" s="252">
        <f>IF(N370="zníž. prenesená",J370,0)</f>
        <v>0</v>
      </c>
      <c r="BI370" s="252">
        <f>IF(N370="nulová",J370,0)</f>
        <v>0</v>
      </c>
      <c r="BJ370" s="18" t="s">
        <v>92</v>
      </c>
      <c r="BK370" s="252">
        <f>ROUND(I370*H370,2)</f>
        <v>0</v>
      </c>
      <c r="BL370" s="18" t="s">
        <v>227</v>
      </c>
      <c r="BM370" s="251" t="s">
        <v>2641</v>
      </c>
    </row>
    <row r="371" s="15" customFormat="1">
      <c r="A371" s="15"/>
      <c r="B371" s="292"/>
      <c r="C371" s="293"/>
      <c r="D371" s="260" t="s">
        <v>256</v>
      </c>
      <c r="E371" s="294" t="s">
        <v>1</v>
      </c>
      <c r="F371" s="295" t="s">
        <v>2616</v>
      </c>
      <c r="G371" s="293"/>
      <c r="H371" s="294" t="s">
        <v>1</v>
      </c>
      <c r="I371" s="296"/>
      <c r="J371" s="293"/>
      <c r="K371" s="293"/>
      <c r="L371" s="297"/>
      <c r="M371" s="298"/>
      <c r="N371" s="299"/>
      <c r="O371" s="299"/>
      <c r="P371" s="299"/>
      <c r="Q371" s="299"/>
      <c r="R371" s="299"/>
      <c r="S371" s="299"/>
      <c r="T371" s="300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T371" s="301" t="s">
        <v>256</v>
      </c>
      <c r="AU371" s="301" t="s">
        <v>92</v>
      </c>
      <c r="AV371" s="15" t="s">
        <v>84</v>
      </c>
      <c r="AW371" s="15" t="s">
        <v>32</v>
      </c>
      <c r="AX371" s="15" t="s">
        <v>76</v>
      </c>
      <c r="AY371" s="301" t="s">
        <v>210</v>
      </c>
    </row>
    <row r="372" s="15" customFormat="1">
      <c r="A372" s="15"/>
      <c r="B372" s="292"/>
      <c r="C372" s="293"/>
      <c r="D372" s="260" t="s">
        <v>256</v>
      </c>
      <c r="E372" s="294" t="s">
        <v>1</v>
      </c>
      <c r="F372" s="295" t="s">
        <v>2617</v>
      </c>
      <c r="G372" s="293"/>
      <c r="H372" s="294" t="s">
        <v>1</v>
      </c>
      <c r="I372" s="296"/>
      <c r="J372" s="293"/>
      <c r="K372" s="293"/>
      <c r="L372" s="297"/>
      <c r="M372" s="298"/>
      <c r="N372" s="299"/>
      <c r="O372" s="299"/>
      <c r="P372" s="299"/>
      <c r="Q372" s="299"/>
      <c r="R372" s="299"/>
      <c r="S372" s="299"/>
      <c r="T372" s="300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T372" s="301" t="s">
        <v>256</v>
      </c>
      <c r="AU372" s="301" t="s">
        <v>92</v>
      </c>
      <c r="AV372" s="15" t="s">
        <v>84</v>
      </c>
      <c r="AW372" s="15" t="s">
        <v>32</v>
      </c>
      <c r="AX372" s="15" t="s">
        <v>76</v>
      </c>
      <c r="AY372" s="301" t="s">
        <v>210</v>
      </c>
    </row>
    <row r="373" s="13" customFormat="1">
      <c r="A373" s="13"/>
      <c r="B373" s="258"/>
      <c r="C373" s="259"/>
      <c r="D373" s="260" t="s">
        <v>256</v>
      </c>
      <c r="E373" s="261" t="s">
        <v>1</v>
      </c>
      <c r="F373" s="262" t="s">
        <v>2999</v>
      </c>
      <c r="G373" s="259"/>
      <c r="H373" s="263">
        <v>14.67</v>
      </c>
      <c r="I373" s="264"/>
      <c r="J373" s="259"/>
      <c r="K373" s="259"/>
      <c r="L373" s="265"/>
      <c r="M373" s="266"/>
      <c r="N373" s="267"/>
      <c r="O373" s="267"/>
      <c r="P373" s="267"/>
      <c r="Q373" s="267"/>
      <c r="R373" s="267"/>
      <c r="S373" s="267"/>
      <c r="T373" s="268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69" t="s">
        <v>256</v>
      </c>
      <c r="AU373" s="269" t="s">
        <v>92</v>
      </c>
      <c r="AV373" s="13" t="s">
        <v>92</v>
      </c>
      <c r="AW373" s="13" t="s">
        <v>32</v>
      </c>
      <c r="AX373" s="13" t="s">
        <v>76</v>
      </c>
      <c r="AY373" s="269" t="s">
        <v>210</v>
      </c>
    </row>
    <row r="374" s="15" customFormat="1">
      <c r="A374" s="15"/>
      <c r="B374" s="292"/>
      <c r="C374" s="293"/>
      <c r="D374" s="260" t="s">
        <v>256</v>
      </c>
      <c r="E374" s="294" t="s">
        <v>1</v>
      </c>
      <c r="F374" s="295" t="s">
        <v>2620</v>
      </c>
      <c r="G374" s="293"/>
      <c r="H374" s="294" t="s">
        <v>1</v>
      </c>
      <c r="I374" s="296"/>
      <c r="J374" s="293"/>
      <c r="K374" s="293"/>
      <c r="L374" s="297"/>
      <c r="M374" s="298"/>
      <c r="N374" s="299"/>
      <c r="O374" s="299"/>
      <c r="P374" s="299"/>
      <c r="Q374" s="299"/>
      <c r="R374" s="299"/>
      <c r="S374" s="299"/>
      <c r="T374" s="300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T374" s="301" t="s">
        <v>256</v>
      </c>
      <c r="AU374" s="301" t="s">
        <v>92</v>
      </c>
      <c r="AV374" s="15" t="s">
        <v>84</v>
      </c>
      <c r="AW374" s="15" t="s">
        <v>32</v>
      </c>
      <c r="AX374" s="15" t="s">
        <v>76</v>
      </c>
      <c r="AY374" s="301" t="s">
        <v>210</v>
      </c>
    </row>
    <row r="375" s="13" customFormat="1">
      <c r="A375" s="13"/>
      <c r="B375" s="258"/>
      <c r="C375" s="259"/>
      <c r="D375" s="260" t="s">
        <v>256</v>
      </c>
      <c r="E375" s="261" t="s">
        <v>1</v>
      </c>
      <c r="F375" s="262" t="s">
        <v>3000</v>
      </c>
      <c r="G375" s="259"/>
      <c r="H375" s="263">
        <v>8.4149999999999991</v>
      </c>
      <c r="I375" s="264"/>
      <c r="J375" s="259"/>
      <c r="K375" s="259"/>
      <c r="L375" s="265"/>
      <c r="M375" s="266"/>
      <c r="N375" s="267"/>
      <c r="O375" s="267"/>
      <c r="P375" s="267"/>
      <c r="Q375" s="267"/>
      <c r="R375" s="267"/>
      <c r="S375" s="267"/>
      <c r="T375" s="268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69" t="s">
        <v>256</v>
      </c>
      <c r="AU375" s="269" t="s">
        <v>92</v>
      </c>
      <c r="AV375" s="13" t="s">
        <v>92</v>
      </c>
      <c r="AW375" s="13" t="s">
        <v>32</v>
      </c>
      <c r="AX375" s="13" t="s">
        <v>76</v>
      </c>
      <c r="AY375" s="269" t="s">
        <v>210</v>
      </c>
    </row>
    <row r="376" s="14" customFormat="1">
      <c r="A376" s="14"/>
      <c r="B376" s="270"/>
      <c r="C376" s="271"/>
      <c r="D376" s="260" t="s">
        <v>256</v>
      </c>
      <c r="E376" s="272" t="s">
        <v>1</v>
      </c>
      <c r="F376" s="273" t="s">
        <v>268</v>
      </c>
      <c r="G376" s="271"/>
      <c r="H376" s="274">
        <v>23.085000000000001</v>
      </c>
      <c r="I376" s="275"/>
      <c r="J376" s="271"/>
      <c r="K376" s="271"/>
      <c r="L376" s="276"/>
      <c r="M376" s="277"/>
      <c r="N376" s="278"/>
      <c r="O376" s="278"/>
      <c r="P376" s="278"/>
      <c r="Q376" s="278"/>
      <c r="R376" s="278"/>
      <c r="S376" s="278"/>
      <c r="T376" s="279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80" t="s">
        <v>256</v>
      </c>
      <c r="AU376" s="280" t="s">
        <v>92</v>
      </c>
      <c r="AV376" s="14" t="s">
        <v>227</v>
      </c>
      <c r="AW376" s="14" t="s">
        <v>32</v>
      </c>
      <c r="AX376" s="14" t="s">
        <v>84</v>
      </c>
      <c r="AY376" s="280" t="s">
        <v>210</v>
      </c>
    </row>
    <row r="377" s="2" customFormat="1" ht="23.4566" customHeight="1">
      <c r="A377" s="39"/>
      <c r="B377" s="40"/>
      <c r="C377" s="239" t="s">
        <v>660</v>
      </c>
      <c r="D377" s="239" t="s">
        <v>213</v>
      </c>
      <c r="E377" s="240" t="s">
        <v>2645</v>
      </c>
      <c r="F377" s="241" t="s">
        <v>2646</v>
      </c>
      <c r="G377" s="242" t="s">
        <v>254</v>
      </c>
      <c r="H377" s="243">
        <v>11.542999999999999</v>
      </c>
      <c r="I377" s="244"/>
      <c r="J377" s="245">
        <f>ROUND(I377*H377,2)</f>
        <v>0</v>
      </c>
      <c r="K377" s="246"/>
      <c r="L377" s="45"/>
      <c r="M377" s="247" t="s">
        <v>1</v>
      </c>
      <c r="N377" s="248" t="s">
        <v>42</v>
      </c>
      <c r="O377" s="98"/>
      <c r="P377" s="249">
        <f>O377*H377</f>
        <v>0</v>
      </c>
      <c r="Q377" s="249">
        <v>0.0020630000000000002</v>
      </c>
      <c r="R377" s="249">
        <f>Q377*H377</f>
        <v>0.023813209000000002</v>
      </c>
      <c r="S377" s="249">
        <v>0</v>
      </c>
      <c r="T377" s="250">
        <f>S377*H377</f>
        <v>0</v>
      </c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R377" s="251" t="s">
        <v>227</v>
      </c>
      <c r="AT377" s="251" t="s">
        <v>213</v>
      </c>
      <c r="AU377" s="251" t="s">
        <v>92</v>
      </c>
      <c r="AY377" s="18" t="s">
        <v>210</v>
      </c>
      <c r="BE377" s="252">
        <f>IF(N377="základná",J377,0)</f>
        <v>0</v>
      </c>
      <c r="BF377" s="252">
        <f>IF(N377="znížená",J377,0)</f>
        <v>0</v>
      </c>
      <c r="BG377" s="252">
        <f>IF(N377="zákl. prenesená",J377,0)</f>
        <v>0</v>
      </c>
      <c r="BH377" s="252">
        <f>IF(N377="zníž. prenesená",J377,0)</f>
        <v>0</v>
      </c>
      <c r="BI377" s="252">
        <f>IF(N377="nulová",J377,0)</f>
        <v>0</v>
      </c>
      <c r="BJ377" s="18" t="s">
        <v>92</v>
      </c>
      <c r="BK377" s="252">
        <f>ROUND(I377*H377,2)</f>
        <v>0</v>
      </c>
      <c r="BL377" s="18" t="s">
        <v>227</v>
      </c>
      <c r="BM377" s="251" t="s">
        <v>2647</v>
      </c>
    </row>
    <row r="378" s="15" customFormat="1">
      <c r="A378" s="15"/>
      <c r="B378" s="292"/>
      <c r="C378" s="293"/>
      <c r="D378" s="260" t="s">
        <v>256</v>
      </c>
      <c r="E378" s="294" t="s">
        <v>1</v>
      </c>
      <c r="F378" s="295" t="s">
        <v>2616</v>
      </c>
      <c r="G378" s="293"/>
      <c r="H378" s="294" t="s">
        <v>1</v>
      </c>
      <c r="I378" s="296"/>
      <c r="J378" s="293"/>
      <c r="K378" s="293"/>
      <c r="L378" s="297"/>
      <c r="M378" s="298"/>
      <c r="N378" s="299"/>
      <c r="O378" s="299"/>
      <c r="P378" s="299"/>
      <c r="Q378" s="299"/>
      <c r="R378" s="299"/>
      <c r="S378" s="299"/>
      <c r="T378" s="300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T378" s="301" t="s">
        <v>256</v>
      </c>
      <c r="AU378" s="301" t="s">
        <v>92</v>
      </c>
      <c r="AV378" s="15" t="s">
        <v>84</v>
      </c>
      <c r="AW378" s="15" t="s">
        <v>32</v>
      </c>
      <c r="AX378" s="15" t="s">
        <v>76</v>
      </c>
      <c r="AY378" s="301" t="s">
        <v>210</v>
      </c>
    </row>
    <row r="379" s="15" customFormat="1">
      <c r="A379" s="15"/>
      <c r="B379" s="292"/>
      <c r="C379" s="293"/>
      <c r="D379" s="260" t="s">
        <v>256</v>
      </c>
      <c r="E379" s="294" t="s">
        <v>1</v>
      </c>
      <c r="F379" s="295" t="s">
        <v>2617</v>
      </c>
      <c r="G379" s="293"/>
      <c r="H379" s="294" t="s">
        <v>1</v>
      </c>
      <c r="I379" s="296"/>
      <c r="J379" s="293"/>
      <c r="K379" s="293"/>
      <c r="L379" s="297"/>
      <c r="M379" s="298"/>
      <c r="N379" s="299"/>
      <c r="O379" s="299"/>
      <c r="P379" s="299"/>
      <c r="Q379" s="299"/>
      <c r="R379" s="299"/>
      <c r="S379" s="299"/>
      <c r="T379" s="300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T379" s="301" t="s">
        <v>256</v>
      </c>
      <c r="AU379" s="301" t="s">
        <v>92</v>
      </c>
      <c r="AV379" s="15" t="s">
        <v>84</v>
      </c>
      <c r="AW379" s="15" t="s">
        <v>32</v>
      </c>
      <c r="AX379" s="15" t="s">
        <v>76</v>
      </c>
      <c r="AY379" s="301" t="s">
        <v>210</v>
      </c>
    </row>
    <row r="380" s="13" customFormat="1">
      <c r="A380" s="13"/>
      <c r="B380" s="258"/>
      <c r="C380" s="259"/>
      <c r="D380" s="260" t="s">
        <v>256</v>
      </c>
      <c r="E380" s="261" t="s">
        <v>1</v>
      </c>
      <c r="F380" s="262" t="s">
        <v>3001</v>
      </c>
      <c r="G380" s="259"/>
      <c r="H380" s="263">
        <v>7.335</v>
      </c>
      <c r="I380" s="264"/>
      <c r="J380" s="259"/>
      <c r="K380" s="259"/>
      <c r="L380" s="265"/>
      <c r="M380" s="266"/>
      <c r="N380" s="267"/>
      <c r="O380" s="267"/>
      <c r="P380" s="267"/>
      <c r="Q380" s="267"/>
      <c r="R380" s="267"/>
      <c r="S380" s="267"/>
      <c r="T380" s="268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69" t="s">
        <v>256</v>
      </c>
      <c r="AU380" s="269" t="s">
        <v>92</v>
      </c>
      <c r="AV380" s="13" t="s">
        <v>92</v>
      </c>
      <c r="AW380" s="13" t="s">
        <v>32</v>
      </c>
      <c r="AX380" s="13" t="s">
        <v>76</v>
      </c>
      <c r="AY380" s="269" t="s">
        <v>210</v>
      </c>
    </row>
    <row r="381" s="15" customFormat="1">
      <c r="A381" s="15"/>
      <c r="B381" s="292"/>
      <c r="C381" s="293"/>
      <c r="D381" s="260" t="s">
        <v>256</v>
      </c>
      <c r="E381" s="294" t="s">
        <v>1</v>
      </c>
      <c r="F381" s="295" t="s">
        <v>2620</v>
      </c>
      <c r="G381" s="293"/>
      <c r="H381" s="294" t="s">
        <v>1</v>
      </c>
      <c r="I381" s="296"/>
      <c r="J381" s="293"/>
      <c r="K381" s="293"/>
      <c r="L381" s="297"/>
      <c r="M381" s="298"/>
      <c r="N381" s="299"/>
      <c r="O381" s="299"/>
      <c r="P381" s="299"/>
      <c r="Q381" s="299"/>
      <c r="R381" s="299"/>
      <c r="S381" s="299"/>
      <c r="T381" s="300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T381" s="301" t="s">
        <v>256</v>
      </c>
      <c r="AU381" s="301" t="s">
        <v>92</v>
      </c>
      <c r="AV381" s="15" t="s">
        <v>84</v>
      </c>
      <c r="AW381" s="15" t="s">
        <v>32</v>
      </c>
      <c r="AX381" s="15" t="s">
        <v>76</v>
      </c>
      <c r="AY381" s="301" t="s">
        <v>210</v>
      </c>
    </row>
    <row r="382" s="13" customFormat="1">
      <c r="A382" s="13"/>
      <c r="B382" s="258"/>
      <c r="C382" s="259"/>
      <c r="D382" s="260" t="s">
        <v>256</v>
      </c>
      <c r="E382" s="261" t="s">
        <v>1</v>
      </c>
      <c r="F382" s="262" t="s">
        <v>3002</v>
      </c>
      <c r="G382" s="259"/>
      <c r="H382" s="263">
        <v>4.2080000000000002</v>
      </c>
      <c r="I382" s="264"/>
      <c r="J382" s="259"/>
      <c r="K382" s="259"/>
      <c r="L382" s="265"/>
      <c r="M382" s="266"/>
      <c r="N382" s="267"/>
      <c r="O382" s="267"/>
      <c r="P382" s="267"/>
      <c r="Q382" s="267"/>
      <c r="R382" s="267"/>
      <c r="S382" s="267"/>
      <c r="T382" s="268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69" t="s">
        <v>256</v>
      </c>
      <c r="AU382" s="269" t="s">
        <v>92</v>
      </c>
      <c r="AV382" s="13" t="s">
        <v>92</v>
      </c>
      <c r="AW382" s="13" t="s">
        <v>32</v>
      </c>
      <c r="AX382" s="13" t="s">
        <v>76</v>
      </c>
      <c r="AY382" s="269" t="s">
        <v>210</v>
      </c>
    </row>
    <row r="383" s="14" customFormat="1">
      <c r="A383" s="14"/>
      <c r="B383" s="270"/>
      <c r="C383" s="271"/>
      <c r="D383" s="260" t="s">
        <v>256</v>
      </c>
      <c r="E383" s="272" t="s">
        <v>1</v>
      </c>
      <c r="F383" s="273" t="s">
        <v>268</v>
      </c>
      <c r="G383" s="271"/>
      <c r="H383" s="274">
        <v>11.542999999999999</v>
      </c>
      <c r="I383" s="275"/>
      <c r="J383" s="271"/>
      <c r="K383" s="271"/>
      <c r="L383" s="276"/>
      <c r="M383" s="277"/>
      <c r="N383" s="278"/>
      <c r="O383" s="278"/>
      <c r="P383" s="278"/>
      <c r="Q383" s="278"/>
      <c r="R383" s="278"/>
      <c r="S383" s="278"/>
      <c r="T383" s="279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80" t="s">
        <v>256</v>
      </c>
      <c r="AU383" s="280" t="s">
        <v>92</v>
      </c>
      <c r="AV383" s="14" t="s">
        <v>227</v>
      </c>
      <c r="AW383" s="14" t="s">
        <v>32</v>
      </c>
      <c r="AX383" s="14" t="s">
        <v>84</v>
      </c>
      <c r="AY383" s="280" t="s">
        <v>210</v>
      </c>
    </row>
    <row r="384" s="12" customFormat="1" ht="22.8" customHeight="1">
      <c r="A384" s="12"/>
      <c r="B384" s="223"/>
      <c r="C384" s="224"/>
      <c r="D384" s="225" t="s">
        <v>75</v>
      </c>
      <c r="E384" s="237" t="s">
        <v>287</v>
      </c>
      <c r="F384" s="237" t="s">
        <v>543</v>
      </c>
      <c r="G384" s="224"/>
      <c r="H384" s="224"/>
      <c r="I384" s="227"/>
      <c r="J384" s="238">
        <f>BK384</f>
        <v>0</v>
      </c>
      <c r="K384" s="224"/>
      <c r="L384" s="229"/>
      <c r="M384" s="230"/>
      <c r="N384" s="231"/>
      <c r="O384" s="231"/>
      <c r="P384" s="232">
        <f>SUM(P385:P393)</f>
        <v>0</v>
      </c>
      <c r="Q384" s="231"/>
      <c r="R384" s="232">
        <f>SUM(R385:R393)</f>
        <v>2.9036934999999997</v>
      </c>
      <c r="S384" s="231"/>
      <c r="T384" s="233">
        <f>SUM(T385:T393)</f>
        <v>0</v>
      </c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R384" s="234" t="s">
        <v>84</v>
      </c>
      <c r="AT384" s="235" t="s">
        <v>75</v>
      </c>
      <c r="AU384" s="235" t="s">
        <v>84</v>
      </c>
      <c r="AY384" s="234" t="s">
        <v>210</v>
      </c>
      <c r="BK384" s="236">
        <f>SUM(BK385:BK393)</f>
        <v>0</v>
      </c>
    </row>
    <row r="385" s="2" customFormat="1" ht="31.92453" customHeight="1">
      <c r="A385" s="39"/>
      <c r="B385" s="40"/>
      <c r="C385" s="239" t="s">
        <v>664</v>
      </c>
      <c r="D385" s="239" t="s">
        <v>213</v>
      </c>
      <c r="E385" s="240" t="s">
        <v>555</v>
      </c>
      <c r="F385" s="241" t="s">
        <v>556</v>
      </c>
      <c r="G385" s="242" t="s">
        <v>310</v>
      </c>
      <c r="H385" s="243">
        <v>19</v>
      </c>
      <c r="I385" s="244"/>
      <c r="J385" s="245">
        <f>ROUND(I385*H385,2)</f>
        <v>0</v>
      </c>
      <c r="K385" s="246"/>
      <c r="L385" s="45"/>
      <c r="M385" s="247" t="s">
        <v>1</v>
      </c>
      <c r="N385" s="248" t="s">
        <v>42</v>
      </c>
      <c r="O385" s="98"/>
      <c r="P385" s="249">
        <f>O385*H385</f>
        <v>0</v>
      </c>
      <c r="Q385" s="249">
        <v>0</v>
      </c>
      <c r="R385" s="249">
        <f>Q385*H385</f>
        <v>0</v>
      </c>
      <c r="S385" s="249">
        <v>0</v>
      </c>
      <c r="T385" s="250">
        <f>S385*H385</f>
        <v>0</v>
      </c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R385" s="251" t="s">
        <v>227</v>
      </c>
      <c r="AT385" s="251" t="s">
        <v>213</v>
      </c>
      <c r="AU385" s="251" t="s">
        <v>92</v>
      </c>
      <c r="AY385" s="18" t="s">
        <v>210</v>
      </c>
      <c r="BE385" s="252">
        <f>IF(N385="základná",J385,0)</f>
        <v>0</v>
      </c>
      <c r="BF385" s="252">
        <f>IF(N385="znížená",J385,0)</f>
        <v>0</v>
      </c>
      <c r="BG385" s="252">
        <f>IF(N385="zákl. prenesená",J385,0)</f>
        <v>0</v>
      </c>
      <c r="BH385" s="252">
        <f>IF(N385="zníž. prenesená",J385,0)</f>
        <v>0</v>
      </c>
      <c r="BI385" s="252">
        <f>IF(N385="nulová",J385,0)</f>
        <v>0</v>
      </c>
      <c r="BJ385" s="18" t="s">
        <v>92</v>
      </c>
      <c r="BK385" s="252">
        <f>ROUND(I385*H385,2)</f>
        <v>0</v>
      </c>
      <c r="BL385" s="18" t="s">
        <v>227</v>
      </c>
      <c r="BM385" s="251" t="s">
        <v>2651</v>
      </c>
    </row>
    <row r="386" s="13" customFormat="1">
      <c r="A386" s="13"/>
      <c r="B386" s="258"/>
      <c r="C386" s="259"/>
      <c r="D386" s="260" t="s">
        <v>256</v>
      </c>
      <c r="E386" s="261" t="s">
        <v>1</v>
      </c>
      <c r="F386" s="262" t="s">
        <v>2658</v>
      </c>
      <c r="G386" s="259"/>
      <c r="H386" s="263">
        <v>19</v>
      </c>
      <c r="I386" s="264"/>
      <c r="J386" s="259"/>
      <c r="K386" s="259"/>
      <c r="L386" s="265"/>
      <c r="M386" s="266"/>
      <c r="N386" s="267"/>
      <c r="O386" s="267"/>
      <c r="P386" s="267"/>
      <c r="Q386" s="267"/>
      <c r="R386" s="267"/>
      <c r="S386" s="267"/>
      <c r="T386" s="268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69" t="s">
        <v>256</v>
      </c>
      <c r="AU386" s="269" t="s">
        <v>92</v>
      </c>
      <c r="AV386" s="13" t="s">
        <v>92</v>
      </c>
      <c r="AW386" s="13" t="s">
        <v>32</v>
      </c>
      <c r="AX386" s="13" t="s">
        <v>76</v>
      </c>
      <c r="AY386" s="269" t="s">
        <v>210</v>
      </c>
    </row>
    <row r="387" s="2" customFormat="1" ht="21.0566" customHeight="1">
      <c r="A387" s="39"/>
      <c r="B387" s="40"/>
      <c r="C387" s="281" t="s">
        <v>668</v>
      </c>
      <c r="D387" s="281" t="s">
        <v>330</v>
      </c>
      <c r="E387" s="282" t="s">
        <v>551</v>
      </c>
      <c r="F387" s="283" t="s">
        <v>2653</v>
      </c>
      <c r="G387" s="284" t="s">
        <v>310</v>
      </c>
      <c r="H387" s="285">
        <v>19</v>
      </c>
      <c r="I387" s="286"/>
      <c r="J387" s="287">
        <f>ROUND(I387*H387,2)</f>
        <v>0</v>
      </c>
      <c r="K387" s="288"/>
      <c r="L387" s="289"/>
      <c r="M387" s="290" t="s">
        <v>1</v>
      </c>
      <c r="N387" s="291" t="s">
        <v>42</v>
      </c>
      <c r="O387" s="98"/>
      <c r="P387" s="249">
        <f>O387*H387</f>
        <v>0</v>
      </c>
      <c r="Q387" s="249">
        <v>0.00097999999999999997</v>
      </c>
      <c r="R387" s="249">
        <f>Q387*H387</f>
        <v>0.018619999999999998</v>
      </c>
      <c r="S387" s="249">
        <v>0</v>
      </c>
      <c r="T387" s="250">
        <f>S387*H387</f>
        <v>0</v>
      </c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R387" s="251" t="s">
        <v>287</v>
      </c>
      <c r="AT387" s="251" t="s">
        <v>330</v>
      </c>
      <c r="AU387" s="251" t="s">
        <v>92</v>
      </c>
      <c r="AY387" s="18" t="s">
        <v>210</v>
      </c>
      <c r="BE387" s="252">
        <f>IF(N387="základná",J387,0)</f>
        <v>0</v>
      </c>
      <c r="BF387" s="252">
        <f>IF(N387="znížená",J387,0)</f>
        <v>0</v>
      </c>
      <c r="BG387" s="252">
        <f>IF(N387="zákl. prenesená",J387,0)</f>
        <v>0</v>
      </c>
      <c r="BH387" s="252">
        <f>IF(N387="zníž. prenesená",J387,0)</f>
        <v>0</v>
      </c>
      <c r="BI387" s="252">
        <f>IF(N387="nulová",J387,0)</f>
        <v>0</v>
      </c>
      <c r="BJ387" s="18" t="s">
        <v>92</v>
      </c>
      <c r="BK387" s="252">
        <f>ROUND(I387*H387,2)</f>
        <v>0</v>
      </c>
      <c r="BL387" s="18" t="s">
        <v>227</v>
      </c>
      <c r="BM387" s="251" t="s">
        <v>2654</v>
      </c>
    </row>
    <row r="388" s="13" customFormat="1">
      <c r="A388" s="13"/>
      <c r="B388" s="258"/>
      <c r="C388" s="259"/>
      <c r="D388" s="260" t="s">
        <v>256</v>
      </c>
      <c r="E388" s="261" t="s">
        <v>1</v>
      </c>
      <c r="F388" s="262" t="s">
        <v>353</v>
      </c>
      <c r="G388" s="259"/>
      <c r="H388" s="263">
        <v>19</v>
      </c>
      <c r="I388" s="264"/>
      <c r="J388" s="259"/>
      <c r="K388" s="259"/>
      <c r="L388" s="265"/>
      <c r="M388" s="266"/>
      <c r="N388" s="267"/>
      <c r="O388" s="267"/>
      <c r="P388" s="267"/>
      <c r="Q388" s="267"/>
      <c r="R388" s="267"/>
      <c r="S388" s="267"/>
      <c r="T388" s="268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69" t="s">
        <v>256</v>
      </c>
      <c r="AU388" s="269" t="s">
        <v>92</v>
      </c>
      <c r="AV388" s="13" t="s">
        <v>92</v>
      </c>
      <c r="AW388" s="13" t="s">
        <v>32</v>
      </c>
      <c r="AX388" s="13" t="s">
        <v>84</v>
      </c>
      <c r="AY388" s="269" t="s">
        <v>210</v>
      </c>
    </row>
    <row r="389" s="2" customFormat="1" ht="23.4566" customHeight="1">
      <c r="A389" s="39"/>
      <c r="B389" s="40"/>
      <c r="C389" s="239" t="s">
        <v>672</v>
      </c>
      <c r="D389" s="239" t="s">
        <v>213</v>
      </c>
      <c r="E389" s="240" t="s">
        <v>2655</v>
      </c>
      <c r="F389" s="241" t="s">
        <v>2656</v>
      </c>
      <c r="G389" s="242" t="s">
        <v>310</v>
      </c>
      <c r="H389" s="243">
        <v>15</v>
      </c>
      <c r="I389" s="244"/>
      <c r="J389" s="245">
        <f>ROUND(I389*H389,2)</f>
        <v>0</v>
      </c>
      <c r="K389" s="246"/>
      <c r="L389" s="45"/>
      <c r="M389" s="247" t="s">
        <v>1</v>
      </c>
      <c r="N389" s="248" t="s">
        <v>42</v>
      </c>
      <c r="O389" s="98"/>
      <c r="P389" s="249">
        <f>O389*H389</f>
        <v>0</v>
      </c>
      <c r="Q389" s="249">
        <v>0.18732489999999999</v>
      </c>
      <c r="R389" s="249">
        <f>Q389*H389</f>
        <v>2.8098734999999997</v>
      </c>
      <c r="S389" s="249">
        <v>0</v>
      </c>
      <c r="T389" s="250">
        <f>S389*H389</f>
        <v>0</v>
      </c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R389" s="251" t="s">
        <v>227</v>
      </c>
      <c r="AT389" s="251" t="s">
        <v>213</v>
      </c>
      <c r="AU389" s="251" t="s">
        <v>92</v>
      </c>
      <c r="AY389" s="18" t="s">
        <v>210</v>
      </c>
      <c r="BE389" s="252">
        <f>IF(N389="základná",J389,0)</f>
        <v>0</v>
      </c>
      <c r="BF389" s="252">
        <f>IF(N389="znížená",J389,0)</f>
        <v>0</v>
      </c>
      <c r="BG389" s="252">
        <f>IF(N389="zákl. prenesená",J389,0)</f>
        <v>0</v>
      </c>
      <c r="BH389" s="252">
        <f>IF(N389="zníž. prenesená",J389,0)</f>
        <v>0</v>
      </c>
      <c r="BI389" s="252">
        <f>IF(N389="nulová",J389,0)</f>
        <v>0</v>
      </c>
      <c r="BJ389" s="18" t="s">
        <v>92</v>
      </c>
      <c r="BK389" s="252">
        <f>ROUND(I389*H389,2)</f>
        <v>0</v>
      </c>
      <c r="BL389" s="18" t="s">
        <v>227</v>
      </c>
      <c r="BM389" s="251" t="s">
        <v>2657</v>
      </c>
    </row>
    <row r="390" s="13" customFormat="1">
      <c r="A390" s="13"/>
      <c r="B390" s="258"/>
      <c r="C390" s="259"/>
      <c r="D390" s="260" t="s">
        <v>256</v>
      </c>
      <c r="E390" s="261" t="s">
        <v>1</v>
      </c>
      <c r="F390" s="262" t="s">
        <v>3003</v>
      </c>
      <c r="G390" s="259"/>
      <c r="H390" s="263">
        <v>15</v>
      </c>
      <c r="I390" s="264"/>
      <c r="J390" s="259"/>
      <c r="K390" s="259"/>
      <c r="L390" s="265"/>
      <c r="M390" s="266"/>
      <c r="N390" s="267"/>
      <c r="O390" s="267"/>
      <c r="P390" s="267"/>
      <c r="Q390" s="267"/>
      <c r="R390" s="267"/>
      <c r="S390" s="267"/>
      <c r="T390" s="268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69" t="s">
        <v>256</v>
      </c>
      <c r="AU390" s="269" t="s">
        <v>92</v>
      </c>
      <c r="AV390" s="13" t="s">
        <v>92</v>
      </c>
      <c r="AW390" s="13" t="s">
        <v>32</v>
      </c>
      <c r="AX390" s="13" t="s">
        <v>84</v>
      </c>
      <c r="AY390" s="269" t="s">
        <v>210</v>
      </c>
    </row>
    <row r="391" s="2" customFormat="1" ht="16.30189" customHeight="1">
      <c r="A391" s="39"/>
      <c r="B391" s="40"/>
      <c r="C391" s="239" t="s">
        <v>676</v>
      </c>
      <c r="D391" s="239" t="s">
        <v>213</v>
      </c>
      <c r="E391" s="240" t="s">
        <v>2659</v>
      </c>
      <c r="F391" s="241" t="s">
        <v>2660</v>
      </c>
      <c r="G391" s="242" t="s">
        <v>310</v>
      </c>
      <c r="H391" s="243">
        <v>4</v>
      </c>
      <c r="I391" s="244"/>
      <c r="J391" s="245">
        <f>ROUND(I391*H391,2)</f>
        <v>0</v>
      </c>
      <c r="K391" s="246"/>
      <c r="L391" s="45"/>
      <c r="M391" s="247" t="s">
        <v>1</v>
      </c>
      <c r="N391" s="248" t="s">
        <v>42</v>
      </c>
      <c r="O391" s="98"/>
      <c r="P391" s="249">
        <f>O391*H391</f>
        <v>0</v>
      </c>
      <c r="Q391" s="249">
        <v>0.00033</v>
      </c>
      <c r="R391" s="249">
        <f>Q391*H391</f>
        <v>0.00132</v>
      </c>
      <c r="S391" s="249">
        <v>0</v>
      </c>
      <c r="T391" s="250">
        <f>S391*H391</f>
        <v>0</v>
      </c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R391" s="251" t="s">
        <v>227</v>
      </c>
      <c r="AT391" s="251" t="s">
        <v>213</v>
      </c>
      <c r="AU391" s="251" t="s">
        <v>92</v>
      </c>
      <c r="AY391" s="18" t="s">
        <v>210</v>
      </c>
      <c r="BE391" s="252">
        <f>IF(N391="základná",J391,0)</f>
        <v>0</v>
      </c>
      <c r="BF391" s="252">
        <f>IF(N391="znížená",J391,0)</f>
        <v>0</v>
      </c>
      <c r="BG391" s="252">
        <f>IF(N391="zákl. prenesená",J391,0)</f>
        <v>0</v>
      </c>
      <c r="BH391" s="252">
        <f>IF(N391="zníž. prenesená",J391,0)</f>
        <v>0</v>
      </c>
      <c r="BI391" s="252">
        <f>IF(N391="nulová",J391,0)</f>
        <v>0</v>
      </c>
      <c r="BJ391" s="18" t="s">
        <v>92</v>
      </c>
      <c r="BK391" s="252">
        <f>ROUND(I391*H391,2)</f>
        <v>0</v>
      </c>
      <c r="BL391" s="18" t="s">
        <v>227</v>
      </c>
      <c r="BM391" s="251" t="s">
        <v>2661</v>
      </c>
    </row>
    <row r="392" s="13" customFormat="1">
      <c r="A392" s="13"/>
      <c r="B392" s="258"/>
      <c r="C392" s="259"/>
      <c r="D392" s="260" t="s">
        <v>256</v>
      </c>
      <c r="E392" s="261" t="s">
        <v>1</v>
      </c>
      <c r="F392" s="262" t="s">
        <v>2662</v>
      </c>
      <c r="G392" s="259"/>
      <c r="H392" s="263">
        <v>4</v>
      </c>
      <c r="I392" s="264"/>
      <c r="J392" s="259"/>
      <c r="K392" s="259"/>
      <c r="L392" s="265"/>
      <c r="M392" s="266"/>
      <c r="N392" s="267"/>
      <c r="O392" s="267"/>
      <c r="P392" s="267"/>
      <c r="Q392" s="267"/>
      <c r="R392" s="267"/>
      <c r="S392" s="267"/>
      <c r="T392" s="268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69" t="s">
        <v>256</v>
      </c>
      <c r="AU392" s="269" t="s">
        <v>92</v>
      </c>
      <c r="AV392" s="13" t="s">
        <v>92</v>
      </c>
      <c r="AW392" s="13" t="s">
        <v>32</v>
      </c>
      <c r="AX392" s="13" t="s">
        <v>84</v>
      </c>
      <c r="AY392" s="269" t="s">
        <v>210</v>
      </c>
    </row>
    <row r="393" s="2" customFormat="1" ht="23.4566" customHeight="1">
      <c r="A393" s="39"/>
      <c r="B393" s="40"/>
      <c r="C393" s="281" t="s">
        <v>680</v>
      </c>
      <c r="D393" s="281" t="s">
        <v>330</v>
      </c>
      <c r="E393" s="282" t="s">
        <v>2663</v>
      </c>
      <c r="F393" s="283" t="s">
        <v>2664</v>
      </c>
      <c r="G393" s="284" t="s">
        <v>310</v>
      </c>
      <c r="H393" s="285">
        <v>4</v>
      </c>
      <c r="I393" s="286"/>
      <c r="J393" s="287">
        <f>ROUND(I393*H393,2)</f>
        <v>0</v>
      </c>
      <c r="K393" s="288"/>
      <c r="L393" s="289"/>
      <c r="M393" s="290" t="s">
        <v>1</v>
      </c>
      <c r="N393" s="291" t="s">
        <v>42</v>
      </c>
      <c r="O393" s="98"/>
      <c r="P393" s="249">
        <f>O393*H393</f>
        <v>0</v>
      </c>
      <c r="Q393" s="249">
        <v>0.01847</v>
      </c>
      <c r="R393" s="249">
        <f>Q393*H393</f>
        <v>0.073880000000000001</v>
      </c>
      <c r="S393" s="249">
        <v>0</v>
      </c>
      <c r="T393" s="250">
        <f>S393*H393</f>
        <v>0</v>
      </c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R393" s="251" t="s">
        <v>287</v>
      </c>
      <c r="AT393" s="251" t="s">
        <v>330</v>
      </c>
      <c r="AU393" s="251" t="s">
        <v>92</v>
      </c>
      <c r="AY393" s="18" t="s">
        <v>210</v>
      </c>
      <c r="BE393" s="252">
        <f>IF(N393="základná",J393,0)</f>
        <v>0</v>
      </c>
      <c r="BF393" s="252">
        <f>IF(N393="znížená",J393,0)</f>
        <v>0</v>
      </c>
      <c r="BG393" s="252">
        <f>IF(N393="zákl. prenesená",J393,0)</f>
        <v>0</v>
      </c>
      <c r="BH393" s="252">
        <f>IF(N393="zníž. prenesená",J393,0)</f>
        <v>0</v>
      </c>
      <c r="BI393" s="252">
        <f>IF(N393="nulová",J393,0)</f>
        <v>0</v>
      </c>
      <c r="BJ393" s="18" t="s">
        <v>92</v>
      </c>
      <c r="BK393" s="252">
        <f>ROUND(I393*H393,2)</f>
        <v>0</v>
      </c>
      <c r="BL393" s="18" t="s">
        <v>227</v>
      </c>
      <c r="BM393" s="251" t="s">
        <v>2665</v>
      </c>
    </row>
    <row r="394" s="12" customFormat="1" ht="22.8" customHeight="1">
      <c r="A394" s="12"/>
      <c r="B394" s="223"/>
      <c r="C394" s="224"/>
      <c r="D394" s="225" t="s">
        <v>75</v>
      </c>
      <c r="E394" s="237" t="s">
        <v>293</v>
      </c>
      <c r="F394" s="237" t="s">
        <v>594</v>
      </c>
      <c r="G394" s="224"/>
      <c r="H394" s="224"/>
      <c r="I394" s="227"/>
      <c r="J394" s="238">
        <f>BK394</f>
        <v>0</v>
      </c>
      <c r="K394" s="224"/>
      <c r="L394" s="229"/>
      <c r="M394" s="230"/>
      <c r="N394" s="231"/>
      <c r="O394" s="231"/>
      <c r="P394" s="232">
        <f>SUM(P395:P526)</f>
        <v>0</v>
      </c>
      <c r="Q394" s="231"/>
      <c r="R394" s="232">
        <f>SUM(R395:R526)</f>
        <v>9.1541827629855987</v>
      </c>
      <c r="S394" s="231"/>
      <c r="T394" s="233">
        <f>SUM(T395:T526)</f>
        <v>99.401105000000001</v>
      </c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R394" s="234" t="s">
        <v>84</v>
      </c>
      <c r="AT394" s="235" t="s">
        <v>75</v>
      </c>
      <c r="AU394" s="235" t="s">
        <v>84</v>
      </c>
      <c r="AY394" s="234" t="s">
        <v>210</v>
      </c>
      <c r="BK394" s="236">
        <f>SUM(BK395:BK526)</f>
        <v>0</v>
      </c>
    </row>
    <row r="395" s="2" customFormat="1" ht="36.72453" customHeight="1">
      <c r="A395" s="39"/>
      <c r="B395" s="40"/>
      <c r="C395" s="239" t="s">
        <v>684</v>
      </c>
      <c r="D395" s="239" t="s">
        <v>213</v>
      </c>
      <c r="E395" s="240" t="s">
        <v>596</v>
      </c>
      <c r="F395" s="241" t="s">
        <v>597</v>
      </c>
      <c r="G395" s="242" t="s">
        <v>310</v>
      </c>
      <c r="H395" s="243">
        <v>146.69999999999999</v>
      </c>
      <c r="I395" s="244"/>
      <c r="J395" s="245">
        <f>ROUND(I395*H395,2)</f>
        <v>0</v>
      </c>
      <c r="K395" s="246"/>
      <c r="L395" s="45"/>
      <c r="M395" s="247" t="s">
        <v>1</v>
      </c>
      <c r="N395" s="248" t="s">
        <v>42</v>
      </c>
      <c r="O395" s="98"/>
      <c r="P395" s="249">
        <f>O395*H395</f>
        <v>0</v>
      </c>
      <c r="Q395" s="249">
        <v>0</v>
      </c>
      <c r="R395" s="249">
        <f>Q395*H395</f>
        <v>0</v>
      </c>
      <c r="S395" s="249">
        <v>0</v>
      </c>
      <c r="T395" s="250">
        <f>S395*H395</f>
        <v>0</v>
      </c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R395" s="251" t="s">
        <v>227</v>
      </c>
      <c r="AT395" s="251" t="s">
        <v>213</v>
      </c>
      <c r="AU395" s="251" t="s">
        <v>92</v>
      </c>
      <c r="AY395" s="18" t="s">
        <v>210</v>
      </c>
      <c r="BE395" s="252">
        <f>IF(N395="základná",J395,0)</f>
        <v>0</v>
      </c>
      <c r="BF395" s="252">
        <f>IF(N395="znížená",J395,0)</f>
        <v>0</v>
      </c>
      <c r="BG395" s="252">
        <f>IF(N395="zákl. prenesená",J395,0)</f>
        <v>0</v>
      </c>
      <c r="BH395" s="252">
        <f>IF(N395="zníž. prenesená",J395,0)</f>
        <v>0</v>
      </c>
      <c r="BI395" s="252">
        <f>IF(N395="nulová",J395,0)</f>
        <v>0</v>
      </c>
      <c r="BJ395" s="18" t="s">
        <v>92</v>
      </c>
      <c r="BK395" s="252">
        <f>ROUND(I395*H395,2)</f>
        <v>0</v>
      </c>
      <c r="BL395" s="18" t="s">
        <v>227</v>
      </c>
      <c r="BM395" s="251" t="s">
        <v>3004</v>
      </c>
    </row>
    <row r="396" s="13" customFormat="1">
      <c r="A396" s="13"/>
      <c r="B396" s="258"/>
      <c r="C396" s="259"/>
      <c r="D396" s="260" t="s">
        <v>256</v>
      </c>
      <c r="E396" s="261" t="s">
        <v>1</v>
      </c>
      <c r="F396" s="262" t="s">
        <v>3005</v>
      </c>
      <c r="G396" s="259"/>
      <c r="H396" s="263">
        <v>146.69999999999999</v>
      </c>
      <c r="I396" s="264"/>
      <c r="J396" s="259"/>
      <c r="K396" s="259"/>
      <c r="L396" s="265"/>
      <c r="M396" s="266"/>
      <c r="N396" s="267"/>
      <c r="O396" s="267"/>
      <c r="P396" s="267"/>
      <c r="Q396" s="267"/>
      <c r="R396" s="267"/>
      <c r="S396" s="267"/>
      <c r="T396" s="268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69" t="s">
        <v>256</v>
      </c>
      <c r="AU396" s="269" t="s">
        <v>92</v>
      </c>
      <c r="AV396" s="13" t="s">
        <v>92</v>
      </c>
      <c r="AW396" s="13" t="s">
        <v>32</v>
      </c>
      <c r="AX396" s="13" t="s">
        <v>84</v>
      </c>
      <c r="AY396" s="269" t="s">
        <v>210</v>
      </c>
    </row>
    <row r="397" s="2" customFormat="1" ht="23.4566" customHeight="1">
      <c r="A397" s="39"/>
      <c r="B397" s="40"/>
      <c r="C397" s="281" t="s">
        <v>689</v>
      </c>
      <c r="D397" s="281" t="s">
        <v>330</v>
      </c>
      <c r="E397" s="282" t="s">
        <v>3006</v>
      </c>
      <c r="F397" s="283" t="s">
        <v>3007</v>
      </c>
      <c r="G397" s="284" t="s">
        <v>310</v>
      </c>
      <c r="H397" s="285">
        <v>146.69999999999999</v>
      </c>
      <c r="I397" s="286"/>
      <c r="J397" s="287">
        <f>ROUND(I397*H397,2)</f>
        <v>0</v>
      </c>
      <c r="K397" s="288"/>
      <c r="L397" s="289"/>
      <c r="M397" s="290" t="s">
        <v>1</v>
      </c>
      <c r="N397" s="291" t="s">
        <v>42</v>
      </c>
      <c r="O397" s="98"/>
      <c r="P397" s="249">
        <f>O397*H397</f>
        <v>0</v>
      </c>
      <c r="Q397" s="249">
        <v>0.012500000000000001</v>
      </c>
      <c r="R397" s="249">
        <f>Q397*H397</f>
        <v>1.83375</v>
      </c>
      <c r="S397" s="249">
        <v>0</v>
      </c>
      <c r="T397" s="250">
        <f>S397*H397</f>
        <v>0</v>
      </c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R397" s="251" t="s">
        <v>287</v>
      </c>
      <c r="AT397" s="251" t="s">
        <v>330</v>
      </c>
      <c r="AU397" s="251" t="s">
        <v>92</v>
      </c>
      <c r="AY397" s="18" t="s">
        <v>210</v>
      </c>
      <c r="BE397" s="252">
        <f>IF(N397="základná",J397,0)</f>
        <v>0</v>
      </c>
      <c r="BF397" s="252">
        <f>IF(N397="znížená",J397,0)</f>
        <v>0</v>
      </c>
      <c r="BG397" s="252">
        <f>IF(N397="zákl. prenesená",J397,0)</f>
        <v>0</v>
      </c>
      <c r="BH397" s="252">
        <f>IF(N397="zníž. prenesená",J397,0)</f>
        <v>0</v>
      </c>
      <c r="BI397" s="252">
        <f>IF(N397="nulová",J397,0)</f>
        <v>0</v>
      </c>
      <c r="BJ397" s="18" t="s">
        <v>92</v>
      </c>
      <c r="BK397" s="252">
        <f>ROUND(I397*H397,2)</f>
        <v>0</v>
      </c>
      <c r="BL397" s="18" t="s">
        <v>227</v>
      </c>
      <c r="BM397" s="251" t="s">
        <v>3008</v>
      </c>
    </row>
    <row r="398" s="2" customFormat="1" ht="23.4566" customHeight="1">
      <c r="A398" s="39"/>
      <c r="B398" s="40"/>
      <c r="C398" s="239" t="s">
        <v>694</v>
      </c>
      <c r="D398" s="239" t="s">
        <v>213</v>
      </c>
      <c r="E398" s="240" t="s">
        <v>605</v>
      </c>
      <c r="F398" s="241" t="s">
        <v>606</v>
      </c>
      <c r="G398" s="242" t="s">
        <v>310</v>
      </c>
      <c r="H398" s="243">
        <v>22</v>
      </c>
      <c r="I398" s="244"/>
      <c r="J398" s="245">
        <f>ROUND(I398*H398,2)</f>
        <v>0</v>
      </c>
      <c r="K398" s="246"/>
      <c r="L398" s="45"/>
      <c r="M398" s="247" t="s">
        <v>1</v>
      </c>
      <c r="N398" s="248" t="s">
        <v>42</v>
      </c>
      <c r="O398" s="98"/>
      <c r="P398" s="249">
        <f>O398*H398</f>
        <v>0</v>
      </c>
      <c r="Q398" s="249">
        <v>0.070499999999999993</v>
      </c>
      <c r="R398" s="249">
        <f>Q398*H398</f>
        <v>1.5509999999999999</v>
      </c>
      <c r="S398" s="249">
        <v>0</v>
      </c>
      <c r="T398" s="250">
        <f>S398*H398</f>
        <v>0</v>
      </c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R398" s="251" t="s">
        <v>227</v>
      </c>
      <c r="AT398" s="251" t="s">
        <v>213</v>
      </c>
      <c r="AU398" s="251" t="s">
        <v>92</v>
      </c>
      <c r="AY398" s="18" t="s">
        <v>210</v>
      </c>
      <c r="BE398" s="252">
        <f>IF(N398="základná",J398,0)</f>
        <v>0</v>
      </c>
      <c r="BF398" s="252">
        <f>IF(N398="znížená",J398,0)</f>
        <v>0</v>
      </c>
      <c r="BG398" s="252">
        <f>IF(N398="zákl. prenesená",J398,0)</f>
        <v>0</v>
      </c>
      <c r="BH398" s="252">
        <f>IF(N398="zníž. prenesená",J398,0)</f>
        <v>0</v>
      </c>
      <c r="BI398" s="252">
        <f>IF(N398="nulová",J398,0)</f>
        <v>0</v>
      </c>
      <c r="BJ398" s="18" t="s">
        <v>92</v>
      </c>
      <c r="BK398" s="252">
        <f>ROUND(I398*H398,2)</f>
        <v>0</v>
      </c>
      <c r="BL398" s="18" t="s">
        <v>227</v>
      </c>
      <c r="BM398" s="251" t="s">
        <v>3009</v>
      </c>
    </row>
    <row r="399" s="13" customFormat="1">
      <c r="A399" s="13"/>
      <c r="B399" s="258"/>
      <c r="C399" s="259"/>
      <c r="D399" s="260" t="s">
        <v>256</v>
      </c>
      <c r="E399" s="261" t="s">
        <v>1</v>
      </c>
      <c r="F399" s="262" t="s">
        <v>3010</v>
      </c>
      <c r="G399" s="259"/>
      <c r="H399" s="263">
        <v>22</v>
      </c>
      <c r="I399" s="264"/>
      <c r="J399" s="259"/>
      <c r="K399" s="259"/>
      <c r="L399" s="265"/>
      <c r="M399" s="266"/>
      <c r="N399" s="267"/>
      <c r="O399" s="267"/>
      <c r="P399" s="267"/>
      <c r="Q399" s="267"/>
      <c r="R399" s="267"/>
      <c r="S399" s="267"/>
      <c r="T399" s="268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69" t="s">
        <v>256</v>
      </c>
      <c r="AU399" s="269" t="s">
        <v>92</v>
      </c>
      <c r="AV399" s="13" t="s">
        <v>92</v>
      </c>
      <c r="AW399" s="13" t="s">
        <v>32</v>
      </c>
      <c r="AX399" s="13" t="s">
        <v>84</v>
      </c>
      <c r="AY399" s="269" t="s">
        <v>210</v>
      </c>
    </row>
    <row r="400" s="2" customFormat="1" ht="16.30189" customHeight="1">
      <c r="A400" s="39"/>
      <c r="B400" s="40"/>
      <c r="C400" s="239" t="s">
        <v>699</v>
      </c>
      <c r="D400" s="239" t="s">
        <v>213</v>
      </c>
      <c r="E400" s="240" t="s">
        <v>639</v>
      </c>
      <c r="F400" s="241" t="s">
        <v>2666</v>
      </c>
      <c r="G400" s="242" t="s">
        <v>2667</v>
      </c>
      <c r="H400" s="243">
        <v>1</v>
      </c>
      <c r="I400" s="244"/>
      <c r="J400" s="245">
        <f>ROUND(I400*H400,2)</f>
        <v>0</v>
      </c>
      <c r="K400" s="246"/>
      <c r="L400" s="45"/>
      <c r="M400" s="247" t="s">
        <v>1</v>
      </c>
      <c r="N400" s="248" t="s">
        <v>42</v>
      </c>
      <c r="O400" s="98"/>
      <c r="P400" s="249">
        <f>O400*H400</f>
        <v>0</v>
      </c>
      <c r="Q400" s="249">
        <v>0.22684000000000001</v>
      </c>
      <c r="R400" s="249">
        <f>Q400*H400</f>
        <v>0.22684000000000001</v>
      </c>
      <c r="S400" s="249">
        <v>0</v>
      </c>
      <c r="T400" s="250">
        <f>S400*H400</f>
        <v>0</v>
      </c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R400" s="251" t="s">
        <v>227</v>
      </c>
      <c r="AT400" s="251" t="s">
        <v>213</v>
      </c>
      <c r="AU400" s="251" t="s">
        <v>92</v>
      </c>
      <c r="AY400" s="18" t="s">
        <v>210</v>
      </c>
      <c r="BE400" s="252">
        <f>IF(N400="základná",J400,0)</f>
        <v>0</v>
      </c>
      <c r="BF400" s="252">
        <f>IF(N400="znížená",J400,0)</f>
        <v>0</v>
      </c>
      <c r="BG400" s="252">
        <f>IF(N400="zákl. prenesená",J400,0)</f>
        <v>0</v>
      </c>
      <c r="BH400" s="252">
        <f>IF(N400="zníž. prenesená",J400,0)</f>
        <v>0</v>
      </c>
      <c r="BI400" s="252">
        <f>IF(N400="nulová",J400,0)</f>
        <v>0</v>
      </c>
      <c r="BJ400" s="18" t="s">
        <v>92</v>
      </c>
      <c r="BK400" s="252">
        <f>ROUND(I400*H400,2)</f>
        <v>0</v>
      </c>
      <c r="BL400" s="18" t="s">
        <v>227</v>
      </c>
      <c r="BM400" s="251" t="s">
        <v>2668</v>
      </c>
    </row>
    <row r="401" s="13" customFormat="1">
      <c r="A401" s="13"/>
      <c r="B401" s="258"/>
      <c r="C401" s="259"/>
      <c r="D401" s="260" t="s">
        <v>256</v>
      </c>
      <c r="E401" s="261" t="s">
        <v>1</v>
      </c>
      <c r="F401" s="262" t="s">
        <v>2669</v>
      </c>
      <c r="G401" s="259"/>
      <c r="H401" s="263">
        <v>1</v>
      </c>
      <c r="I401" s="264"/>
      <c r="J401" s="259"/>
      <c r="K401" s="259"/>
      <c r="L401" s="265"/>
      <c r="M401" s="266"/>
      <c r="N401" s="267"/>
      <c r="O401" s="267"/>
      <c r="P401" s="267"/>
      <c r="Q401" s="267"/>
      <c r="R401" s="267"/>
      <c r="S401" s="267"/>
      <c r="T401" s="268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69" t="s">
        <v>256</v>
      </c>
      <c r="AU401" s="269" t="s">
        <v>92</v>
      </c>
      <c r="AV401" s="13" t="s">
        <v>92</v>
      </c>
      <c r="AW401" s="13" t="s">
        <v>32</v>
      </c>
      <c r="AX401" s="13" t="s">
        <v>84</v>
      </c>
      <c r="AY401" s="269" t="s">
        <v>210</v>
      </c>
    </row>
    <row r="402" s="2" customFormat="1" ht="16.30189" customHeight="1">
      <c r="A402" s="39"/>
      <c r="B402" s="40"/>
      <c r="C402" s="239" t="s">
        <v>704</v>
      </c>
      <c r="D402" s="239" t="s">
        <v>213</v>
      </c>
      <c r="E402" s="240" t="s">
        <v>1134</v>
      </c>
      <c r="F402" s="241" t="s">
        <v>1135</v>
      </c>
      <c r="G402" s="242" t="s">
        <v>563</v>
      </c>
      <c r="H402" s="243">
        <v>2</v>
      </c>
      <c r="I402" s="244"/>
      <c r="J402" s="245">
        <f>ROUND(I402*H402,2)</f>
        <v>0</v>
      </c>
      <c r="K402" s="246"/>
      <c r="L402" s="45"/>
      <c r="M402" s="247" t="s">
        <v>1</v>
      </c>
      <c r="N402" s="248" t="s">
        <v>42</v>
      </c>
      <c r="O402" s="98"/>
      <c r="P402" s="249">
        <f>O402*H402</f>
        <v>0</v>
      </c>
      <c r="Q402" s="249">
        <v>0.077673000000000006</v>
      </c>
      <c r="R402" s="249">
        <f>Q402*H402</f>
        <v>0.15534600000000001</v>
      </c>
      <c r="S402" s="249">
        <v>0</v>
      </c>
      <c r="T402" s="250">
        <f>S402*H402</f>
        <v>0</v>
      </c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R402" s="251" t="s">
        <v>227</v>
      </c>
      <c r="AT402" s="251" t="s">
        <v>213</v>
      </c>
      <c r="AU402" s="251" t="s">
        <v>92</v>
      </c>
      <c r="AY402" s="18" t="s">
        <v>210</v>
      </c>
      <c r="BE402" s="252">
        <f>IF(N402="základná",J402,0)</f>
        <v>0</v>
      </c>
      <c r="BF402" s="252">
        <f>IF(N402="znížená",J402,0)</f>
        <v>0</v>
      </c>
      <c r="BG402" s="252">
        <f>IF(N402="zákl. prenesená",J402,0)</f>
        <v>0</v>
      </c>
      <c r="BH402" s="252">
        <f>IF(N402="zníž. prenesená",J402,0)</f>
        <v>0</v>
      </c>
      <c r="BI402" s="252">
        <f>IF(N402="nulová",J402,0)</f>
        <v>0</v>
      </c>
      <c r="BJ402" s="18" t="s">
        <v>92</v>
      </c>
      <c r="BK402" s="252">
        <f>ROUND(I402*H402,2)</f>
        <v>0</v>
      </c>
      <c r="BL402" s="18" t="s">
        <v>227</v>
      </c>
      <c r="BM402" s="251" t="s">
        <v>2670</v>
      </c>
    </row>
    <row r="403" s="2" customFormat="1" ht="31.92453" customHeight="1">
      <c r="A403" s="39"/>
      <c r="B403" s="40"/>
      <c r="C403" s="239" t="s">
        <v>709</v>
      </c>
      <c r="D403" s="239" t="s">
        <v>213</v>
      </c>
      <c r="E403" s="240" t="s">
        <v>1936</v>
      </c>
      <c r="F403" s="241" t="s">
        <v>1937</v>
      </c>
      <c r="G403" s="242" t="s">
        <v>310</v>
      </c>
      <c r="H403" s="243">
        <v>8</v>
      </c>
      <c r="I403" s="244"/>
      <c r="J403" s="245">
        <f>ROUND(I403*H403,2)</f>
        <v>0</v>
      </c>
      <c r="K403" s="246"/>
      <c r="L403" s="45"/>
      <c r="M403" s="247" t="s">
        <v>1</v>
      </c>
      <c r="N403" s="248" t="s">
        <v>42</v>
      </c>
      <c r="O403" s="98"/>
      <c r="P403" s="249">
        <f>O403*H403</f>
        <v>0</v>
      </c>
      <c r="Q403" s="249">
        <v>0.151130352</v>
      </c>
      <c r="R403" s="249">
        <f>Q403*H403</f>
        <v>1.209042816</v>
      </c>
      <c r="S403" s="249">
        <v>0</v>
      </c>
      <c r="T403" s="250">
        <f>S403*H403</f>
        <v>0</v>
      </c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R403" s="251" t="s">
        <v>227</v>
      </c>
      <c r="AT403" s="251" t="s">
        <v>213</v>
      </c>
      <c r="AU403" s="251" t="s">
        <v>92</v>
      </c>
      <c r="AY403" s="18" t="s">
        <v>210</v>
      </c>
      <c r="BE403" s="252">
        <f>IF(N403="základná",J403,0)</f>
        <v>0</v>
      </c>
      <c r="BF403" s="252">
        <f>IF(N403="znížená",J403,0)</f>
        <v>0</v>
      </c>
      <c r="BG403" s="252">
        <f>IF(N403="zákl. prenesená",J403,0)</f>
        <v>0</v>
      </c>
      <c r="BH403" s="252">
        <f>IF(N403="zníž. prenesená",J403,0)</f>
        <v>0</v>
      </c>
      <c r="BI403" s="252">
        <f>IF(N403="nulová",J403,0)</f>
        <v>0</v>
      </c>
      <c r="BJ403" s="18" t="s">
        <v>92</v>
      </c>
      <c r="BK403" s="252">
        <f>ROUND(I403*H403,2)</f>
        <v>0</v>
      </c>
      <c r="BL403" s="18" t="s">
        <v>227</v>
      </c>
      <c r="BM403" s="251" t="s">
        <v>3011</v>
      </c>
    </row>
    <row r="404" s="13" customFormat="1">
      <c r="A404" s="13"/>
      <c r="B404" s="258"/>
      <c r="C404" s="259"/>
      <c r="D404" s="260" t="s">
        <v>256</v>
      </c>
      <c r="E404" s="261" t="s">
        <v>1</v>
      </c>
      <c r="F404" s="262" t="s">
        <v>3012</v>
      </c>
      <c r="G404" s="259"/>
      <c r="H404" s="263">
        <v>8</v>
      </c>
      <c r="I404" s="264"/>
      <c r="J404" s="259"/>
      <c r="K404" s="259"/>
      <c r="L404" s="265"/>
      <c r="M404" s="266"/>
      <c r="N404" s="267"/>
      <c r="O404" s="267"/>
      <c r="P404" s="267"/>
      <c r="Q404" s="267"/>
      <c r="R404" s="267"/>
      <c r="S404" s="267"/>
      <c r="T404" s="268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69" t="s">
        <v>256</v>
      </c>
      <c r="AU404" s="269" t="s">
        <v>92</v>
      </c>
      <c r="AV404" s="13" t="s">
        <v>92</v>
      </c>
      <c r="AW404" s="13" t="s">
        <v>32</v>
      </c>
      <c r="AX404" s="13" t="s">
        <v>84</v>
      </c>
      <c r="AY404" s="269" t="s">
        <v>210</v>
      </c>
    </row>
    <row r="405" s="2" customFormat="1" ht="23.4566" customHeight="1">
      <c r="A405" s="39"/>
      <c r="B405" s="40"/>
      <c r="C405" s="281" t="s">
        <v>713</v>
      </c>
      <c r="D405" s="281" t="s">
        <v>330</v>
      </c>
      <c r="E405" s="282" t="s">
        <v>3013</v>
      </c>
      <c r="F405" s="283" t="s">
        <v>3014</v>
      </c>
      <c r="G405" s="284" t="s">
        <v>563</v>
      </c>
      <c r="H405" s="285">
        <v>8.0800000000000001</v>
      </c>
      <c r="I405" s="286"/>
      <c r="J405" s="287">
        <f>ROUND(I405*H405,2)</f>
        <v>0</v>
      </c>
      <c r="K405" s="288"/>
      <c r="L405" s="289"/>
      <c r="M405" s="290" t="s">
        <v>1</v>
      </c>
      <c r="N405" s="291" t="s">
        <v>42</v>
      </c>
      <c r="O405" s="98"/>
      <c r="P405" s="249">
        <f>O405*H405</f>
        <v>0</v>
      </c>
      <c r="Q405" s="249">
        <v>0.085000000000000006</v>
      </c>
      <c r="R405" s="249">
        <f>Q405*H405</f>
        <v>0.68680000000000008</v>
      </c>
      <c r="S405" s="249">
        <v>0</v>
      </c>
      <c r="T405" s="250">
        <f>S405*H405</f>
        <v>0</v>
      </c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R405" s="251" t="s">
        <v>287</v>
      </c>
      <c r="AT405" s="251" t="s">
        <v>330</v>
      </c>
      <c r="AU405" s="251" t="s">
        <v>92</v>
      </c>
      <c r="AY405" s="18" t="s">
        <v>210</v>
      </c>
      <c r="BE405" s="252">
        <f>IF(N405="základná",J405,0)</f>
        <v>0</v>
      </c>
      <c r="BF405" s="252">
        <f>IF(N405="znížená",J405,0)</f>
        <v>0</v>
      </c>
      <c r="BG405" s="252">
        <f>IF(N405="zákl. prenesená",J405,0)</f>
        <v>0</v>
      </c>
      <c r="BH405" s="252">
        <f>IF(N405="zníž. prenesená",J405,0)</f>
        <v>0</v>
      </c>
      <c r="BI405" s="252">
        <f>IF(N405="nulová",J405,0)</f>
        <v>0</v>
      </c>
      <c r="BJ405" s="18" t="s">
        <v>92</v>
      </c>
      <c r="BK405" s="252">
        <f>ROUND(I405*H405,2)</f>
        <v>0</v>
      </c>
      <c r="BL405" s="18" t="s">
        <v>227</v>
      </c>
      <c r="BM405" s="251" t="s">
        <v>3015</v>
      </c>
    </row>
    <row r="406" s="13" customFormat="1">
      <c r="A406" s="13"/>
      <c r="B406" s="258"/>
      <c r="C406" s="259"/>
      <c r="D406" s="260" t="s">
        <v>256</v>
      </c>
      <c r="E406" s="261" t="s">
        <v>1</v>
      </c>
      <c r="F406" s="262" t="s">
        <v>287</v>
      </c>
      <c r="G406" s="259"/>
      <c r="H406" s="263">
        <v>8</v>
      </c>
      <c r="I406" s="264"/>
      <c r="J406" s="259"/>
      <c r="K406" s="259"/>
      <c r="L406" s="265"/>
      <c r="M406" s="266"/>
      <c r="N406" s="267"/>
      <c r="O406" s="267"/>
      <c r="P406" s="267"/>
      <c r="Q406" s="267"/>
      <c r="R406" s="267"/>
      <c r="S406" s="267"/>
      <c r="T406" s="268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69" t="s">
        <v>256</v>
      </c>
      <c r="AU406" s="269" t="s">
        <v>92</v>
      </c>
      <c r="AV406" s="13" t="s">
        <v>92</v>
      </c>
      <c r="AW406" s="13" t="s">
        <v>32</v>
      </c>
      <c r="AX406" s="13" t="s">
        <v>84</v>
      </c>
      <c r="AY406" s="269" t="s">
        <v>210</v>
      </c>
    </row>
    <row r="407" s="13" customFormat="1">
      <c r="A407" s="13"/>
      <c r="B407" s="258"/>
      <c r="C407" s="259"/>
      <c r="D407" s="260" t="s">
        <v>256</v>
      </c>
      <c r="E407" s="259"/>
      <c r="F407" s="262" t="s">
        <v>3016</v>
      </c>
      <c r="G407" s="259"/>
      <c r="H407" s="263">
        <v>8.0800000000000001</v>
      </c>
      <c r="I407" s="264"/>
      <c r="J407" s="259"/>
      <c r="K407" s="259"/>
      <c r="L407" s="265"/>
      <c r="M407" s="266"/>
      <c r="N407" s="267"/>
      <c r="O407" s="267"/>
      <c r="P407" s="267"/>
      <c r="Q407" s="267"/>
      <c r="R407" s="267"/>
      <c r="S407" s="267"/>
      <c r="T407" s="268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69" t="s">
        <v>256</v>
      </c>
      <c r="AU407" s="269" t="s">
        <v>92</v>
      </c>
      <c r="AV407" s="13" t="s">
        <v>92</v>
      </c>
      <c r="AW407" s="13" t="s">
        <v>4</v>
      </c>
      <c r="AX407" s="13" t="s">
        <v>84</v>
      </c>
      <c r="AY407" s="269" t="s">
        <v>210</v>
      </c>
    </row>
    <row r="408" s="2" customFormat="1" ht="31.92453" customHeight="1">
      <c r="A408" s="39"/>
      <c r="B408" s="40"/>
      <c r="C408" s="239" t="s">
        <v>718</v>
      </c>
      <c r="D408" s="239" t="s">
        <v>213</v>
      </c>
      <c r="E408" s="240" t="s">
        <v>2671</v>
      </c>
      <c r="F408" s="241" t="s">
        <v>2672</v>
      </c>
      <c r="G408" s="242" t="s">
        <v>310</v>
      </c>
      <c r="H408" s="243">
        <v>11.199999999999999</v>
      </c>
      <c r="I408" s="244"/>
      <c r="J408" s="245">
        <f>ROUND(I408*H408,2)</f>
        <v>0</v>
      </c>
      <c r="K408" s="246"/>
      <c r="L408" s="45"/>
      <c r="M408" s="247" t="s">
        <v>1</v>
      </c>
      <c r="N408" s="248" t="s">
        <v>42</v>
      </c>
      <c r="O408" s="98"/>
      <c r="P408" s="249">
        <f>O408*H408</f>
        <v>0</v>
      </c>
      <c r="Q408" s="249">
        <v>0.12662000000000001</v>
      </c>
      <c r="R408" s="249">
        <f>Q408*H408</f>
        <v>1.4181440000000001</v>
      </c>
      <c r="S408" s="249">
        <v>0</v>
      </c>
      <c r="T408" s="250">
        <f>S408*H408</f>
        <v>0</v>
      </c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R408" s="251" t="s">
        <v>227</v>
      </c>
      <c r="AT408" s="251" t="s">
        <v>213</v>
      </c>
      <c r="AU408" s="251" t="s">
        <v>92</v>
      </c>
      <c r="AY408" s="18" t="s">
        <v>210</v>
      </c>
      <c r="BE408" s="252">
        <f>IF(N408="základná",J408,0)</f>
        <v>0</v>
      </c>
      <c r="BF408" s="252">
        <f>IF(N408="znížená",J408,0)</f>
        <v>0</v>
      </c>
      <c r="BG408" s="252">
        <f>IF(N408="zákl. prenesená",J408,0)</f>
        <v>0</v>
      </c>
      <c r="BH408" s="252">
        <f>IF(N408="zníž. prenesená",J408,0)</f>
        <v>0</v>
      </c>
      <c r="BI408" s="252">
        <f>IF(N408="nulová",J408,0)</f>
        <v>0</v>
      </c>
      <c r="BJ408" s="18" t="s">
        <v>92</v>
      </c>
      <c r="BK408" s="252">
        <f>ROUND(I408*H408,2)</f>
        <v>0</v>
      </c>
      <c r="BL408" s="18" t="s">
        <v>227</v>
      </c>
      <c r="BM408" s="251" t="s">
        <v>3017</v>
      </c>
    </row>
    <row r="409" s="13" customFormat="1">
      <c r="A409" s="13"/>
      <c r="B409" s="258"/>
      <c r="C409" s="259"/>
      <c r="D409" s="260" t="s">
        <v>256</v>
      </c>
      <c r="E409" s="261" t="s">
        <v>1</v>
      </c>
      <c r="F409" s="262" t="s">
        <v>3018</v>
      </c>
      <c r="G409" s="259"/>
      <c r="H409" s="263">
        <v>11.199999999999999</v>
      </c>
      <c r="I409" s="264"/>
      <c r="J409" s="259"/>
      <c r="K409" s="259"/>
      <c r="L409" s="265"/>
      <c r="M409" s="266"/>
      <c r="N409" s="267"/>
      <c r="O409" s="267"/>
      <c r="P409" s="267"/>
      <c r="Q409" s="267"/>
      <c r="R409" s="267"/>
      <c r="S409" s="267"/>
      <c r="T409" s="268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69" t="s">
        <v>256</v>
      </c>
      <c r="AU409" s="269" t="s">
        <v>92</v>
      </c>
      <c r="AV409" s="13" t="s">
        <v>92</v>
      </c>
      <c r="AW409" s="13" t="s">
        <v>32</v>
      </c>
      <c r="AX409" s="13" t="s">
        <v>84</v>
      </c>
      <c r="AY409" s="269" t="s">
        <v>210</v>
      </c>
    </row>
    <row r="410" s="2" customFormat="1" ht="21.0566" customHeight="1">
      <c r="A410" s="39"/>
      <c r="B410" s="40"/>
      <c r="C410" s="281" t="s">
        <v>722</v>
      </c>
      <c r="D410" s="281" t="s">
        <v>330</v>
      </c>
      <c r="E410" s="282" t="s">
        <v>2675</v>
      </c>
      <c r="F410" s="283" t="s">
        <v>2676</v>
      </c>
      <c r="G410" s="284" t="s">
        <v>563</v>
      </c>
      <c r="H410" s="285">
        <v>11.311999999999999</v>
      </c>
      <c r="I410" s="286"/>
      <c r="J410" s="287">
        <f>ROUND(I410*H410,2)</f>
        <v>0</v>
      </c>
      <c r="K410" s="288"/>
      <c r="L410" s="289"/>
      <c r="M410" s="290" t="s">
        <v>1</v>
      </c>
      <c r="N410" s="291" t="s">
        <v>42</v>
      </c>
      <c r="O410" s="98"/>
      <c r="P410" s="249">
        <f>O410*H410</f>
        <v>0</v>
      </c>
      <c r="Q410" s="249">
        <v>0.023</v>
      </c>
      <c r="R410" s="249">
        <f>Q410*H410</f>
        <v>0.26017599999999996</v>
      </c>
      <c r="S410" s="249">
        <v>0</v>
      </c>
      <c r="T410" s="250">
        <f>S410*H410</f>
        <v>0</v>
      </c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R410" s="251" t="s">
        <v>287</v>
      </c>
      <c r="AT410" s="251" t="s">
        <v>330</v>
      </c>
      <c r="AU410" s="251" t="s">
        <v>92</v>
      </c>
      <c r="AY410" s="18" t="s">
        <v>210</v>
      </c>
      <c r="BE410" s="252">
        <f>IF(N410="základná",J410,0)</f>
        <v>0</v>
      </c>
      <c r="BF410" s="252">
        <f>IF(N410="znížená",J410,0)</f>
        <v>0</v>
      </c>
      <c r="BG410" s="252">
        <f>IF(N410="zákl. prenesená",J410,0)</f>
        <v>0</v>
      </c>
      <c r="BH410" s="252">
        <f>IF(N410="zníž. prenesená",J410,0)</f>
        <v>0</v>
      </c>
      <c r="BI410" s="252">
        <f>IF(N410="nulová",J410,0)</f>
        <v>0</v>
      </c>
      <c r="BJ410" s="18" t="s">
        <v>92</v>
      </c>
      <c r="BK410" s="252">
        <f>ROUND(I410*H410,2)</f>
        <v>0</v>
      </c>
      <c r="BL410" s="18" t="s">
        <v>227</v>
      </c>
      <c r="BM410" s="251" t="s">
        <v>3019</v>
      </c>
    </row>
    <row r="411" s="13" customFormat="1">
      <c r="A411" s="13"/>
      <c r="B411" s="258"/>
      <c r="C411" s="259"/>
      <c r="D411" s="260" t="s">
        <v>256</v>
      </c>
      <c r="E411" s="259"/>
      <c r="F411" s="262" t="s">
        <v>3020</v>
      </c>
      <c r="G411" s="259"/>
      <c r="H411" s="263">
        <v>11.311999999999999</v>
      </c>
      <c r="I411" s="264"/>
      <c r="J411" s="259"/>
      <c r="K411" s="259"/>
      <c r="L411" s="265"/>
      <c r="M411" s="266"/>
      <c r="N411" s="267"/>
      <c r="O411" s="267"/>
      <c r="P411" s="267"/>
      <c r="Q411" s="267"/>
      <c r="R411" s="267"/>
      <c r="S411" s="267"/>
      <c r="T411" s="268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69" t="s">
        <v>256</v>
      </c>
      <c r="AU411" s="269" t="s">
        <v>92</v>
      </c>
      <c r="AV411" s="13" t="s">
        <v>92</v>
      </c>
      <c r="AW411" s="13" t="s">
        <v>4</v>
      </c>
      <c r="AX411" s="13" t="s">
        <v>84</v>
      </c>
      <c r="AY411" s="269" t="s">
        <v>210</v>
      </c>
    </row>
    <row r="412" s="2" customFormat="1" ht="16.30189" customHeight="1">
      <c r="A412" s="39"/>
      <c r="B412" s="40"/>
      <c r="C412" s="239" t="s">
        <v>727</v>
      </c>
      <c r="D412" s="239" t="s">
        <v>213</v>
      </c>
      <c r="E412" s="240" t="s">
        <v>2679</v>
      </c>
      <c r="F412" s="241" t="s">
        <v>2680</v>
      </c>
      <c r="G412" s="242" t="s">
        <v>310</v>
      </c>
      <c r="H412" s="243">
        <v>41.399999999999999</v>
      </c>
      <c r="I412" s="244"/>
      <c r="J412" s="245">
        <f>ROUND(I412*H412,2)</f>
        <v>0</v>
      </c>
      <c r="K412" s="246"/>
      <c r="L412" s="45"/>
      <c r="M412" s="247" t="s">
        <v>1</v>
      </c>
      <c r="N412" s="248" t="s">
        <v>42</v>
      </c>
      <c r="O412" s="98"/>
      <c r="P412" s="249">
        <f>O412*H412</f>
        <v>0</v>
      </c>
      <c r="Q412" s="249">
        <v>2.0000000000000002E-05</v>
      </c>
      <c r="R412" s="249">
        <f>Q412*H412</f>
        <v>0.00082800000000000007</v>
      </c>
      <c r="S412" s="249">
        <v>0</v>
      </c>
      <c r="T412" s="250">
        <f>S412*H412</f>
        <v>0</v>
      </c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R412" s="251" t="s">
        <v>227</v>
      </c>
      <c r="AT412" s="251" t="s">
        <v>213</v>
      </c>
      <c r="AU412" s="251" t="s">
        <v>92</v>
      </c>
      <c r="AY412" s="18" t="s">
        <v>210</v>
      </c>
      <c r="BE412" s="252">
        <f>IF(N412="základná",J412,0)</f>
        <v>0</v>
      </c>
      <c r="BF412" s="252">
        <f>IF(N412="znížená",J412,0)</f>
        <v>0</v>
      </c>
      <c r="BG412" s="252">
        <f>IF(N412="zákl. prenesená",J412,0)</f>
        <v>0</v>
      </c>
      <c r="BH412" s="252">
        <f>IF(N412="zníž. prenesená",J412,0)</f>
        <v>0</v>
      </c>
      <c r="BI412" s="252">
        <f>IF(N412="nulová",J412,0)</f>
        <v>0</v>
      </c>
      <c r="BJ412" s="18" t="s">
        <v>92</v>
      </c>
      <c r="BK412" s="252">
        <f>ROUND(I412*H412,2)</f>
        <v>0</v>
      </c>
      <c r="BL412" s="18" t="s">
        <v>227</v>
      </c>
      <c r="BM412" s="251" t="s">
        <v>2681</v>
      </c>
    </row>
    <row r="413" s="13" customFormat="1">
      <c r="A413" s="13"/>
      <c r="B413" s="258"/>
      <c r="C413" s="259"/>
      <c r="D413" s="260" t="s">
        <v>256</v>
      </c>
      <c r="E413" s="261" t="s">
        <v>1</v>
      </c>
      <c r="F413" s="262" t="s">
        <v>3021</v>
      </c>
      <c r="G413" s="259"/>
      <c r="H413" s="263">
        <v>24.800000000000001</v>
      </c>
      <c r="I413" s="264"/>
      <c r="J413" s="259"/>
      <c r="K413" s="259"/>
      <c r="L413" s="265"/>
      <c r="M413" s="266"/>
      <c r="N413" s="267"/>
      <c r="O413" s="267"/>
      <c r="P413" s="267"/>
      <c r="Q413" s="267"/>
      <c r="R413" s="267"/>
      <c r="S413" s="267"/>
      <c r="T413" s="268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69" t="s">
        <v>256</v>
      </c>
      <c r="AU413" s="269" t="s">
        <v>92</v>
      </c>
      <c r="AV413" s="13" t="s">
        <v>92</v>
      </c>
      <c r="AW413" s="13" t="s">
        <v>32</v>
      </c>
      <c r="AX413" s="13" t="s">
        <v>76</v>
      </c>
      <c r="AY413" s="269" t="s">
        <v>210</v>
      </c>
    </row>
    <row r="414" s="13" customFormat="1">
      <c r="A414" s="13"/>
      <c r="B414" s="258"/>
      <c r="C414" s="259"/>
      <c r="D414" s="260" t="s">
        <v>256</v>
      </c>
      <c r="E414" s="261" t="s">
        <v>1</v>
      </c>
      <c r="F414" s="262" t="s">
        <v>3022</v>
      </c>
      <c r="G414" s="259"/>
      <c r="H414" s="263">
        <v>16.600000000000001</v>
      </c>
      <c r="I414" s="264"/>
      <c r="J414" s="259"/>
      <c r="K414" s="259"/>
      <c r="L414" s="265"/>
      <c r="M414" s="266"/>
      <c r="N414" s="267"/>
      <c r="O414" s="267"/>
      <c r="P414" s="267"/>
      <c r="Q414" s="267"/>
      <c r="R414" s="267"/>
      <c r="S414" s="267"/>
      <c r="T414" s="268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69" t="s">
        <v>256</v>
      </c>
      <c r="AU414" s="269" t="s">
        <v>92</v>
      </c>
      <c r="AV414" s="13" t="s">
        <v>92</v>
      </c>
      <c r="AW414" s="13" t="s">
        <v>32</v>
      </c>
      <c r="AX414" s="13" t="s">
        <v>76</v>
      </c>
      <c r="AY414" s="269" t="s">
        <v>210</v>
      </c>
    </row>
    <row r="415" s="14" customFormat="1">
      <c r="A415" s="14"/>
      <c r="B415" s="270"/>
      <c r="C415" s="271"/>
      <c r="D415" s="260" t="s">
        <v>256</v>
      </c>
      <c r="E415" s="272" t="s">
        <v>1</v>
      </c>
      <c r="F415" s="273" t="s">
        <v>268</v>
      </c>
      <c r="G415" s="271"/>
      <c r="H415" s="274">
        <v>41.399999999999999</v>
      </c>
      <c r="I415" s="275"/>
      <c r="J415" s="271"/>
      <c r="K415" s="271"/>
      <c r="L415" s="276"/>
      <c r="M415" s="277"/>
      <c r="N415" s="278"/>
      <c r="O415" s="278"/>
      <c r="P415" s="278"/>
      <c r="Q415" s="278"/>
      <c r="R415" s="278"/>
      <c r="S415" s="278"/>
      <c r="T415" s="279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80" t="s">
        <v>256</v>
      </c>
      <c r="AU415" s="280" t="s">
        <v>92</v>
      </c>
      <c r="AV415" s="14" t="s">
        <v>227</v>
      </c>
      <c r="AW415" s="14" t="s">
        <v>32</v>
      </c>
      <c r="AX415" s="14" t="s">
        <v>84</v>
      </c>
      <c r="AY415" s="280" t="s">
        <v>210</v>
      </c>
    </row>
    <row r="416" s="2" customFormat="1" ht="23.4566" customHeight="1">
      <c r="A416" s="39"/>
      <c r="B416" s="40"/>
      <c r="C416" s="239" t="s">
        <v>731</v>
      </c>
      <c r="D416" s="239" t="s">
        <v>213</v>
      </c>
      <c r="E416" s="240" t="s">
        <v>2684</v>
      </c>
      <c r="F416" s="241" t="s">
        <v>2685</v>
      </c>
      <c r="G416" s="242" t="s">
        <v>310</v>
      </c>
      <c r="H416" s="243">
        <v>14.699999999999999</v>
      </c>
      <c r="I416" s="244"/>
      <c r="J416" s="245">
        <f>ROUND(I416*H416,2)</f>
        <v>0</v>
      </c>
      <c r="K416" s="246"/>
      <c r="L416" s="45"/>
      <c r="M416" s="247" t="s">
        <v>1</v>
      </c>
      <c r="N416" s="248" t="s">
        <v>42</v>
      </c>
      <c r="O416" s="98"/>
      <c r="P416" s="249">
        <f>O416*H416</f>
        <v>0</v>
      </c>
      <c r="Q416" s="249">
        <v>0.0028565999999999999</v>
      </c>
      <c r="R416" s="249">
        <f>Q416*H416</f>
        <v>0.041992019999999998</v>
      </c>
      <c r="S416" s="249">
        <v>0</v>
      </c>
      <c r="T416" s="250">
        <f>S416*H416</f>
        <v>0</v>
      </c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R416" s="251" t="s">
        <v>227</v>
      </c>
      <c r="AT416" s="251" t="s">
        <v>213</v>
      </c>
      <c r="AU416" s="251" t="s">
        <v>92</v>
      </c>
      <c r="AY416" s="18" t="s">
        <v>210</v>
      </c>
      <c r="BE416" s="252">
        <f>IF(N416="základná",J416,0)</f>
        <v>0</v>
      </c>
      <c r="BF416" s="252">
        <f>IF(N416="znížená",J416,0)</f>
        <v>0</v>
      </c>
      <c r="BG416" s="252">
        <f>IF(N416="zákl. prenesená",J416,0)</f>
        <v>0</v>
      </c>
      <c r="BH416" s="252">
        <f>IF(N416="zníž. prenesená",J416,0)</f>
        <v>0</v>
      </c>
      <c r="BI416" s="252">
        <f>IF(N416="nulová",J416,0)</f>
        <v>0</v>
      </c>
      <c r="BJ416" s="18" t="s">
        <v>92</v>
      </c>
      <c r="BK416" s="252">
        <f>ROUND(I416*H416,2)</f>
        <v>0</v>
      </c>
      <c r="BL416" s="18" t="s">
        <v>227</v>
      </c>
      <c r="BM416" s="251" t="s">
        <v>2686</v>
      </c>
    </row>
    <row r="417" s="13" customFormat="1">
      <c r="A417" s="13"/>
      <c r="B417" s="258"/>
      <c r="C417" s="259"/>
      <c r="D417" s="260" t="s">
        <v>256</v>
      </c>
      <c r="E417" s="261" t="s">
        <v>1</v>
      </c>
      <c r="F417" s="262" t="s">
        <v>3023</v>
      </c>
      <c r="G417" s="259"/>
      <c r="H417" s="263">
        <v>14.699999999999999</v>
      </c>
      <c r="I417" s="264"/>
      <c r="J417" s="259"/>
      <c r="K417" s="259"/>
      <c r="L417" s="265"/>
      <c r="M417" s="266"/>
      <c r="N417" s="267"/>
      <c r="O417" s="267"/>
      <c r="P417" s="267"/>
      <c r="Q417" s="267"/>
      <c r="R417" s="267"/>
      <c r="S417" s="267"/>
      <c r="T417" s="268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69" t="s">
        <v>256</v>
      </c>
      <c r="AU417" s="269" t="s">
        <v>92</v>
      </c>
      <c r="AV417" s="13" t="s">
        <v>92</v>
      </c>
      <c r="AW417" s="13" t="s">
        <v>32</v>
      </c>
      <c r="AX417" s="13" t="s">
        <v>84</v>
      </c>
      <c r="AY417" s="269" t="s">
        <v>210</v>
      </c>
    </row>
    <row r="418" s="2" customFormat="1" ht="16.30189" customHeight="1">
      <c r="A418" s="39"/>
      <c r="B418" s="40"/>
      <c r="C418" s="281" t="s">
        <v>736</v>
      </c>
      <c r="D418" s="281" t="s">
        <v>330</v>
      </c>
      <c r="E418" s="282" t="s">
        <v>2688</v>
      </c>
      <c r="F418" s="283" t="s">
        <v>2689</v>
      </c>
      <c r="G418" s="284" t="s">
        <v>333</v>
      </c>
      <c r="H418" s="285">
        <v>0.26000000000000001</v>
      </c>
      <c r="I418" s="286"/>
      <c r="J418" s="287">
        <f>ROUND(I418*H418,2)</f>
        <v>0</v>
      </c>
      <c r="K418" s="288"/>
      <c r="L418" s="289"/>
      <c r="M418" s="290" t="s">
        <v>1</v>
      </c>
      <c r="N418" s="291" t="s">
        <v>42</v>
      </c>
      <c r="O418" s="98"/>
      <c r="P418" s="249">
        <f>O418*H418</f>
        <v>0</v>
      </c>
      <c r="Q418" s="249">
        <v>1</v>
      </c>
      <c r="R418" s="249">
        <f>Q418*H418</f>
        <v>0.26000000000000001</v>
      </c>
      <c r="S418" s="249">
        <v>0</v>
      </c>
      <c r="T418" s="250">
        <f>S418*H418</f>
        <v>0</v>
      </c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R418" s="251" t="s">
        <v>287</v>
      </c>
      <c r="AT418" s="251" t="s">
        <v>330</v>
      </c>
      <c r="AU418" s="251" t="s">
        <v>92</v>
      </c>
      <c r="AY418" s="18" t="s">
        <v>210</v>
      </c>
      <c r="BE418" s="252">
        <f>IF(N418="základná",J418,0)</f>
        <v>0</v>
      </c>
      <c r="BF418" s="252">
        <f>IF(N418="znížená",J418,0)</f>
        <v>0</v>
      </c>
      <c r="BG418" s="252">
        <f>IF(N418="zákl. prenesená",J418,0)</f>
        <v>0</v>
      </c>
      <c r="BH418" s="252">
        <f>IF(N418="zníž. prenesená",J418,0)</f>
        <v>0</v>
      </c>
      <c r="BI418" s="252">
        <f>IF(N418="nulová",J418,0)</f>
        <v>0</v>
      </c>
      <c r="BJ418" s="18" t="s">
        <v>92</v>
      </c>
      <c r="BK418" s="252">
        <f>ROUND(I418*H418,2)</f>
        <v>0</v>
      </c>
      <c r="BL418" s="18" t="s">
        <v>227</v>
      </c>
      <c r="BM418" s="251" t="s">
        <v>2690</v>
      </c>
    </row>
    <row r="419" s="13" customFormat="1">
      <c r="A419" s="13"/>
      <c r="B419" s="258"/>
      <c r="C419" s="259"/>
      <c r="D419" s="260" t="s">
        <v>256</v>
      </c>
      <c r="E419" s="261" t="s">
        <v>1</v>
      </c>
      <c r="F419" s="262" t="s">
        <v>3024</v>
      </c>
      <c r="G419" s="259"/>
      <c r="H419" s="263">
        <v>0.26000000000000001</v>
      </c>
      <c r="I419" s="264"/>
      <c r="J419" s="259"/>
      <c r="K419" s="259"/>
      <c r="L419" s="265"/>
      <c r="M419" s="266"/>
      <c r="N419" s="267"/>
      <c r="O419" s="267"/>
      <c r="P419" s="267"/>
      <c r="Q419" s="267"/>
      <c r="R419" s="267"/>
      <c r="S419" s="267"/>
      <c r="T419" s="268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69" t="s">
        <v>256</v>
      </c>
      <c r="AU419" s="269" t="s">
        <v>92</v>
      </c>
      <c r="AV419" s="13" t="s">
        <v>92</v>
      </c>
      <c r="AW419" s="13" t="s">
        <v>32</v>
      </c>
      <c r="AX419" s="13" t="s">
        <v>84</v>
      </c>
      <c r="AY419" s="269" t="s">
        <v>210</v>
      </c>
    </row>
    <row r="420" s="2" customFormat="1" ht="23.4566" customHeight="1">
      <c r="A420" s="39"/>
      <c r="B420" s="40"/>
      <c r="C420" s="239" t="s">
        <v>741</v>
      </c>
      <c r="D420" s="239" t="s">
        <v>213</v>
      </c>
      <c r="E420" s="240" t="s">
        <v>958</v>
      </c>
      <c r="F420" s="241" t="s">
        <v>959</v>
      </c>
      <c r="G420" s="242" t="s">
        <v>254</v>
      </c>
      <c r="H420" s="243">
        <v>11.17</v>
      </c>
      <c r="I420" s="244"/>
      <c r="J420" s="245">
        <f>ROUND(I420*H420,2)</f>
        <v>0</v>
      </c>
      <c r="K420" s="246"/>
      <c r="L420" s="45"/>
      <c r="M420" s="247" t="s">
        <v>1</v>
      </c>
      <c r="N420" s="248" t="s">
        <v>42</v>
      </c>
      <c r="O420" s="98"/>
      <c r="P420" s="249">
        <f>O420*H420</f>
        <v>0</v>
      </c>
      <c r="Q420" s="249">
        <v>0.00063000000000000003</v>
      </c>
      <c r="R420" s="249">
        <f>Q420*H420</f>
        <v>0.0070371000000000001</v>
      </c>
      <c r="S420" s="249">
        <v>0</v>
      </c>
      <c r="T420" s="250">
        <f>S420*H420</f>
        <v>0</v>
      </c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R420" s="251" t="s">
        <v>227</v>
      </c>
      <c r="AT420" s="251" t="s">
        <v>213</v>
      </c>
      <c r="AU420" s="251" t="s">
        <v>92</v>
      </c>
      <c r="AY420" s="18" t="s">
        <v>210</v>
      </c>
      <c r="BE420" s="252">
        <f>IF(N420="základná",J420,0)</f>
        <v>0</v>
      </c>
      <c r="BF420" s="252">
        <f>IF(N420="znížená",J420,0)</f>
        <v>0</v>
      </c>
      <c r="BG420" s="252">
        <f>IF(N420="zákl. prenesená",J420,0)</f>
        <v>0</v>
      </c>
      <c r="BH420" s="252">
        <f>IF(N420="zníž. prenesená",J420,0)</f>
        <v>0</v>
      </c>
      <c r="BI420" s="252">
        <f>IF(N420="nulová",J420,0)</f>
        <v>0</v>
      </c>
      <c r="BJ420" s="18" t="s">
        <v>92</v>
      </c>
      <c r="BK420" s="252">
        <f>ROUND(I420*H420,2)</f>
        <v>0</v>
      </c>
      <c r="BL420" s="18" t="s">
        <v>227</v>
      </c>
      <c r="BM420" s="251" t="s">
        <v>2692</v>
      </c>
    </row>
    <row r="421" s="15" customFormat="1">
      <c r="A421" s="15"/>
      <c r="B421" s="292"/>
      <c r="C421" s="293"/>
      <c r="D421" s="260" t="s">
        <v>256</v>
      </c>
      <c r="E421" s="294" t="s">
        <v>1</v>
      </c>
      <c r="F421" s="295" t="s">
        <v>2693</v>
      </c>
      <c r="G421" s="293"/>
      <c r="H421" s="294" t="s">
        <v>1</v>
      </c>
      <c r="I421" s="296"/>
      <c r="J421" s="293"/>
      <c r="K421" s="293"/>
      <c r="L421" s="297"/>
      <c r="M421" s="298"/>
      <c r="N421" s="299"/>
      <c r="O421" s="299"/>
      <c r="P421" s="299"/>
      <c r="Q421" s="299"/>
      <c r="R421" s="299"/>
      <c r="S421" s="299"/>
      <c r="T421" s="300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T421" s="301" t="s">
        <v>256</v>
      </c>
      <c r="AU421" s="301" t="s">
        <v>92</v>
      </c>
      <c r="AV421" s="15" t="s">
        <v>84</v>
      </c>
      <c r="AW421" s="15" t="s">
        <v>32</v>
      </c>
      <c r="AX421" s="15" t="s">
        <v>76</v>
      </c>
      <c r="AY421" s="301" t="s">
        <v>210</v>
      </c>
    </row>
    <row r="422" s="13" customFormat="1">
      <c r="A422" s="13"/>
      <c r="B422" s="258"/>
      <c r="C422" s="259"/>
      <c r="D422" s="260" t="s">
        <v>256</v>
      </c>
      <c r="E422" s="261" t="s">
        <v>1</v>
      </c>
      <c r="F422" s="262" t="s">
        <v>3025</v>
      </c>
      <c r="G422" s="259"/>
      <c r="H422" s="263">
        <v>2.2200000000000002</v>
      </c>
      <c r="I422" s="264"/>
      <c r="J422" s="259"/>
      <c r="K422" s="259"/>
      <c r="L422" s="265"/>
      <c r="M422" s="266"/>
      <c r="N422" s="267"/>
      <c r="O422" s="267"/>
      <c r="P422" s="267"/>
      <c r="Q422" s="267"/>
      <c r="R422" s="267"/>
      <c r="S422" s="267"/>
      <c r="T422" s="268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69" t="s">
        <v>256</v>
      </c>
      <c r="AU422" s="269" t="s">
        <v>92</v>
      </c>
      <c r="AV422" s="13" t="s">
        <v>92</v>
      </c>
      <c r="AW422" s="13" t="s">
        <v>32</v>
      </c>
      <c r="AX422" s="13" t="s">
        <v>76</v>
      </c>
      <c r="AY422" s="269" t="s">
        <v>210</v>
      </c>
    </row>
    <row r="423" s="15" customFormat="1">
      <c r="A423" s="15"/>
      <c r="B423" s="292"/>
      <c r="C423" s="293"/>
      <c r="D423" s="260" t="s">
        <v>256</v>
      </c>
      <c r="E423" s="294" t="s">
        <v>1</v>
      </c>
      <c r="F423" s="295" t="s">
        <v>2696</v>
      </c>
      <c r="G423" s="293"/>
      <c r="H423" s="294" t="s">
        <v>1</v>
      </c>
      <c r="I423" s="296"/>
      <c r="J423" s="293"/>
      <c r="K423" s="293"/>
      <c r="L423" s="297"/>
      <c r="M423" s="298"/>
      <c r="N423" s="299"/>
      <c r="O423" s="299"/>
      <c r="P423" s="299"/>
      <c r="Q423" s="299"/>
      <c r="R423" s="299"/>
      <c r="S423" s="299"/>
      <c r="T423" s="300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T423" s="301" t="s">
        <v>256</v>
      </c>
      <c r="AU423" s="301" t="s">
        <v>92</v>
      </c>
      <c r="AV423" s="15" t="s">
        <v>84</v>
      </c>
      <c r="AW423" s="15" t="s">
        <v>32</v>
      </c>
      <c r="AX423" s="15" t="s">
        <v>76</v>
      </c>
      <c r="AY423" s="301" t="s">
        <v>210</v>
      </c>
    </row>
    <row r="424" s="13" customFormat="1">
      <c r="A424" s="13"/>
      <c r="B424" s="258"/>
      <c r="C424" s="259"/>
      <c r="D424" s="260" t="s">
        <v>256</v>
      </c>
      <c r="E424" s="261" t="s">
        <v>1</v>
      </c>
      <c r="F424" s="262" t="s">
        <v>3026</v>
      </c>
      <c r="G424" s="259"/>
      <c r="H424" s="263">
        <v>1.6000000000000001</v>
      </c>
      <c r="I424" s="264"/>
      <c r="J424" s="259"/>
      <c r="K424" s="259"/>
      <c r="L424" s="265"/>
      <c r="M424" s="266"/>
      <c r="N424" s="267"/>
      <c r="O424" s="267"/>
      <c r="P424" s="267"/>
      <c r="Q424" s="267"/>
      <c r="R424" s="267"/>
      <c r="S424" s="267"/>
      <c r="T424" s="268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69" t="s">
        <v>256</v>
      </c>
      <c r="AU424" s="269" t="s">
        <v>92</v>
      </c>
      <c r="AV424" s="13" t="s">
        <v>92</v>
      </c>
      <c r="AW424" s="13" t="s">
        <v>32</v>
      </c>
      <c r="AX424" s="13" t="s">
        <v>76</v>
      </c>
      <c r="AY424" s="269" t="s">
        <v>210</v>
      </c>
    </row>
    <row r="425" s="15" customFormat="1">
      <c r="A425" s="15"/>
      <c r="B425" s="292"/>
      <c r="C425" s="293"/>
      <c r="D425" s="260" t="s">
        <v>256</v>
      </c>
      <c r="E425" s="294" t="s">
        <v>1</v>
      </c>
      <c r="F425" s="295" t="s">
        <v>2698</v>
      </c>
      <c r="G425" s="293"/>
      <c r="H425" s="294" t="s">
        <v>1</v>
      </c>
      <c r="I425" s="296"/>
      <c r="J425" s="293"/>
      <c r="K425" s="293"/>
      <c r="L425" s="297"/>
      <c r="M425" s="298"/>
      <c r="N425" s="299"/>
      <c r="O425" s="299"/>
      <c r="P425" s="299"/>
      <c r="Q425" s="299"/>
      <c r="R425" s="299"/>
      <c r="S425" s="299"/>
      <c r="T425" s="300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T425" s="301" t="s">
        <v>256</v>
      </c>
      <c r="AU425" s="301" t="s">
        <v>92</v>
      </c>
      <c r="AV425" s="15" t="s">
        <v>84</v>
      </c>
      <c r="AW425" s="15" t="s">
        <v>32</v>
      </c>
      <c r="AX425" s="15" t="s">
        <v>76</v>
      </c>
      <c r="AY425" s="301" t="s">
        <v>210</v>
      </c>
    </row>
    <row r="426" s="13" customFormat="1">
      <c r="A426" s="13"/>
      <c r="B426" s="258"/>
      <c r="C426" s="259"/>
      <c r="D426" s="260" t="s">
        <v>256</v>
      </c>
      <c r="E426" s="261" t="s">
        <v>1</v>
      </c>
      <c r="F426" s="262" t="s">
        <v>3027</v>
      </c>
      <c r="G426" s="259"/>
      <c r="H426" s="263">
        <v>7.3499999999999996</v>
      </c>
      <c r="I426" s="264"/>
      <c r="J426" s="259"/>
      <c r="K426" s="259"/>
      <c r="L426" s="265"/>
      <c r="M426" s="266"/>
      <c r="N426" s="267"/>
      <c r="O426" s="267"/>
      <c r="P426" s="267"/>
      <c r="Q426" s="267"/>
      <c r="R426" s="267"/>
      <c r="S426" s="267"/>
      <c r="T426" s="268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69" t="s">
        <v>256</v>
      </c>
      <c r="AU426" s="269" t="s">
        <v>92</v>
      </c>
      <c r="AV426" s="13" t="s">
        <v>92</v>
      </c>
      <c r="AW426" s="13" t="s">
        <v>32</v>
      </c>
      <c r="AX426" s="13" t="s">
        <v>76</v>
      </c>
      <c r="AY426" s="269" t="s">
        <v>210</v>
      </c>
    </row>
    <row r="427" s="14" customFormat="1">
      <c r="A427" s="14"/>
      <c r="B427" s="270"/>
      <c r="C427" s="271"/>
      <c r="D427" s="260" t="s">
        <v>256</v>
      </c>
      <c r="E427" s="272" t="s">
        <v>1</v>
      </c>
      <c r="F427" s="273" t="s">
        <v>268</v>
      </c>
      <c r="G427" s="271"/>
      <c r="H427" s="274">
        <v>11.17</v>
      </c>
      <c r="I427" s="275"/>
      <c r="J427" s="271"/>
      <c r="K427" s="271"/>
      <c r="L427" s="276"/>
      <c r="M427" s="277"/>
      <c r="N427" s="278"/>
      <c r="O427" s="278"/>
      <c r="P427" s="278"/>
      <c r="Q427" s="278"/>
      <c r="R427" s="278"/>
      <c r="S427" s="278"/>
      <c r="T427" s="279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T427" s="280" t="s">
        <v>256</v>
      </c>
      <c r="AU427" s="280" t="s">
        <v>92</v>
      </c>
      <c r="AV427" s="14" t="s">
        <v>227</v>
      </c>
      <c r="AW427" s="14" t="s">
        <v>32</v>
      </c>
      <c r="AX427" s="14" t="s">
        <v>84</v>
      </c>
      <c r="AY427" s="280" t="s">
        <v>210</v>
      </c>
    </row>
    <row r="428" s="2" customFormat="1" ht="23.4566" customHeight="1">
      <c r="A428" s="39"/>
      <c r="B428" s="40"/>
      <c r="C428" s="239" t="s">
        <v>746</v>
      </c>
      <c r="D428" s="239" t="s">
        <v>213</v>
      </c>
      <c r="E428" s="240" t="s">
        <v>2700</v>
      </c>
      <c r="F428" s="241" t="s">
        <v>2701</v>
      </c>
      <c r="G428" s="242" t="s">
        <v>310</v>
      </c>
      <c r="H428" s="243">
        <v>2</v>
      </c>
      <c r="I428" s="244"/>
      <c r="J428" s="245">
        <f>ROUND(I428*H428,2)</f>
        <v>0</v>
      </c>
      <c r="K428" s="246"/>
      <c r="L428" s="45"/>
      <c r="M428" s="247" t="s">
        <v>1</v>
      </c>
      <c r="N428" s="248" t="s">
        <v>42</v>
      </c>
      <c r="O428" s="98"/>
      <c r="P428" s="249">
        <f>O428*H428</f>
        <v>0</v>
      </c>
      <c r="Q428" s="249">
        <v>0.000464</v>
      </c>
      <c r="R428" s="249">
        <f>Q428*H428</f>
        <v>0.00092800000000000001</v>
      </c>
      <c r="S428" s="249">
        <v>0</v>
      </c>
      <c r="T428" s="250">
        <f>S428*H428</f>
        <v>0</v>
      </c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R428" s="251" t="s">
        <v>227</v>
      </c>
      <c r="AT428" s="251" t="s">
        <v>213</v>
      </c>
      <c r="AU428" s="251" t="s">
        <v>92</v>
      </c>
      <c r="AY428" s="18" t="s">
        <v>210</v>
      </c>
      <c r="BE428" s="252">
        <f>IF(N428="základná",J428,0)</f>
        <v>0</v>
      </c>
      <c r="BF428" s="252">
        <f>IF(N428="znížená",J428,0)</f>
        <v>0</v>
      </c>
      <c r="BG428" s="252">
        <f>IF(N428="zákl. prenesená",J428,0)</f>
        <v>0</v>
      </c>
      <c r="BH428" s="252">
        <f>IF(N428="zníž. prenesená",J428,0)</f>
        <v>0</v>
      </c>
      <c r="BI428" s="252">
        <f>IF(N428="nulová",J428,0)</f>
        <v>0</v>
      </c>
      <c r="BJ428" s="18" t="s">
        <v>92</v>
      </c>
      <c r="BK428" s="252">
        <f>ROUND(I428*H428,2)</f>
        <v>0</v>
      </c>
      <c r="BL428" s="18" t="s">
        <v>227</v>
      </c>
      <c r="BM428" s="251" t="s">
        <v>2702</v>
      </c>
    </row>
    <row r="429" s="13" customFormat="1">
      <c r="A429" s="13"/>
      <c r="B429" s="258"/>
      <c r="C429" s="259"/>
      <c r="D429" s="260" t="s">
        <v>256</v>
      </c>
      <c r="E429" s="261" t="s">
        <v>1</v>
      </c>
      <c r="F429" s="262" t="s">
        <v>3028</v>
      </c>
      <c r="G429" s="259"/>
      <c r="H429" s="263">
        <v>2</v>
      </c>
      <c r="I429" s="264"/>
      <c r="J429" s="259"/>
      <c r="K429" s="259"/>
      <c r="L429" s="265"/>
      <c r="M429" s="266"/>
      <c r="N429" s="267"/>
      <c r="O429" s="267"/>
      <c r="P429" s="267"/>
      <c r="Q429" s="267"/>
      <c r="R429" s="267"/>
      <c r="S429" s="267"/>
      <c r="T429" s="268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69" t="s">
        <v>256</v>
      </c>
      <c r="AU429" s="269" t="s">
        <v>92</v>
      </c>
      <c r="AV429" s="13" t="s">
        <v>92</v>
      </c>
      <c r="AW429" s="13" t="s">
        <v>32</v>
      </c>
      <c r="AX429" s="13" t="s">
        <v>76</v>
      </c>
      <c r="AY429" s="269" t="s">
        <v>210</v>
      </c>
    </row>
    <row r="430" s="14" customFormat="1">
      <c r="A430" s="14"/>
      <c r="B430" s="270"/>
      <c r="C430" s="271"/>
      <c r="D430" s="260" t="s">
        <v>256</v>
      </c>
      <c r="E430" s="272" t="s">
        <v>1</v>
      </c>
      <c r="F430" s="273" t="s">
        <v>268</v>
      </c>
      <c r="G430" s="271"/>
      <c r="H430" s="274">
        <v>2</v>
      </c>
      <c r="I430" s="275"/>
      <c r="J430" s="271"/>
      <c r="K430" s="271"/>
      <c r="L430" s="276"/>
      <c r="M430" s="277"/>
      <c r="N430" s="278"/>
      <c r="O430" s="278"/>
      <c r="P430" s="278"/>
      <c r="Q430" s="278"/>
      <c r="R430" s="278"/>
      <c r="S430" s="278"/>
      <c r="T430" s="279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T430" s="280" t="s">
        <v>256</v>
      </c>
      <c r="AU430" s="280" t="s">
        <v>92</v>
      </c>
      <c r="AV430" s="14" t="s">
        <v>227</v>
      </c>
      <c r="AW430" s="14" t="s">
        <v>32</v>
      </c>
      <c r="AX430" s="14" t="s">
        <v>84</v>
      </c>
      <c r="AY430" s="280" t="s">
        <v>210</v>
      </c>
    </row>
    <row r="431" s="2" customFormat="1" ht="23.4566" customHeight="1">
      <c r="A431" s="39"/>
      <c r="B431" s="40"/>
      <c r="C431" s="239" t="s">
        <v>751</v>
      </c>
      <c r="D431" s="239" t="s">
        <v>213</v>
      </c>
      <c r="E431" s="240" t="s">
        <v>2705</v>
      </c>
      <c r="F431" s="241" t="s">
        <v>2706</v>
      </c>
      <c r="G431" s="242" t="s">
        <v>310</v>
      </c>
      <c r="H431" s="243">
        <v>72</v>
      </c>
      <c r="I431" s="244"/>
      <c r="J431" s="245">
        <f>ROUND(I431*H431,2)</f>
        <v>0</v>
      </c>
      <c r="K431" s="246"/>
      <c r="L431" s="45"/>
      <c r="M431" s="247" t="s">
        <v>1</v>
      </c>
      <c r="N431" s="248" t="s">
        <v>42</v>
      </c>
      <c r="O431" s="98"/>
      <c r="P431" s="249">
        <f>O431*H431</f>
        <v>0</v>
      </c>
      <c r="Q431" s="249">
        <v>1.1E-05</v>
      </c>
      <c r="R431" s="249">
        <f>Q431*H431</f>
        <v>0.00079199999999999995</v>
      </c>
      <c r="S431" s="249">
        <v>0</v>
      </c>
      <c r="T431" s="250">
        <f>S431*H431</f>
        <v>0</v>
      </c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R431" s="251" t="s">
        <v>227</v>
      </c>
      <c r="AT431" s="251" t="s">
        <v>213</v>
      </c>
      <c r="AU431" s="251" t="s">
        <v>92</v>
      </c>
      <c r="AY431" s="18" t="s">
        <v>210</v>
      </c>
      <c r="BE431" s="252">
        <f>IF(N431="základná",J431,0)</f>
        <v>0</v>
      </c>
      <c r="BF431" s="252">
        <f>IF(N431="znížená",J431,0)</f>
        <v>0</v>
      </c>
      <c r="BG431" s="252">
        <f>IF(N431="zákl. prenesená",J431,0)</f>
        <v>0</v>
      </c>
      <c r="BH431" s="252">
        <f>IF(N431="zníž. prenesená",J431,0)</f>
        <v>0</v>
      </c>
      <c r="BI431" s="252">
        <f>IF(N431="nulová",J431,0)</f>
        <v>0</v>
      </c>
      <c r="BJ431" s="18" t="s">
        <v>92</v>
      </c>
      <c r="BK431" s="252">
        <f>ROUND(I431*H431,2)</f>
        <v>0</v>
      </c>
      <c r="BL431" s="18" t="s">
        <v>227</v>
      </c>
      <c r="BM431" s="251" t="s">
        <v>2707</v>
      </c>
    </row>
    <row r="432" s="13" customFormat="1">
      <c r="A432" s="13"/>
      <c r="B432" s="258"/>
      <c r="C432" s="259"/>
      <c r="D432" s="260" t="s">
        <v>256</v>
      </c>
      <c r="E432" s="261" t="s">
        <v>1</v>
      </c>
      <c r="F432" s="262" t="s">
        <v>3029</v>
      </c>
      <c r="G432" s="259"/>
      <c r="H432" s="263">
        <v>70</v>
      </c>
      <c r="I432" s="264"/>
      <c r="J432" s="259"/>
      <c r="K432" s="259"/>
      <c r="L432" s="265"/>
      <c r="M432" s="266"/>
      <c r="N432" s="267"/>
      <c r="O432" s="267"/>
      <c r="P432" s="267"/>
      <c r="Q432" s="267"/>
      <c r="R432" s="267"/>
      <c r="S432" s="267"/>
      <c r="T432" s="268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69" t="s">
        <v>256</v>
      </c>
      <c r="AU432" s="269" t="s">
        <v>92</v>
      </c>
      <c r="AV432" s="13" t="s">
        <v>92</v>
      </c>
      <c r="AW432" s="13" t="s">
        <v>32</v>
      </c>
      <c r="AX432" s="13" t="s">
        <v>76</v>
      </c>
      <c r="AY432" s="269" t="s">
        <v>210</v>
      </c>
    </row>
    <row r="433" s="13" customFormat="1">
      <c r="A433" s="13"/>
      <c r="B433" s="258"/>
      <c r="C433" s="259"/>
      <c r="D433" s="260" t="s">
        <v>256</v>
      </c>
      <c r="E433" s="261" t="s">
        <v>1</v>
      </c>
      <c r="F433" s="262" t="s">
        <v>3028</v>
      </c>
      <c r="G433" s="259"/>
      <c r="H433" s="263">
        <v>2</v>
      </c>
      <c r="I433" s="264"/>
      <c r="J433" s="259"/>
      <c r="K433" s="259"/>
      <c r="L433" s="265"/>
      <c r="M433" s="266"/>
      <c r="N433" s="267"/>
      <c r="O433" s="267"/>
      <c r="P433" s="267"/>
      <c r="Q433" s="267"/>
      <c r="R433" s="267"/>
      <c r="S433" s="267"/>
      <c r="T433" s="268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69" t="s">
        <v>256</v>
      </c>
      <c r="AU433" s="269" t="s">
        <v>92</v>
      </c>
      <c r="AV433" s="13" t="s">
        <v>92</v>
      </c>
      <c r="AW433" s="13" t="s">
        <v>32</v>
      </c>
      <c r="AX433" s="13" t="s">
        <v>76</v>
      </c>
      <c r="AY433" s="269" t="s">
        <v>210</v>
      </c>
    </row>
    <row r="434" s="14" customFormat="1">
      <c r="A434" s="14"/>
      <c r="B434" s="270"/>
      <c r="C434" s="271"/>
      <c r="D434" s="260" t="s">
        <v>256</v>
      </c>
      <c r="E434" s="272" t="s">
        <v>1</v>
      </c>
      <c r="F434" s="273" t="s">
        <v>268</v>
      </c>
      <c r="G434" s="271"/>
      <c r="H434" s="274">
        <v>72</v>
      </c>
      <c r="I434" s="275"/>
      <c r="J434" s="271"/>
      <c r="K434" s="271"/>
      <c r="L434" s="276"/>
      <c r="M434" s="277"/>
      <c r="N434" s="278"/>
      <c r="O434" s="278"/>
      <c r="P434" s="278"/>
      <c r="Q434" s="278"/>
      <c r="R434" s="278"/>
      <c r="S434" s="278"/>
      <c r="T434" s="279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80" t="s">
        <v>256</v>
      </c>
      <c r="AU434" s="280" t="s">
        <v>92</v>
      </c>
      <c r="AV434" s="14" t="s">
        <v>227</v>
      </c>
      <c r="AW434" s="14" t="s">
        <v>32</v>
      </c>
      <c r="AX434" s="14" t="s">
        <v>84</v>
      </c>
      <c r="AY434" s="280" t="s">
        <v>210</v>
      </c>
    </row>
    <row r="435" s="2" customFormat="1" ht="23.4566" customHeight="1">
      <c r="A435" s="39"/>
      <c r="B435" s="40"/>
      <c r="C435" s="239" t="s">
        <v>756</v>
      </c>
      <c r="D435" s="239" t="s">
        <v>213</v>
      </c>
      <c r="E435" s="240" t="s">
        <v>1472</v>
      </c>
      <c r="F435" s="241" t="s">
        <v>1473</v>
      </c>
      <c r="G435" s="242" t="s">
        <v>254</v>
      </c>
      <c r="H435" s="243">
        <v>53.865000000000002</v>
      </c>
      <c r="I435" s="244"/>
      <c r="J435" s="245">
        <f>ROUND(I435*H435,2)</f>
        <v>0</v>
      </c>
      <c r="K435" s="246"/>
      <c r="L435" s="45"/>
      <c r="M435" s="247" t="s">
        <v>1</v>
      </c>
      <c r="N435" s="248" t="s">
        <v>42</v>
      </c>
      <c r="O435" s="98"/>
      <c r="P435" s="249">
        <f>O435*H435</f>
        <v>0</v>
      </c>
      <c r="Q435" s="249">
        <v>0</v>
      </c>
      <c r="R435" s="249">
        <f>Q435*H435</f>
        <v>0</v>
      </c>
      <c r="S435" s="249">
        <v>0.021999999999999999</v>
      </c>
      <c r="T435" s="250">
        <f>S435*H435</f>
        <v>1.18503</v>
      </c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R435" s="251" t="s">
        <v>227</v>
      </c>
      <c r="AT435" s="251" t="s">
        <v>213</v>
      </c>
      <c r="AU435" s="251" t="s">
        <v>92</v>
      </c>
      <c r="AY435" s="18" t="s">
        <v>210</v>
      </c>
      <c r="BE435" s="252">
        <f>IF(N435="základná",J435,0)</f>
        <v>0</v>
      </c>
      <c r="BF435" s="252">
        <f>IF(N435="znížená",J435,0)</f>
        <v>0</v>
      </c>
      <c r="BG435" s="252">
        <f>IF(N435="zákl. prenesená",J435,0)</f>
        <v>0</v>
      </c>
      <c r="BH435" s="252">
        <f>IF(N435="zníž. prenesená",J435,0)</f>
        <v>0</v>
      </c>
      <c r="BI435" s="252">
        <f>IF(N435="nulová",J435,0)</f>
        <v>0</v>
      </c>
      <c r="BJ435" s="18" t="s">
        <v>92</v>
      </c>
      <c r="BK435" s="252">
        <f>ROUND(I435*H435,2)</f>
        <v>0</v>
      </c>
      <c r="BL435" s="18" t="s">
        <v>227</v>
      </c>
      <c r="BM435" s="251" t="s">
        <v>2728</v>
      </c>
    </row>
    <row r="436" s="15" customFormat="1">
      <c r="A436" s="15"/>
      <c r="B436" s="292"/>
      <c r="C436" s="293"/>
      <c r="D436" s="260" t="s">
        <v>256</v>
      </c>
      <c r="E436" s="294" t="s">
        <v>1</v>
      </c>
      <c r="F436" s="295" t="s">
        <v>2616</v>
      </c>
      <c r="G436" s="293"/>
      <c r="H436" s="294" t="s">
        <v>1</v>
      </c>
      <c r="I436" s="296"/>
      <c r="J436" s="293"/>
      <c r="K436" s="293"/>
      <c r="L436" s="297"/>
      <c r="M436" s="298"/>
      <c r="N436" s="299"/>
      <c r="O436" s="299"/>
      <c r="P436" s="299"/>
      <c r="Q436" s="299"/>
      <c r="R436" s="299"/>
      <c r="S436" s="299"/>
      <c r="T436" s="300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T436" s="301" t="s">
        <v>256</v>
      </c>
      <c r="AU436" s="301" t="s">
        <v>92</v>
      </c>
      <c r="AV436" s="15" t="s">
        <v>84</v>
      </c>
      <c r="AW436" s="15" t="s">
        <v>32</v>
      </c>
      <c r="AX436" s="15" t="s">
        <v>76</v>
      </c>
      <c r="AY436" s="301" t="s">
        <v>210</v>
      </c>
    </row>
    <row r="437" s="15" customFormat="1">
      <c r="A437" s="15"/>
      <c r="B437" s="292"/>
      <c r="C437" s="293"/>
      <c r="D437" s="260" t="s">
        <v>256</v>
      </c>
      <c r="E437" s="294" t="s">
        <v>1</v>
      </c>
      <c r="F437" s="295" t="s">
        <v>2617</v>
      </c>
      <c r="G437" s="293"/>
      <c r="H437" s="294" t="s">
        <v>1</v>
      </c>
      <c r="I437" s="296"/>
      <c r="J437" s="293"/>
      <c r="K437" s="293"/>
      <c r="L437" s="297"/>
      <c r="M437" s="298"/>
      <c r="N437" s="299"/>
      <c r="O437" s="299"/>
      <c r="P437" s="299"/>
      <c r="Q437" s="299"/>
      <c r="R437" s="299"/>
      <c r="S437" s="299"/>
      <c r="T437" s="300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T437" s="301" t="s">
        <v>256</v>
      </c>
      <c r="AU437" s="301" t="s">
        <v>92</v>
      </c>
      <c r="AV437" s="15" t="s">
        <v>84</v>
      </c>
      <c r="AW437" s="15" t="s">
        <v>32</v>
      </c>
      <c r="AX437" s="15" t="s">
        <v>76</v>
      </c>
      <c r="AY437" s="301" t="s">
        <v>210</v>
      </c>
    </row>
    <row r="438" s="13" customFormat="1">
      <c r="A438" s="13"/>
      <c r="B438" s="258"/>
      <c r="C438" s="259"/>
      <c r="D438" s="260" t="s">
        <v>256</v>
      </c>
      <c r="E438" s="261" t="s">
        <v>1</v>
      </c>
      <c r="F438" s="262" t="s">
        <v>2997</v>
      </c>
      <c r="G438" s="259"/>
      <c r="H438" s="263">
        <v>34.229999999999997</v>
      </c>
      <c r="I438" s="264"/>
      <c r="J438" s="259"/>
      <c r="K438" s="259"/>
      <c r="L438" s="265"/>
      <c r="M438" s="266"/>
      <c r="N438" s="267"/>
      <c r="O438" s="267"/>
      <c r="P438" s="267"/>
      <c r="Q438" s="267"/>
      <c r="R438" s="267"/>
      <c r="S438" s="267"/>
      <c r="T438" s="268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69" t="s">
        <v>256</v>
      </c>
      <c r="AU438" s="269" t="s">
        <v>92</v>
      </c>
      <c r="AV438" s="13" t="s">
        <v>92</v>
      </c>
      <c r="AW438" s="13" t="s">
        <v>32</v>
      </c>
      <c r="AX438" s="13" t="s">
        <v>76</v>
      </c>
      <c r="AY438" s="269" t="s">
        <v>210</v>
      </c>
    </row>
    <row r="439" s="15" customFormat="1">
      <c r="A439" s="15"/>
      <c r="B439" s="292"/>
      <c r="C439" s="293"/>
      <c r="D439" s="260" t="s">
        <v>256</v>
      </c>
      <c r="E439" s="294" t="s">
        <v>1</v>
      </c>
      <c r="F439" s="295" t="s">
        <v>2620</v>
      </c>
      <c r="G439" s="293"/>
      <c r="H439" s="294" t="s">
        <v>1</v>
      </c>
      <c r="I439" s="296"/>
      <c r="J439" s="293"/>
      <c r="K439" s="293"/>
      <c r="L439" s="297"/>
      <c r="M439" s="298"/>
      <c r="N439" s="299"/>
      <c r="O439" s="299"/>
      <c r="P439" s="299"/>
      <c r="Q439" s="299"/>
      <c r="R439" s="299"/>
      <c r="S439" s="299"/>
      <c r="T439" s="300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T439" s="301" t="s">
        <v>256</v>
      </c>
      <c r="AU439" s="301" t="s">
        <v>92</v>
      </c>
      <c r="AV439" s="15" t="s">
        <v>84</v>
      </c>
      <c r="AW439" s="15" t="s">
        <v>32</v>
      </c>
      <c r="AX439" s="15" t="s">
        <v>76</v>
      </c>
      <c r="AY439" s="301" t="s">
        <v>210</v>
      </c>
    </row>
    <row r="440" s="13" customFormat="1">
      <c r="A440" s="13"/>
      <c r="B440" s="258"/>
      <c r="C440" s="259"/>
      <c r="D440" s="260" t="s">
        <v>256</v>
      </c>
      <c r="E440" s="261" t="s">
        <v>1</v>
      </c>
      <c r="F440" s="262" t="s">
        <v>2998</v>
      </c>
      <c r="G440" s="259"/>
      <c r="H440" s="263">
        <v>19.635000000000002</v>
      </c>
      <c r="I440" s="264"/>
      <c r="J440" s="259"/>
      <c r="K440" s="259"/>
      <c r="L440" s="265"/>
      <c r="M440" s="266"/>
      <c r="N440" s="267"/>
      <c r="O440" s="267"/>
      <c r="P440" s="267"/>
      <c r="Q440" s="267"/>
      <c r="R440" s="267"/>
      <c r="S440" s="267"/>
      <c r="T440" s="268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69" t="s">
        <v>256</v>
      </c>
      <c r="AU440" s="269" t="s">
        <v>92</v>
      </c>
      <c r="AV440" s="13" t="s">
        <v>92</v>
      </c>
      <c r="AW440" s="13" t="s">
        <v>32</v>
      </c>
      <c r="AX440" s="13" t="s">
        <v>76</v>
      </c>
      <c r="AY440" s="269" t="s">
        <v>210</v>
      </c>
    </row>
    <row r="441" s="14" customFormat="1">
      <c r="A441" s="14"/>
      <c r="B441" s="270"/>
      <c r="C441" s="271"/>
      <c r="D441" s="260" t="s">
        <v>256</v>
      </c>
      <c r="E441" s="272" t="s">
        <v>1</v>
      </c>
      <c r="F441" s="273" t="s">
        <v>268</v>
      </c>
      <c r="G441" s="271"/>
      <c r="H441" s="274">
        <v>53.865000000000002</v>
      </c>
      <c r="I441" s="275"/>
      <c r="J441" s="271"/>
      <c r="K441" s="271"/>
      <c r="L441" s="276"/>
      <c r="M441" s="277"/>
      <c r="N441" s="278"/>
      <c r="O441" s="278"/>
      <c r="P441" s="278"/>
      <c r="Q441" s="278"/>
      <c r="R441" s="278"/>
      <c r="S441" s="278"/>
      <c r="T441" s="279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T441" s="280" t="s">
        <v>256</v>
      </c>
      <c r="AU441" s="280" t="s">
        <v>92</v>
      </c>
      <c r="AV441" s="14" t="s">
        <v>227</v>
      </c>
      <c r="AW441" s="14" t="s">
        <v>32</v>
      </c>
      <c r="AX441" s="14" t="s">
        <v>84</v>
      </c>
      <c r="AY441" s="280" t="s">
        <v>210</v>
      </c>
    </row>
    <row r="442" s="2" customFormat="1" ht="23.4566" customHeight="1">
      <c r="A442" s="39"/>
      <c r="B442" s="40"/>
      <c r="C442" s="239" t="s">
        <v>761</v>
      </c>
      <c r="D442" s="239" t="s">
        <v>213</v>
      </c>
      <c r="E442" s="240" t="s">
        <v>2729</v>
      </c>
      <c r="F442" s="241" t="s">
        <v>2730</v>
      </c>
      <c r="G442" s="242" t="s">
        <v>254</v>
      </c>
      <c r="H442" s="243">
        <v>23.085000000000001</v>
      </c>
      <c r="I442" s="244"/>
      <c r="J442" s="245">
        <f>ROUND(I442*H442,2)</f>
        <v>0</v>
      </c>
      <c r="K442" s="246"/>
      <c r="L442" s="45"/>
      <c r="M442" s="247" t="s">
        <v>1</v>
      </c>
      <c r="N442" s="248" t="s">
        <v>42</v>
      </c>
      <c r="O442" s="98"/>
      <c r="P442" s="249">
        <f>O442*H442</f>
        <v>0</v>
      </c>
      <c r="Q442" s="249">
        <v>0</v>
      </c>
      <c r="R442" s="249">
        <f>Q442*H442</f>
        <v>0</v>
      </c>
      <c r="S442" s="249">
        <v>0.055</v>
      </c>
      <c r="T442" s="250">
        <f>S442*H442</f>
        <v>1.2696750000000001</v>
      </c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R442" s="251" t="s">
        <v>227</v>
      </c>
      <c r="AT442" s="251" t="s">
        <v>213</v>
      </c>
      <c r="AU442" s="251" t="s">
        <v>92</v>
      </c>
      <c r="AY442" s="18" t="s">
        <v>210</v>
      </c>
      <c r="BE442" s="252">
        <f>IF(N442="základná",J442,0)</f>
        <v>0</v>
      </c>
      <c r="BF442" s="252">
        <f>IF(N442="znížená",J442,0)</f>
        <v>0</v>
      </c>
      <c r="BG442" s="252">
        <f>IF(N442="zákl. prenesená",J442,0)</f>
        <v>0</v>
      </c>
      <c r="BH442" s="252">
        <f>IF(N442="zníž. prenesená",J442,0)</f>
        <v>0</v>
      </c>
      <c r="BI442" s="252">
        <f>IF(N442="nulová",J442,0)</f>
        <v>0</v>
      </c>
      <c r="BJ442" s="18" t="s">
        <v>92</v>
      </c>
      <c r="BK442" s="252">
        <f>ROUND(I442*H442,2)</f>
        <v>0</v>
      </c>
      <c r="BL442" s="18" t="s">
        <v>227</v>
      </c>
      <c r="BM442" s="251" t="s">
        <v>2731</v>
      </c>
    </row>
    <row r="443" s="15" customFormat="1">
      <c r="A443" s="15"/>
      <c r="B443" s="292"/>
      <c r="C443" s="293"/>
      <c r="D443" s="260" t="s">
        <v>256</v>
      </c>
      <c r="E443" s="294" t="s">
        <v>1</v>
      </c>
      <c r="F443" s="295" t="s">
        <v>2616</v>
      </c>
      <c r="G443" s="293"/>
      <c r="H443" s="294" t="s">
        <v>1</v>
      </c>
      <c r="I443" s="296"/>
      <c r="J443" s="293"/>
      <c r="K443" s="293"/>
      <c r="L443" s="297"/>
      <c r="M443" s="298"/>
      <c r="N443" s="299"/>
      <c r="O443" s="299"/>
      <c r="P443" s="299"/>
      <c r="Q443" s="299"/>
      <c r="R443" s="299"/>
      <c r="S443" s="299"/>
      <c r="T443" s="300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T443" s="301" t="s">
        <v>256</v>
      </c>
      <c r="AU443" s="301" t="s">
        <v>92</v>
      </c>
      <c r="AV443" s="15" t="s">
        <v>84</v>
      </c>
      <c r="AW443" s="15" t="s">
        <v>32</v>
      </c>
      <c r="AX443" s="15" t="s">
        <v>76</v>
      </c>
      <c r="AY443" s="301" t="s">
        <v>210</v>
      </c>
    </row>
    <row r="444" s="15" customFormat="1">
      <c r="A444" s="15"/>
      <c r="B444" s="292"/>
      <c r="C444" s="293"/>
      <c r="D444" s="260" t="s">
        <v>256</v>
      </c>
      <c r="E444" s="294" t="s">
        <v>1</v>
      </c>
      <c r="F444" s="295" t="s">
        <v>2617</v>
      </c>
      <c r="G444" s="293"/>
      <c r="H444" s="294" t="s">
        <v>1</v>
      </c>
      <c r="I444" s="296"/>
      <c r="J444" s="293"/>
      <c r="K444" s="293"/>
      <c r="L444" s="297"/>
      <c r="M444" s="298"/>
      <c r="N444" s="299"/>
      <c r="O444" s="299"/>
      <c r="P444" s="299"/>
      <c r="Q444" s="299"/>
      <c r="R444" s="299"/>
      <c r="S444" s="299"/>
      <c r="T444" s="300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T444" s="301" t="s">
        <v>256</v>
      </c>
      <c r="AU444" s="301" t="s">
        <v>92</v>
      </c>
      <c r="AV444" s="15" t="s">
        <v>84</v>
      </c>
      <c r="AW444" s="15" t="s">
        <v>32</v>
      </c>
      <c r="AX444" s="15" t="s">
        <v>76</v>
      </c>
      <c r="AY444" s="301" t="s">
        <v>210</v>
      </c>
    </row>
    <row r="445" s="13" customFormat="1">
      <c r="A445" s="13"/>
      <c r="B445" s="258"/>
      <c r="C445" s="259"/>
      <c r="D445" s="260" t="s">
        <v>256</v>
      </c>
      <c r="E445" s="261" t="s">
        <v>1</v>
      </c>
      <c r="F445" s="262" t="s">
        <v>2999</v>
      </c>
      <c r="G445" s="259"/>
      <c r="H445" s="263">
        <v>14.67</v>
      </c>
      <c r="I445" s="264"/>
      <c r="J445" s="259"/>
      <c r="K445" s="259"/>
      <c r="L445" s="265"/>
      <c r="M445" s="266"/>
      <c r="N445" s="267"/>
      <c r="O445" s="267"/>
      <c r="P445" s="267"/>
      <c r="Q445" s="267"/>
      <c r="R445" s="267"/>
      <c r="S445" s="267"/>
      <c r="T445" s="268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69" t="s">
        <v>256</v>
      </c>
      <c r="AU445" s="269" t="s">
        <v>92</v>
      </c>
      <c r="AV445" s="13" t="s">
        <v>92</v>
      </c>
      <c r="AW445" s="13" t="s">
        <v>32</v>
      </c>
      <c r="AX445" s="13" t="s">
        <v>76</v>
      </c>
      <c r="AY445" s="269" t="s">
        <v>210</v>
      </c>
    </row>
    <row r="446" s="15" customFormat="1">
      <c r="A446" s="15"/>
      <c r="B446" s="292"/>
      <c r="C446" s="293"/>
      <c r="D446" s="260" t="s">
        <v>256</v>
      </c>
      <c r="E446" s="294" t="s">
        <v>1</v>
      </c>
      <c r="F446" s="295" t="s">
        <v>2620</v>
      </c>
      <c r="G446" s="293"/>
      <c r="H446" s="294" t="s">
        <v>1</v>
      </c>
      <c r="I446" s="296"/>
      <c r="J446" s="293"/>
      <c r="K446" s="293"/>
      <c r="L446" s="297"/>
      <c r="M446" s="298"/>
      <c r="N446" s="299"/>
      <c r="O446" s="299"/>
      <c r="P446" s="299"/>
      <c r="Q446" s="299"/>
      <c r="R446" s="299"/>
      <c r="S446" s="299"/>
      <c r="T446" s="300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T446" s="301" t="s">
        <v>256</v>
      </c>
      <c r="AU446" s="301" t="s">
        <v>92</v>
      </c>
      <c r="AV446" s="15" t="s">
        <v>84</v>
      </c>
      <c r="AW446" s="15" t="s">
        <v>32</v>
      </c>
      <c r="AX446" s="15" t="s">
        <v>76</v>
      </c>
      <c r="AY446" s="301" t="s">
        <v>210</v>
      </c>
    </row>
    <row r="447" s="13" customFormat="1">
      <c r="A447" s="13"/>
      <c r="B447" s="258"/>
      <c r="C447" s="259"/>
      <c r="D447" s="260" t="s">
        <v>256</v>
      </c>
      <c r="E447" s="261" t="s">
        <v>1</v>
      </c>
      <c r="F447" s="262" t="s">
        <v>3000</v>
      </c>
      <c r="G447" s="259"/>
      <c r="H447" s="263">
        <v>8.4149999999999991</v>
      </c>
      <c r="I447" s="264"/>
      <c r="J447" s="259"/>
      <c r="K447" s="259"/>
      <c r="L447" s="265"/>
      <c r="M447" s="266"/>
      <c r="N447" s="267"/>
      <c r="O447" s="267"/>
      <c r="P447" s="267"/>
      <c r="Q447" s="267"/>
      <c r="R447" s="267"/>
      <c r="S447" s="267"/>
      <c r="T447" s="268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69" t="s">
        <v>256</v>
      </c>
      <c r="AU447" s="269" t="s">
        <v>92</v>
      </c>
      <c r="AV447" s="13" t="s">
        <v>92</v>
      </c>
      <c r="AW447" s="13" t="s">
        <v>32</v>
      </c>
      <c r="AX447" s="13" t="s">
        <v>76</v>
      </c>
      <c r="AY447" s="269" t="s">
        <v>210</v>
      </c>
    </row>
    <row r="448" s="14" customFormat="1">
      <c r="A448" s="14"/>
      <c r="B448" s="270"/>
      <c r="C448" s="271"/>
      <c r="D448" s="260" t="s">
        <v>256</v>
      </c>
      <c r="E448" s="272" t="s">
        <v>1</v>
      </c>
      <c r="F448" s="273" t="s">
        <v>268</v>
      </c>
      <c r="G448" s="271"/>
      <c r="H448" s="274">
        <v>23.085000000000001</v>
      </c>
      <c r="I448" s="275"/>
      <c r="J448" s="271"/>
      <c r="K448" s="271"/>
      <c r="L448" s="276"/>
      <c r="M448" s="277"/>
      <c r="N448" s="278"/>
      <c r="O448" s="278"/>
      <c r="P448" s="278"/>
      <c r="Q448" s="278"/>
      <c r="R448" s="278"/>
      <c r="S448" s="278"/>
      <c r="T448" s="279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T448" s="280" t="s">
        <v>256</v>
      </c>
      <c r="AU448" s="280" t="s">
        <v>92</v>
      </c>
      <c r="AV448" s="14" t="s">
        <v>227</v>
      </c>
      <c r="AW448" s="14" t="s">
        <v>32</v>
      </c>
      <c r="AX448" s="14" t="s">
        <v>84</v>
      </c>
      <c r="AY448" s="280" t="s">
        <v>210</v>
      </c>
    </row>
    <row r="449" s="2" customFormat="1" ht="23.4566" customHeight="1">
      <c r="A449" s="39"/>
      <c r="B449" s="40"/>
      <c r="C449" s="239" t="s">
        <v>766</v>
      </c>
      <c r="D449" s="239" t="s">
        <v>213</v>
      </c>
      <c r="E449" s="240" t="s">
        <v>2732</v>
      </c>
      <c r="F449" s="241" t="s">
        <v>2733</v>
      </c>
      <c r="G449" s="242" t="s">
        <v>254</v>
      </c>
      <c r="H449" s="243">
        <v>50.204999999999998</v>
      </c>
      <c r="I449" s="244"/>
      <c r="J449" s="245">
        <f>ROUND(I449*H449,2)</f>
        <v>0</v>
      </c>
      <c r="K449" s="246"/>
      <c r="L449" s="45"/>
      <c r="M449" s="247" t="s">
        <v>1</v>
      </c>
      <c r="N449" s="248" t="s">
        <v>42</v>
      </c>
      <c r="O449" s="98"/>
      <c r="P449" s="249">
        <f>O449*H449</f>
        <v>0</v>
      </c>
      <c r="Q449" s="249">
        <v>0</v>
      </c>
      <c r="R449" s="249">
        <f>Q449*H449</f>
        <v>0</v>
      </c>
      <c r="S449" s="249">
        <v>0</v>
      </c>
      <c r="T449" s="250">
        <f>S449*H449</f>
        <v>0</v>
      </c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R449" s="251" t="s">
        <v>227</v>
      </c>
      <c r="AT449" s="251" t="s">
        <v>213</v>
      </c>
      <c r="AU449" s="251" t="s">
        <v>92</v>
      </c>
      <c r="AY449" s="18" t="s">
        <v>210</v>
      </c>
      <c r="BE449" s="252">
        <f>IF(N449="základná",J449,0)</f>
        <v>0</v>
      </c>
      <c r="BF449" s="252">
        <f>IF(N449="znížená",J449,0)</f>
        <v>0</v>
      </c>
      <c r="BG449" s="252">
        <f>IF(N449="zákl. prenesená",J449,0)</f>
        <v>0</v>
      </c>
      <c r="BH449" s="252">
        <f>IF(N449="zníž. prenesená",J449,0)</f>
        <v>0</v>
      </c>
      <c r="BI449" s="252">
        <f>IF(N449="nulová",J449,0)</f>
        <v>0</v>
      </c>
      <c r="BJ449" s="18" t="s">
        <v>92</v>
      </c>
      <c r="BK449" s="252">
        <f>ROUND(I449*H449,2)</f>
        <v>0</v>
      </c>
      <c r="BL449" s="18" t="s">
        <v>227</v>
      </c>
      <c r="BM449" s="251" t="s">
        <v>2734</v>
      </c>
    </row>
    <row r="450" s="13" customFormat="1">
      <c r="A450" s="13"/>
      <c r="B450" s="258"/>
      <c r="C450" s="259"/>
      <c r="D450" s="260" t="s">
        <v>256</v>
      </c>
      <c r="E450" s="261" t="s">
        <v>1</v>
      </c>
      <c r="F450" s="262" t="s">
        <v>3030</v>
      </c>
      <c r="G450" s="259"/>
      <c r="H450" s="263">
        <v>41.768999999999998</v>
      </c>
      <c r="I450" s="264"/>
      <c r="J450" s="259"/>
      <c r="K450" s="259"/>
      <c r="L450" s="265"/>
      <c r="M450" s="266"/>
      <c r="N450" s="267"/>
      <c r="O450" s="267"/>
      <c r="P450" s="267"/>
      <c r="Q450" s="267"/>
      <c r="R450" s="267"/>
      <c r="S450" s="267"/>
      <c r="T450" s="268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69" t="s">
        <v>256</v>
      </c>
      <c r="AU450" s="269" t="s">
        <v>92</v>
      </c>
      <c r="AV450" s="13" t="s">
        <v>92</v>
      </c>
      <c r="AW450" s="13" t="s">
        <v>32</v>
      </c>
      <c r="AX450" s="13" t="s">
        <v>76</v>
      </c>
      <c r="AY450" s="269" t="s">
        <v>210</v>
      </c>
    </row>
    <row r="451" s="13" customFormat="1">
      <c r="A451" s="13"/>
      <c r="B451" s="258"/>
      <c r="C451" s="259"/>
      <c r="D451" s="260" t="s">
        <v>256</v>
      </c>
      <c r="E451" s="261" t="s">
        <v>1</v>
      </c>
      <c r="F451" s="262" t="s">
        <v>3031</v>
      </c>
      <c r="G451" s="259"/>
      <c r="H451" s="263">
        <v>8.4359999999999999</v>
      </c>
      <c r="I451" s="264"/>
      <c r="J451" s="259"/>
      <c r="K451" s="259"/>
      <c r="L451" s="265"/>
      <c r="M451" s="266"/>
      <c r="N451" s="267"/>
      <c r="O451" s="267"/>
      <c r="P451" s="267"/>
      <c r="Q451" s="267"/>
      <c r="R451" s="267"/>
      <c r="S451" s="267"/>
      <c r="T451" s="268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69" t="s">
        <v>256</v>
      </c>
      <c r="AU451" s="269" t="s">
        <v>92</v>
      </c>
      <c r="AV451" s="13" t="s">
        <v>92</v>
      </c>
      <c r="AW451" s="13" t="s">
        <v>32</v>
      </c>
      <c r="AX451" s="13" t="s">
        <v>76</v>
      </c>
      <c r="AY451" s="269" t="s">
        <v>210</v>
      </c>
    </row>
    <row r="452" s="14" customFormat="1">
      <c r="A452" s="14"/>
      <c r="B452" s="270"/>
      <c r="C452" s="271"/>
      <c r="D452" s="260" t="s">
        <v>256</v>
      </c>
      <c r="E452" s="272" t="s">
        <v>1</v>
      </c>
      <c r="F452" s="273" t="s">
        <v>268</v>
      </c>
      <c r="G452" s="271"/>
      <c r="H452" s="274">
        <v>50.204999999999998</v>
      </c>
      <c r="I452" s="275"/>
      <c r="J452" s="271"/>
      <c r="K452" s="271"/>
      <c r="L452" s="276"/>
      <c r="M452" s="277"/>
      <c r="N452" s="278"/>
      <c r="O452" s="278"/>
      <c r="P452" s="278"/>
      <c r="Q452" s="278"/>
      <c r="R452" s="278"/>
      <c r="S452" s="278"/>
      <c r="T452" s="279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80" t="s">
        <v>256</v>
      </c>
      <c r="AU452" s="280" t="s">
        <v>92</v>
      </c>
      <c r="AV452" s="14" t="s">
        <v>227</v>
      </c>
      <c r="AW452" s="14" t="s">
        <v>4</v>
      </c>
      <c r="AX452" s="14" t="s">
        <v>84</v>
      </c>
      <c r="AY452" s="280" t="s">
        <v>210</v>
      </c>
    </row>
    <row r="453" s="2" customFormat="1" ht="23.4566" customHeight="1">
      <c r="A453" s="39"/>
      <c r="B453" s="40"/>
      <c r="C453" s="239" t="s">
        <v>773</v>
      </c>
      <c r="D453" s="239" t="s">
        <v>213</v>
      </c>
      <c r="E453" s="240" t="s">
        <v>2737</v>
      </c>
      <c r="F453" s="241" t="s">
        <v>2738</v>
      </c>
      <c r="G453" s="242" t="s">
        <v>254</v>
      </c>
      <c r="H453" s="243">
        <v>76.950000000000003</v>
      </c>
      <c r="I453" s="244"/>
      <c r="J453" s="245">
        <f>ROUND(I453*H453,2)</f>
        <v>0</v>
      </c>
      <c r="K453" s="246"/>
      <c r="L453" s="45"/>
      <c r="M453" s="247" t="s">
        <v>1</v>
      </c>
      <c r="N453" s="248" t="s">
        <v>42</v>
      </c>
      <c r="O453" s="98"/>
      <c r="P453" s="249">
        <f>O453*H453</f>
        <v>0</v>
      </c>
      <c r="Q453" s="249">
        <v>0</v>
      </c>
      <c r="R453" s="249">
        <f>Q453*H453</f>
        <v>0</v>
      </c>
      <c r="S453" s="249">
        <v>0</v>
      </c>
      <c r="T453" s="250">
        <f>S453*H453</f>
        <v>0</v>
      </c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R453" s="251" t="s">
        <v>227</v>
      </c>
      <c r="AT453" s="251" t="s">
        <v>213</v>
      </c>
      <c r="AU453" s="251" t="s">
        <v>92</v>
      </c>
      <c r="AY453" s="18" t="s">
        <v>210</v>
      </c>
      <c r="BE453" s="252">
        <f>IF(N453="základná",J453,0)</f>
        <v>0</v>
      </c>
      <c r="BF453" s="252">
        <f>IF(N453="znížená",J453,0)</f>
        <v>0</v>
      </c>
      <c r="BG453" s="252">
        <f>IF(N453="zákl. prenesená",J453,0)</f>
        <v>0</v>
      </c>
      <c r="BH453" s="252">
        <f>IF(N453="zníž. prenesená",J453,0)</f>
        <v>0</v>
      </c>
      <c r="BI453" s="252">
        <f>IF(N453="nulová",J453,0)</f>
        <v>0</v>
      </c>
      <c r="BJ453" s="18" t="s">
        <v>92</v>
      </c>
      <c r="BK453" s="252">
        <f>ROUND(I453*H453,2)</f>
        <v>0</v>
      </c>
      <c r="BL453" s="18" t="s">
        <v>227</v>
      </c>
      <c r="BM453" s="251" t="s">
        <v>2739</v>
      </c>
    </row>
    <row r="454" s="15" customFormat="1">
      <c r="A454" s="15"/>
      <c r="B454" s="292"/>
      <c r="C454" s="293"/>
      <c r="D454" s="260" t="s">
        <v>256</v>
      </c>
      <c r="E454" s="294" t="s">
        <v>1</v>
      </c>
      <c r="F454" s="295" t="s">
        <v>2616</v>
      </c>
      <c r="G454" s="293"/>
      <c r="H454" s="294" t="s">
        <v>1</v>
      </c>
      <c r="I454" s="296"/>
      <c r="J454" s="293"/>
      <c r="K454" s="293"/>
      <c r="L454" s="297"/>
      <c r="M454" s="298"/>
      <c r="N454" s="299"/>
      <c r="O454" s="299"/>
      <c r="P454" s="299"/>
      <c r="Q454" s="299"/>
      <c r="R454" s="299"/>
      <c r="S454" s="299"/>
      <c r="T454" s="300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T454" s="301" t="s">
        <v>256</v>
      </c>
      <c r="AU454" s="301" t="s">
        <v>92</v>
      </c>
      <c r="AV454" s="15" t="s">
        <v>84</v>
      </c>
      <c r="AW454" s="15" t="s">
        <v>32</v>
      </c>
      <c r="AX454" s="15" t="s">
        <v>76</v>
      </c>
      <c r="AY454" s="301" t="s">
        <v>210</v>
      </c>
    </row>
    <row r="455" s="15" customFormat="1">
      <c r="A455" s="15"/>
      <c r="B455" s="292"/>
      <c r="C455" s="293"/>
      <c r="D455" s="260" t="s">
        <v>256</v>
      </c>
      <c r="E455" s="294" t="s">
        <v>1</v>
      </c>
      <c r="F455" s="295" t="s">
        <v>2617</v>
      </c>
      <c r="G455" s="293"/>
      <c r="H455" s="294" t="s">
        <v>1</v>
      </c>
      <c r="I455" s="296"/>
      <c r="J455" s="293"/>
      <c r="K455" s="293"/>
      <c r="L455" s="297"/>
      <c r="M455" s="298"/>
      <c r="N455" s="299"/>
      <c r="O455" s="299"/>
      <c r="P455" s="299"/>
      <c r="Q455" s="299"/>
      <c r="R455" s="299"/>
      <c r="S455" s="299"/>
      <c r="T455" s="300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T455" s="301" t="s">
        <v>256</v>
      </c>
      <c r="AU455" s="301" t="s">
        <v>92</v>
      </c>
      <c r="AV455" s="15" t="s">
        <v>84</v>
      </c>
      <c r="AW455" s="15" t="s">
        <v>32</v>
      </c>
      <c r="AX455" s="15" t="s">
        <v>76</v>
      </c>
      <c r="AY455" s="301" t="s">
        <v>210</v>
      </c>
    </row>
    <row r="456" s="13" customFormat="1">
      <c r="A456" s="13"/>
      <c r="B456" s="258"/>
      <c r="C456" s="259"/>
      <c r="D456" s="260" t="s">
        <v>256</v>
      </c>
      <c r="E456" s="261" t="s">
        <v>1</v>
      </c>
      <c r="F456" s="262" t="s">
        <v>2993</v>
      </c>
      <c r="G456" s="259"/>
      <c r="H456" s="263">
        <v>48.899999999999999</v>
      </c>
      <c r="I456" s="264"/>
      <c r="J456" s="259"/>
      <c r="K456" s="259"/>
      <c r="L456" s="265"/>
      <c r="M456" s="266"/>
      <c r="N456" s="267"/>
      <c r="O456" s="267"/>
      <c r="P456" s="267"/>
      <c r="Q456" s="267"/>
      <c r="R456" s="267"/>
      <c r="S456" s="267"/>
      <c r="T456" s="268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69" t="s">
        <v>256</v>
      </c>
      <c r="AU456" s="269" t="s">
        <v>92</v>
      </c>
      <c r="AV456" s="13" t="s">
        <v>92</v>
      </c>
      <c r="AW456" s="13" t="s">
        <v>32</v>
      </c>
      <c r="AX456" s="13" t="s">
        <v>76</v>
      </c>
      <c r="AY456" s="269" t="s">
        <v>210</v>
      </c>
    </row>
    <row r="457" s="15" customFormat="1">
      <c r="A457" s="15"/>
      <c r="B457" s="292"/>
      <c r="C457" s="293"/>
      <c r="D457" s="260" t="s">
        <v>256</v>
      </c>
      <c r="E457" s="294" t="s">
        <v>1</v>
      </c>
      <c r="F457" s="295" t="s">
        <v>2620</v>
      </c>
      <c r="G457" s="293"/>
      <c r="H457" s="294" t="s">
        <v>1</v>
      </c>
      <c r="I457" s="296"/>
      <c r="J457" s="293"/>
      <c r="K457" s="293"/>
      <c r="L457" s="297"/>
      <c r="M457" s="298"/>
      <c r="N457" s="299"/>
      <c r="O457" s="299"/>
      <c r="P457" s="299"/>
      <c r="Q457" s="299"/>
      <c r="R457" s="299"/>
      <c r="S457" s="299"/>
      <c r="T457" s="300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T457" s="301" t="s">
        <v>256</v>
      </c>
      <c r="AU457" s="301" t="s">
        <v>92</v>
      </c>
      <c r="AV457" s="15" t="s">
        <v>84</v>
      </c>
      <c r="AW457" s="15" t="s">
        <v>32</v>
      </c>
      <c r="AX457" s="15" t="s">
        <v>76</v>
      </c>
      <c r="AY457" s="301" t="s">
        <v>210</v>
      </c>
    </row>
    <row r="458" s="13" customFormat="1">
      <c r="A458" s="13"/>
      <c r="B458" s="258"/>
      <c r="C458" s="259"/>
      <c r="D458" s="260" t="s">
        <v>256</v>
      </c>
      <c r="E458" s="261" t="s">
        <v>1</v>
      </c>
      <c r="F458" s="262" t="s">
        <v>2994</v>
      </c>
      <c r="G458" s="259"/>
      <c r="H458" s="263">
        <v>28.050000000000001</v>
      </c>
      <c r="I458" s="264"/>
      <c r="J458" s="259"/>
      <c r="K458" s="259"/>
      <c r="L458" s="265"/>
      <c r="M458" s="266"/>
      <c r="N458" s="267"/>
      <c r="O458" s="267"/>
      <c r="P458" s="267"/>
      <c r="Q458" s="267"/>
      <c r="R458" s="267"/>
      <c r="S458" s="267"/>
      <c r="T458" s="268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69" t="s">
        <v>256</v>
      </c>
      <c r="AU458" s="269" t="s">
        <v>92</v>
      </c>
      <c r="AV458" s="13" t="s">
        <v>92</v>
      </c>
      <c r="AW458" s="13" t="s">
        <v>32</v>
      </c>
      <c r="AX458" s="13" t="s">
        <v>76</v>
      </c>
      <c r="AY458" s="269" t="s">
        <v>210</v>
      </c>
    </row>
    <row r="459" s="14" customFormat="1">
      <c r="A459" s="14"/>
      <c r="B459" s="270"/>
      <c r="C459" s="271"/>
      <c r="D459" s="260" t="s">
        <v>256</v>
      </c>
      <c r="E459" s="272" t="s">
        <v>1</v>
      </c>
      <c r="F459" s="273" t="s">
        <v>268</v>
      </c>
      <c r="G459" s="271"/>
      <c r="H459" s="274">
        <v>76.950000000000003</v>
      </c>
      <c r="I459" s="275"/>
      <c r="J459" s="271"/>
      <c r="K459" s="271"/>
      <c r="L459" s="276"/>
      <c r="M459" s="277"/>
      <c r="N459" s="278"/>
      <c r="O459" s="278"/>
      <c r="P459" s="278"/>
      <c r="Q459" s="278"/>
      <c r="R459" s="278"/>
      <c r="S459" s="278"/>
      <c r="T459" s="279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80" t="s">
        <v>256</v>
      </c>
      <c r="AU459" s="280" t="s">
        <v>92</v>
      </c>
      <c r="AV459" s="14" t="s">
        <v>227</v>
      </c>
      <c r="AW459" s="14" t="s">
        <v>32</v>
      </c>
      <c r="AX459" s="14" t="s">
        <v>84</v>
      </c>
      <c r="AY459" s="280" t="s">
        <v>210</v>
      </c>
    </row>
    <row r="460" s="2" customFormat="1" ht="23.4566" customHeight="1">
      <c r="A460" s="39"/>
      <c r="B460" s="40"/>
      <c r="C460" s="239" t="s">
        <v>778</v>
      </c>
      <c r="D460" s="239" t="s">
        <v>213</v>
      </c>
      <c r="E460" s="240" t="s">
        <v>2740</v>
      </c>
      <c r="F460" s="241" t="s">
        <v>2741</v>
      </c>
      <c r="G460" s="242" t="s">
        <v>254</v>
      </c>
      <c r="H460" s="243">
        <v>22.356999999999999</v>
      </c>
      <c r="I460" s="244"/>
      <c r="J460" s="245">
        <f>ROUND(I460*H460,2)</f>
        <v>0</v>
      </c>
      <c r="K460" s="246"/>
      <c r="L460" s="45"/>
      <c r="M460" s="247" t="s">
        <v>1</v>
      </c>
      <c r="N460" s="248" t="s">
        <v>42</v>
      </c>
      <c r="O460" s="98"/>
      <c r="P460" s="249">
        <f>O460*H460</f>
        <v>0</v>
      </c>
      <c r="Q460" s="249">
        <v>0</v>
      </c>
      <c r="R460" s="249">
        <f>Q460*H460</f>
        <v>0</v>
      </c>
      <c r="S460" s="249">
        <v>0</v>
      </c>
      <c r="T460" s="250">
        <f>S460*H460</f>
        <v>0</v>
      </c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R460" s="251" t="s">
        <v>227</v>
      </c>
      <c r="AT460" s="251" t="s">
        <v>213</v>
      </c>
      <c r="AU460" s="251" t="s">
        <v>92</v>
      </c>
      <c r="AY460" s="18" t="s">
        <v>210</v>
      </c>
      <c r="BE460" s="252">
        <f>IF(N460="základná",J460,0)</f>
        <v>0</v>
      </c>
      <c r="BF460" s="252">
        <f>IF(N460="znížená",J460,0)</f>
        <v>0</v>
      </c>
      <c r="BG460" s="252">
        <f>IF(N460="zákl. prenesená",J460,0)</f>
        <v>0</v>
      </c>
      <c r="BH460" s="252">
        <f>IF(N460="zníž. prenesená",J460,0)</f>
        <v>0</v>
      </c>
      <c r="BI460" s="252">
        <f>IF(N460="nulová",J460,0)</f>
        <v>0</v>
      </c>
      <c r="BJ460" s="18" t="s">
        <v>92</v>
      </c>
      <c r="BK460" s="252">
        <f>ROUND(I460*H460,2)</f>
        <v>0</v>
      </c>
      <c r="BL460" s="18" t="s">
        <v>227</v>
      </c>
      <c r="BM460" s="251" t="s">
        <v>2742</v>
      </c>
    </row>
    <row r="461" s="15" customFormat="1">
      <c r="A461" s="15"/>
      <c r="B461" s="292"/>
      <c r="C461" s="293"/>
      <c r="D461" s="260" t="s">
        <v>256</v>
      </c>
      <c r="E461" s="294" t="s">
        <v>1</v>
      </c>
      <c r="F461" s="295" t="s">
        <v>2927</v>
      </c>
      <c r="G461" s="293"/>
      <c r="H461" s="294" t="s">
        <v>1</v>
      </c>
      <c r="I461" s="296"/>
      <c r="J461" s="293"/>
      <c r="K461" s="293"/>
      <c r="L461" s="297"/>
      <c r="M461" s="298"/>
      <c r="N461" s="299"/>
      <c r="O461" s="299"/>
      <c r="P461" s="299"/>
      <c r="Q461" s="299"/>
      <c r="R461" s="299"/>
      <c r="S461" s="299"/>
      <c r="T461" s="300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T461" s="301" t="s">
        <v>256</v>
      </c>
      <c r="AU461" s="301" t="s">
        <v>92</v>
      </c>
      <c r="AV461" s="15" t="s">
        <v>84</v>
      </c>
      <c r="AW461" s="15" t="s">
        <v>32</v>
      </c>
      <c r="AX461" s="15" t="s">
        <v>76</v>
      </c>
      <c r="AY461" s="301" t="s">
        <v>210</v>
      </c>
    </row>
    <row r="462" s="13" customFormat="1">
      <c r="A462" s="13"/>
      <c r="B462" s="258"/>
      <c r="C462" s="259"/>
      <c r="D462" s="260" t="s">
        <v>256</v>
      </c>
      <c r="E462" s="261" t="s">
        <v>1</v>
      </c>
      <c r="F462" s="262" t="s">
        <v>2990</v>
      </c>
      <c r="G462" s="259"/>
      <c r="H462" s="263">
        <v>5.6799999999999997</v>
      </c>
      <c r="I462" s="264"/>
      <c r="J462" s="259"/>
      <c r="K462" s="259"/>
      <c r="L462" s="265"/>
      <c r="M462" s="266"/>
      <c r="N462" s="267"/>
      <c r="O462" s="267"/>
      <c r="P462" s="267"/>
      <c r="Q462" s="267"/>
      <c r="R462" s="267"/>
      <c r="S462" s="267"/>
      <c r="T462" s="268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69" t="s">
        <v>256</v>
      </c>
      <c r="AU462" s="269" t="s">
        <v>92</v>
      </c>
      <c r="AV462" s="13" t="s">
        <v>92</v>
      </c>
      <c r="AW462" s="13" t="s">
        <v>32</v>
      </c>
      <c r="AX462" s="13" t="s">
        <v>76</v>
      </c>
      <c r="AY462" s="269" t="s">
        <v>210</v>
      </c>
    </row>
    <row r="463" s="15" customFormat="1">
      <c r="A463" s="15"/>
      <c r="B463" s="292"/>
      <c r="C463" s="293"/>
      <c r="D463" s="260" t="s">
        <v>256</v>
      </c>
      <c r="E463" s="294" t="s">
        <v>1</v>
      </c>
      <c r="F463" s="295" t="s">
        <v>2929</v>
      </c>
      <c r="G463" s="293"/>
      <c r="H463" s="294" t="s">
        <v>1</v>
      </c>
      <c r="I463" s="296"/>
      <c r="J463" s="293"/>
      <c r="K463" s="293"/>
      <c r="L463" s="297"/>
      <c r="M463" s="298"/>
      <c r="N463" s="299"/>
      <c r="O463" s="299"/>
      <c r="P463" s="299"/>
      <c r="Q463" s="299"/>
      <c r="R463" s="299"/>
      <c r="S463" s="299"/>
      <c r="T463" s="300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T463" s="301" t="s">
        <v>256</v>
      </c>
      <c r="AU463" s="301" t="s">
        <v>92</v>
      </c>
      <c r="AV463" s="15" t="s">
        <v>84</v>
      </c>
      <c r="AW463" s="15" t="s">
        <v>32</v>
      </c>
      <c r="AX463" s="15" t="s">
        <v>76</v>
      </c>
      <c r="AY463" s="301" t="s">
        <v>210</v>
      </c>
    </row>
    <row r="464" s="13" customFormat="1">
      <c r="A464" s="13"/>
      <c r="B464" s="258"/>
      <c r="C464" s="259"/>
      <c r="D464" s="260" t="s">
        <v>256</v>
      </c>
      <c r="E464" s="261" t="s">
        <v>1</v>
      </c>
      <c r="F464" s="262" t="s">
        <v>2991</v>
      </c>
      <c r="G464" s="259"/>
      <c r="H464" s="263">
        <v>10.800000000000001</v>
      </c>
      <c r="I464" s="264"/>
      <c r="J464" s="259"/>
      <c r="K464" s="259"/>
      <c r="L464" s="265"/>
      <c r="M464" s="266"/>
      <c r="N464" s="267"/>
      <c r="O464" s="267"/>
      <c r="P464" s="267"/>
      <c r="Q464" s="267"/>
      <c r="R464" s="267"/>
      <c r="S464" s="267"/>
      <c r="T464" s="268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69" t="s">
        <v>256</v>
      </c>
      <c r="AU464" s="269" t="s">
        <v>92</v>
      </c>
      <c r="AV464" s="13" t="s">
        <v>92</v>
      </c>
      <c r="AW464" s="13" t="s">
        <v>32</v>
      </c>
      <c r="AX464" s="13" t="s">
        <v>76</v>
      </c>
      <c r="AY464" s="269" t="s">
        <v>210</v>
      </c>
    </row>
    <row r="465" s="13" customFormat="1">
      <c r="A465" s="13"/>
      <c r="B465" s="258"/>
      <c r="C465" s="259"/>
      <c r="D465" s="260" t="s">
        <v>256</v>
      </c>
      <c r="E465" s="261" t="s">
        <v>1</v>
      </c>
      <c r="F465" s="262" t="s">
        <v>2992</v>
      </c>
      <c r="G465" s="259"/>
      <c r="H465" s="263">
        <v>5.8769999999999998</v>
      </c>
      <c r="I465" s="264"/>
      <c r="J465" s="259"/>
      <c r="K465" s="259"/>
      <c r="L465" s="265"/>
      <c r="M465" s="266"/>
      <c r="N465" s="267"/>
      <c r="O465" s="267"/>
      <c r="P465" s="267"/>
      <c r="Q465" s="267"/>
      <c r="R465" s="267"/>
      <c r="S465" s="267"/>
      <c r="T465" s="268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69" t="s">
        <v>256</v>
      </c>
      <c r="AU465" s="269" t="s">
        <v>92</v>
      </c>
      <c r="AV465" s="13" t="s">
        <v>92</v>
      </c>
      <c r="AW465" s="13" t="s">
        <v>32</v>
      </c>
      <c r="AX465" s="13" t="s">
        <v>76</v>
      </c>
      <c r="AY465" s="269" t="s">
        <v>210</v>
      </c>
    </row>
    <row r="466" s="14" customFormat="1">
      <c r="A466" s="14"/>
      <c r="B466" s="270"/>
      <c r="C466" s="271"/>
      <c r="D466" s="260" t="s">
        <v>256</v>
      </c>
      <c r="E466" s="272" t="s">
        <v>1</v>
      </c>
      <c r="F466" s="273" t="s">
        <v>268</v>
      </c>
      <c r="G466" s="271"/>
      <c r="H466" s="274">
        <v>22.356999999999999</v>
      </c>
      <c r="I466" s="275"/>
      <c r="J466" s="271"/>
      <c r="K466" s="271"/>
      <c r="L466" s="276"/>
      <c r="M466" s="277"/>
      <c r="N466" s="278"/>
      <c r="O466" s="278"/>
      <c r="P466" s="278"/>
      <c r="Q466" s="278"/>
      <c r="R466" s="278"/>
      <c r="S466" s="278"/>
      <c r="T466" s="279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T466" s="280" t="s">
        <v>256</v>
      </c>
      <c r="AU466" s="280" t="s">
        <v>92</v>
      </c>
      <c r="AV466" s="14" t="s">
        <v>227</v>
      </c>
      <c r="AW466" s="14" t="s">
        <v>32</v>
      </c>
      <c r="AX466" s="14" t="s">
        <v>84</v>
      </c>
      <c r="AY466" s="280" t="s">
        <v>210</v>
      </c>
    </row>
    <row r="467" s="2" customFormat="1" ht="31.92453" customHeight="1">
      <c r="A467" s="39"/>
      <c r="B467" s="40"/>
      <c r="C467" s="239" t="s">
        <v>783</v>
      </c>
      <c r="D467" s="239" t="s">
        <v>213</v>
      </c>
      <c r="E467" s="240" t="s">
        <v>2743</v>
      </c>
      <c r="F467" s="241" t="s">
        <v>2744</v>
      </c>
      <c r="G467" s="242" t="s">
        <v>310</v>
      </c>
      <c r="H467" s="243">
        <v>20</v>
      </c>
      <c r="I467" s="244"/>
      <c r="J467" s="245">
        <f>ROUND(I467*H467,2)</f>
        <v>0</v>
      </c>
      <c r="K467" s="246"/>
      <c r="L467" s="45"/>
      <c r="M467" s="247" t="s">
        <v>1</v>
      </c>
      <c r="N467" s="248" t="s">
        <v>42</v>
      </c>
      <c r="O467" s="98"/>
      <c r="P467" s="249">
        <f>O467*H467</f>
        <v>0</v>
      </c>
      <c r="Q467" s="249">
        <v>0.027144450000000001</v>
      </c>
      <c r="R467" s="249">
        <f>Q467*H467</f>
        <v>0.54288899999999995</v>
      </c>
      <c r="S467" s="249">
        <v>0</v>
      </c>
      <c r="T467" s="250">
        <f>S467*H467</f>
        <v>0</v>
      </c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R467" s="251" t="s">
        <v>227</v>
      </c>
      <c r="AT467" s="251" t="s">
        <v>213</v>
      </c>
      <c r="AU467" s="251" t="s">
        <v>92</v>
      </c>
      <c r="AY467" s="18" t="s">
        <v>210</v>
      </c>
      <c r="BE467" s="252">
        <f>IF(N467="základná",J467,0)</f>
        <v>0</v>
      </c>
      <c r="BF467" s="252">
        <f>IF(N467="znížená",J467,0)</f>
        <v>0</v>
      </c>
      <c r="BG467" s="252">
        <f>IF(N467="zákl. prenesená",J467,0)</f>
        <v>0</v>
      </c>
      <c r="BH467" s="252">
        <f>IF(N467="zníž. prenesená",J467,0)</f>
        <v>0</v>
      </c>
      <c r="BI467" s="252">
        <f>IF(N467="nulová",J467,0)</f>
        <v>0</v>
      </c>
      <c r="BJ467" s="18" t="s">
        <v>92</v>
      </c>
      <c r="BK467" s="252">
        <f>ROUND(I467*H467,2)</f>
        <v>0</v>
      </c>
      <c r="BL467" s="18" t="s">
        <v>227</v>
      </c>
      <c r="BM467" s="251" t="s">
        <v>2745</v>
      </c>
    </row>
    <row r="468" s="13" customFormat="1">
      <c r="A468" s="13"/>
      <c r="B468" s="258"/>
      <c r="C468" s="259"/>
      <c r="D468" s="260" t="s">
        <v>256</v>
      </c>
      <c r="E468" s="261" t="s">
        <v>1</v>
      </c>
      <c r="F468" s="262" t="s">
        <v>688</v>
      </c>
      <c r="G468" s="259"/>
      <c r="H468" s="263">
        <v>20</v>
      </c>
      <c r="I468" s="264"/>
      <c r="J468" s="259"/>
      <c r="K468" s="259"/>
      <c r="L468" s="265"/>
      <c r="M468" s="266"/>
      <c r="N468" s="267"/>
      <c r="O468" s="267"/>
      <c r="P468" s="267"/>
      <c r="Q468" s="267"/>
      <c r="R468" s="267"/>
      <c r="S468" s="267"/>
      <c r="T468" s="268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69" t="s">
        <v>256</v>
      </c>
      <c r="AU468" s="269" t="s">
        <v>92</v>
      </c>
      <c r="AV468" s="13" t="s">
        <v>92</v>
      </c>
      <c r="AW468" s="13" t="s">
        <v>32</v>
      </c>
      <c r="AX468" s="13" t="s">
        <v>84</v>
      </c>
      <c r="AY468" s="269" t="s">
        <v>210</v>
      </c>
    </row>
    <row r="469" s="2" customFormat="1" ht="23.4566" customHeight="1">
      <c r="A469" s="39"/>
      <c r="B469" s="40"/>
      <c r="C469" s="239" t="s">
        <v>787</v>
      </c>
      <c r="D469" s="239" t="s">
        <v>213</v>
      </c>
      <c r="E469" s="240" t="s">
        <v>2747</v>
      </c>
      <c r="F469" s="241" t="s">
        <v>2748</v>
      </c>
      <c r="G469" s="242" t="s">
        <v>333</v>
      </c>
      <c r="H469" s="243">
        <v>11.16</v>
      </c>
      <c r="I469" s="244"/>
      <c r="J469" s="245">
        <f>ROUND(I469*H469,2)</f>
        <v>0</v>
      </c>
      <c r="K469" s="246"/>
      <c r="L469" s="45"/>
      <c r="M469" s="247" t="s">
        <v>1</v>
      </c>
      <c r="N469" s="248" t="s">
        <v>42</v>
      </c>
      <c r="O469" s="98"/>
      <c r="P469" s="249">
        <f>O469*H469</f>
        <v>0</v>
      </c>
      <c r="Q469" s="249">
        <v>0.038642219999999998</v>
      </c>
      <c r="R469" s="249">
        <f>Q469*H469</f>
        <v>0.4312471752</v>
      </c>
      <c r="S469" s="249">
        <v>0</v>
      </c>
      <c r="T469" s="250">
        <f>S469*H469</f>
        <v>0</v>
      </c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R469" s="251" t="s">
        <v>227</v>
      </c>
      <c r="AT469" s="251" t="s">
        <v>213</v>
      </c>
      <c r="AU469" s="251" t="s">
        <v>92</v>
      </c>
      <c r="AY469" s="18" t="s">
        <v>210</v>
      </c>
      <c r="BE469" s="252">
        <f>IF(N469="základná",J469,0)</f>
        <v>0</v>
      </c>
      <c r="BF469" s="252">
        <f>IF(N469="znížená",J469,0)</f>
        <v>0</v>
      </c>
      <c r="BG469" s="252">
        <f>IF(N469="zákl. prenesená",J469,0)</f>
        <v>0</v>
      </c>
      <c r="BH469" s="252">
        <f>IF(N469="zníž. prenesená",J469,0)</f>
        <v>0</v>
      </c>
      <c r="BI469" s="252">
        <f>IF(N469="nulová",J469,0)</f>
        <v>0</v>
      </c>
      <c r="BJ469" s="18" t="s">
        <v>92</v>
      </c>
      <c r="BK469" s="252">
        <f>ROUND(I469*H469,2)</f>
        <v>0</v>
      </c>
      <c r="BL469" s="18" t="s">
        <v>227</v>
      </c>
      <c r="BM469" s="251" t="s">
        <v>2749</v>
      </c>
    </row>
    <row r="470" s="13" customFormat="1">
      <c r="A470" s="13"/>
      <c r="B470" s="258"/>
      <c r="C470" s="259"/>
      <c r="D470" s="260" t="s">
        <v>256</v>
      </c>
      <c r="E470" s="261" t="s">
        <v>1</v>
      </c>
      <c r="F470" s="262" t="s">
        <v>3032</v>
      </c>
      <c r="G470" s="259"/>
      <c r="H470" s="263">
        <v>11.16</v>
      </c>
      <c r="I470" s="264"/>
      <c r="J470" s="259"/>
      <c r="K470" s="259"/>
      <c r="L470" s="265"/>
      <c r="M470" s="266"/>
      <c r="N470" s="267"/>
      <c r="O470" s="267"/>
      <c r="P470" s="267"/>
      <c r="Q470" s="267"/>
      <c r="R470" s="267"/>
      <c r="S470" s="267"/>
      <c r="T470" s="268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69" t="s">
        <v>256</v>
      </c>
      <c r="AU470" s="269" t="s">
        <v>92</v>
      </c>
      <c r="AV470" s="13" t="s">
        <v>92</v>
      </c>
      <c r="AW470" s="13" t="s">
        <v>32</v>
      </c>
      <c r="AX470" s="13" t="s">
        <v>84</v>
      </c>
      <c r="AY470" s="269" t="s">
        <v>210</v>
      </c>
    </row>
    <row r="471" s="2" customFormat="1" ht="23.4566" customHeight="1">
      <c r="A471" s="39"/>
      <c r="B471" s="40"/>
      <c r="C471" s="239" t="s">
        <v>791</v>
      </c>
      <c r="D471" s="239" t="s">
        <v>213</v>
      </c>
      <c r="E471" s="240" t="s">
        <v>2751</v>
      </c>
      <c r="F471" s="241" t="s">
        <v>2752</v>
      </c>
      <c r="G471" s="242" t="s">
        <v>333</v>
      </c>
      <c r="H471" s="243">
        <v>11.16</v>
      </c>
      <c r="I471" s="244"/>
      <c r="J471" s="245">
        <f>ROUND(I471*H471,2)</f>
        <v>0</v>
      </c>
      <c r="K471" s="246"/>
      <c r="L471" s="45"/>
      <c r="M471" s="247" t="s">
        <v>1</v>
      </c>
      <c r="N471" s="248" t="s">
        <v>42</v>
      </c>
      <c r="O471" s="98"/>
      <c r="P471" s="249">
        <f>O471*H471</f>
        <v>0</v>
      </c>
      <c r="Q471" s="249">
        <v>0</v>
      </c>
      <c r="R471" s="249">
        <f>Q471*H471</f>
        <v>0</v>
      </c>
      <c r="S471" s="249">
        <v>0</v>
      </c>
      <c r="T471" s="250">
        <f>S471*H471</f>
        <v>0</v>
      </c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R471" s="251" t="s">
        <v>227</v>
      </c>
      <c r="AT471" s="251" t="s">
        <v>213</v>
      </c>
      <c r="AU471" s="251" t="s">
        <v>92</v>
      </c>
      <c r="AY471" s="18" t="s">
        <v>210</v>
      </c>
      <c r="BE471" s="252">
        <f>IF(N471="základná",J471,0)</f>
        <v>0</v>
      </c>
      <c r="BF471" s="252">
        <f>IF(N471="znížená",J471,0)</f>
        <v>0</v>
      </c>
      <c r="BG471" s="252">
        <f>IF(N471="zákl. prenesená",J471,0)</f>
        <v>0</v>
      </c>
      <c r="BH471" s="252">
        <f>IF(N471="zníž. prenesená",J471,0)</f>
        <v>0</v>
      </c>
      <c r="BI471" s="252">
        <f>IF(N471="nulová",J471,0)</f>
        <v>0</v>
      </c>
      <c r="BJ471" s="18" t="s">
        <v>92</v>
      </c>
      <c r="BK471" s="252">
        <f>ROUND(I471*H471,2)</f>
        <v>0</v>
      </c>
      <c r="BL471" s="18" t="s">
        <v>227</v>
      </c>
      <c r="BM471" s="251" t="s">
        <v>2753</v>
      </c>
    </row>
    <row r="472" s="13" customFormat="1">
      <c r="A472" s="13"/>
      <c r="B472" s="258"/>
      <c r="C472" s="259"/>
      <c r="D472" s="260" t="s">
        <v>256</v>
      </c>
      <c r="E472" s="261" t="s">
        <v>1</v>
      </c>
      <c r="F472" s="262" t="s">
        <v>3032</v>
      </c>
      <c r="G472" s="259"/>
      <c r="H472" s="263">
        <v>11.16</v>
      </c>
      <c r="I472" s="264"/>
      <c r="J472" s="259"/>
      <c r="K472" s="259"/>
      <c r="L472" s="265"/>
      <c r="M472" s="266"/>
      <c r="N472" s="267"/>
      <c r="O472" s="267"/>
      <c r="P472" s="267"/>
      <c r="Q472" s="267"/>
      <c r="R472" s="267"/>
      <c r="S472" s="267"/>
      <c r="T472" s="268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69" t="s">
        <v>256</v>
      </c>
      <c r="AU472" s="269" t="s">
        <v>92</v>
      </c>
      <c r="AV472" s="13" t="s">
        <v>92</v>
      </c>
      <c r="AW472" s="13" t="s">
        <v>32</v>
      </c>
      <c r="AX472" s="13" t="s">
        <v>84</v>
      </c>
      <c r="AY472" s="269" t="s">
        <v>210</v>
      </c>
    </row>
    <row r="473" s="2" customFormat="1" ht="23.4566" customHeight="1">
      <c r="A473" s="39"/>
      <c r="B473" s="40"/>
      <c r="C473" s="239" t="s">
        <v>795</v>
      </c>
      <c r="D473" s="239" t="s">
        <v>213</v>
      </c>
      <c r="E473" s="240" t="s">
        <v>2754</v>
      </c>
      <c r="F473" s="241" t="s">
        <v>2755</v>
      </c>
      <c r="G473" s="242" t="s">
        <v>333</v>
      </c>
      <c r="H473" s="243">
        <v>22.32</v>
      </c>
      <c r="I473" s="244"/>
      <c r="J473" s="245">
        <f>ROUND(I473*H473,2)</f>
        <v>0</v>
      </c>
      <c r="K473" s="246"/>
      <c r="L473" s="45"/>
      <c r="M473" s="247" t="s">
        <v>1</v>
      </c>
      <c r="N473" s="248" t="s">
        <v>42</v>
      </c>
      <c r="O473" s="98"/>
      <c r="P473" s="249">
        <f>O473*H473</f>
        <v>0</v>
      </c>
      <c r="Q473" s="249">
        <v>0.018519999999999998</v>
      </c>
      <c r="R473" s="249">
        <f>Q473*H473</f>
        <v>0.41336639999999997</v>
      </c>
      <c r="S473" s="249">
        <v>0</v>
      </c>
      <c r="T473" s="250">
        <f>S473*H473</f>
        <v>0</v>
      </c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R473" s="251" t="s">
        <v>227</v>
      </c>
      <c r="AT473" s="251" t="s">
        <v>213</v>
      </c>
      <c r="AU473" s="251" t="s">
        <v>92</v>
      </c>
      <c r="AY473" s="18" t="s">
        <v>210</v>
      </c>
      <c r="BE473" s="252">
        <f>IF(N473="základná",J473,0)</f>
        <v>0</v>
      </c>
      <c r="BF473" s="252">
        <f>IF(N473="znížená",J473,0)</f>
        <v>0</v>
      </c>
      <c r="BG473" s="252">
        <f>IF(N473="zákl. prenesená",J473,0)</f>
        <v>0</v>
      </c>
      <c r="BH473" s="252">
        <f>IF(N473="zníž. prenesená",J473,0)</f>
        <v>0</v>
      </c>
      <c r="BI473" s="252">
        <f>IF(N473="nulová",J473,0)</f>
        <v>0</v>
      </c>
      <c r="BJ473" s="18" t="s">
        <v>92</v>
      </c>
      <c r="BK473" s="252">
        <f>ROUND(I473*H473,2)</f>
        <v>0</v>
      </c>
      <c r="BL473" s="18" t="s">
        <v>227</v>
      </c>
      <c r="BM473" s="251" t="s">
        <v>2756</v>
      </c>
    </row>
    <row r="474" s="13" customFormat="1">
      <c r="A474" s="13"/>
      <c r="B474" s="258"/>
      <c r="C474" s="259"/>
      <c r="D474" s="260" t="s">
        <v>256</v>
      </c>
      <c r="E474" s="261" t="s">
        <v>1</v>
      </c>
      <c r="F474" s="262" t="s">
        <v>3032</v>
      </c>
      <c r="G474" s="259"/>
      <c r="H474" s="263">
        <v>11.16</v>
      </c>
      <c r="I474" s="264"/>
      <c r="J474" s="259"/>
      <c r="K474" s="259"/>
      <c r="L474" s="265"/>
      <c r="M474" s="266"/>
      <c r="N474" s="267"/>
      <c r="O474" s="267"/>
      <c r="P474" s="267"/>
      <c r="Q474" s="267"/>
      <c r="R474" s="267"/>
      <c r="S474" s="267"/>
      <c r="T474" s="268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69" t="s">
        <v>256</v>
      </c>
      <c r="AU474" s="269" t="s">
        <v>92</v>
      </c>
      <c r="AV474" s="13" t="s">
        <v>92</v>
      </c>
      <c r="AW474" s="13" t="s">
        <v>32</v>
      </c>
      <c r="AX474" s="13" t="s">
        <v>84</v>
      </c>
      <c r="AY474" s="269" t="s">
        <v>210</v>
      </c>
    </row>
    <row r="475" s="13" customFormat="1">
      <c r="A475" s="13"/>
      <c r="B475" s="258"/>
      <c r="C475" s="259"/>
      <c r="D475" s="260" t="s">
        <v>256</v>
      </c>
      <c r="E475" s="259"/>
      <c r="F475" s="262" t="s">
        <v>3033</v>
      </c>
      <c r="G475" s="259"/>
      <c r="H475" s="263">
        <v>22.32</v>
      </c>
      <c r="I475" s="264"/>
      <c r="J475" s="259"/>
      <c r="K475" s="259"/>
      <c r="L475" s="265"/>
      <c r="M475" s="266"/>
      <c r="N475" s="267"/>
      <c r="O475" s="267"/>
      <c r="P475" s="267"/>
      <c r="Q475" s="267"/>
      <c r="R475" s="267"/>
      <c r="S475" s="267"/>
      <c r="T475" s="268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69" t="s">
        <v>256</v>
      </c>
      <c r="AU475" s="269" t="s">
        <v>92</v>
      </c>
      <c r="AV475" s="13" t="s">
        <v>92</v>
      </c>
      <c r="AW475" s="13" t="s">
        <v>4</v>
      </c>
      <c r="AX475" s="13" t="s">
        <v>84</v>
      </c>
      <c r="AY475" s="269" t="s">
        <v>210</v>
      </c>
    </row>
    <row r="476" s="2" customFormat="1" ht="36.72453" customHeight="1">
      <c r="A476" s="39"/>
      <c r="B476" s="40"/>
      <c r="C476" s="239" t="s">
        <v>802</v>
      </c>
      <c r="D476" s="239" t="s">
        <v>213</v>
      </c>
      <c r="E476" s="240" t="s">
        <v>2758</v>
      </c>
      <c r="F476" s="241" t="s">
        <v>2759</v>
      </c>
      <c r="G476" s="242" t="s">
        <v>563</v>
      </c>
      <c r="H476" s="243">
        <v>28</v>
      </c>
      <c r="I476" s="244"/>
      <c r="J476" s="245">
        <f>ROUND(I476*H476,2)</f>
        <v>0</v>
      </c>
      <c r="K476" s="246"/>
      <c r="L476" s="45"/>
      <c r="M476" s="247" t="s">
        <v>1</v>
      </c>
      <c r="N476" s="248" t="s">
        <v>42</v>
      </c>
      <c r="O476" s="98"/>
      <c r="P476" s="249">
        <f>O476*H476</f>
        <v>0</v>
      </c>
      <c r="Q476" s="249">
        <v>0.00020494999999999999</v>
      </c>
      <c r="R476" s="249">
        <f>Q476*H476</f>
        <v>0.0057386</v>
      </c>
      <c r="S476" s="249">
        <v>0</v>
      </c>
      <c r="T476" s="250">
        <f>S476*H476</f>
        <v>0</v>
      </c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R476" s="251" t="s">
        <v>227</v>
      </c>
      <c r="AT476" s="251" t="s">
        <v>213</v>
      </c>
      <c r="AU476" s="251" t="s">
        <v>92</v>
      </c>
      <c r="AY476" s="18" t="s">
        <v>210</v>
      </c>
      <c r="BE476" s="252">
        <f>IF(N476="základná",J476,0)</f>
        <v>0</v>
      </c>
      <c r="BF476" s="252">
        <f>IF(N476="znížená",J476,0)</f>
        <v>0</v>
      </c>
      <c r="BG476" s="252">
        <f>IF(N476="zákl. prenesená",J476,0)</f>
        <v>0</v>
      </c>
      <c r="BH476" s="252">
        <f>IF(N476="zníž. prenesená",J476,0)</f>
        <v>0</v>
      </c>
      <c r="BI476" s="252">
        <f>IF(N476="nulová",J476,0)</f>
        <v>0</v>
      </c>
      <c r="BJ476" s="18" t="s">
        <v>92</v>
      </c>
      <c r="BK476" s="252">
        <f>ROUND(I476*H476,2)</f>
        <v>0</v>
      </c>
      <c r="BL476" s="18" t="s">
        <v>227</v>
      </c>
      <c r="BM476" s="251" t="s">
        <v>2760</v>
      </c>
    </row>
    <row r="477" s="13" customFormat="1">
      <c r="A477" s="13"/>
      <c r="B477" s="258"/>
      <c r="C477" s="259"/>
      <c r="D477" s="260" t="s">
        <v>256</v>
      </c>
      <c r="E477" s="261" t="s">
        <v>1</v>
      </c>
      <c r="F477" s="262" t="s">
        <v>3034</v>
      </c>
      <c r="G477" s="259"/>
      <c r="H477" s="263">
        <v>28</v>
      </c>
      <c r="I477" s="264"/>
      <c r="J477" s="259"/>
      <c r="K477" s="259"/>
      <c r="L477" s="265"/>
      <c r="M477" s="266"/>
      <c r="N477" s="267"/>
      <c r="O477" s="267"/>
      <c r="P477" s="267"/>
      <c r="Q477" s="267"/>
      <c r="R477" s="267"/>
      <c r="S477" s="267"/>
      <c r="T477" s="268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69" t="s">
        <v>256</v>
      </c>
      <c r="AU477" s="269" t="s">
        <v>92</v>
      </c>
      <c r="AV477" s="13" t="s">
        <v>92</v>
      </c>
      <c r="AW477" s="13" t="s">
        <v>32</v>
      </c>
      <c r="AX477" s="13" t="s">
        <v>84</v>
      </c>
      <c r="AY477" s="269" t="s">
        <v>210</v>
      </c>
    </row>
    <row r="478" s="2" customFormat="1" ht="36.72453" customHeight="1">
      <c r="A478" s="39"/>
      <c r="B478" s="40"/>
      <c r="C478" s="239" t="s">
        <v>808</v>
      </c>
      <c r="D478" s="239" t="s">
        <v>213</v>
      </c>
      <c r="E478" s="240" t="s">
        <v>767</v>
      </c>
      <c r="F478" s="241" t="s">
        <v>768</v>
      </c>
      <c r="G478" s="242" t="s">
        <v>563</v>
      </c>
      <c r="H478" s="243">
        <v>18</v>
      </c>
      <c r="I478" s="244"/>
      <c r="J478" s="245">
        <f>ROUND(I478*H478,2)</f>
        <v>0</v>
      </c>
      <c r="K478" s="246"/>
      <c r="L478" s="45"/>
      <c r="M478" s="247" t="s">
        <v>1</v>
      </c>
      <c r="N478" s="248" t="s">
        <v>42</v>
      </c>
      <c r="O478" s="98"/>
      <c r="P478" s="249">
        <f>O478*H478</f>
        <v>0</v>
      </c>
      <c r="Q478" s="249">
        <v>0.00032445500000000002</v>
      </c>
      <c r="R478" s="249">
        <f>Q478*H478</f>
        <v>0.0058401900000000003</v>
      </c>
      <c r="S478" s="249">
        <v>0</v>
      </c>
      <c r="T478" s="250">
        <f>S478*H478</f>
        <v>0</v>
      </c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R478" s="251" t="s">
        <v>227</v>
      </c>
      <c r="AT478" s="251" t="s">
        <v>213</v>
      </c>
      <c r="AU478" s="251" t="s">
        <v>92</v>
      </c>
      <c r="AY478" s="18" t="s">
        <v>210</v>
      </c>
      <c r="BE478" s="252">
        <f>IF(N478="základná",J478,0)</f>
        <v>0</v>
      </c>
      <c r="BF478" s="252">
        <f>IF(N478="znížená",J478,0)</f>
        <v>0</v>
      </c>
      <c r="BG478" s="252">
        <f>IF(N478="zákl. prenesená",J478,0)</f>
        <v>0</v>
      </c>
      <c r="BH478" s="252">
        <f>IF(N478="zníž. prenesená",J478,0)</f>
        <v>0</v>
      </c>
      <c r="BI478" s="252">
        <f>IF(N478="nulová",J478,0)</f>
        <v>0</v>
      </c>
      <c r="BJ478" s="18" t="s">
        <v>92</v>
      </c>
      <c r="BK478" s="252">
        <f>ROUND(I478*H478,2)</f>
        <v>0</v>
      </c>
      <c r="BL478" s="18" t="s">
        <v>227</v>
      </c>
      <c r="BM478" s="251" t="s">
        <v>3035</v>
      </c>
    </row>
    <row r="479" s="13" customFormat="1">
      <c r="A479" s="13"/>
      <c r="B479" s="258"/>
      <c r="C479" s="259"/>
      <c r="D479" s="260" t="s">
        <v>256</v>
      </c>
      <c r="E479" s="261" t="s">
        <v>1</v>
      </c>
      <c r="F479" s="262" t="s">
        <v>3036</v>
      </c>
      <c r="G479" s="259"/>
      <c r="H479" s="263">
        <v>18</v>
      </c>
      <c r="I479" s="264"/>
      <c r="J479" s="259"/>
      <c r="K479" s="259"/>
      <c r="L479" s="265"/>
      <c r="M479" s="266"/>
      <c r="N479" s="267"/>
      <c r="O479" s="267"/>
      <c r="P479" s="267"/>
      <c r="Q479" s="267"/>
      <c r="R479" s="267"/>
      <c r="S479" s="267"/>
      <c r="T479" s="268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69" t="s">
        <v>256</v>
      </c>
      <c r="AU479" s="269" t="s">
        <v>92</v>
      </c>
      <c r="AV479" s="13" t="s">
        <v>92</v>
      </c>
      <c r="AW479" s="13" t="s">
        <v>32</v>
      </c>
      <c r="AX479" s="13" t="s">
        <v>84</v>
      </c>
      <c r="AY479" s="269" t="s">
        <v>210</v>
      </c>
    </row>
    <row r="480" s="2" customFormat="1" ht="36.72453" customHeight="1">
      <c r="A480" s="39"/>
      <c r="B480" s="40"/>
      <c r="C480" s="239" t="s">
        <v>816</v>
      </c>
      <c r="D480" s="239" t="s">
        <v>213</v>
      </c>
      <c r="E480" s="240" t="s">
        <v>774</v>
      </c>
      <c r="F480" s="241" t="s">
        <v>775</v>
      </c>
      <c r="G480" s="242" t="s">
        <v>563</v>
      </c>
      <c r="H480" s="243">
        <v>18</v>
      </c>
      <c r="I480" s="244"/>
      <c r="J480" s="245">
        <f>ROUND(I480*H480,2)</f>
        <v>0</v>
      </c>
      <c r="K480" s="246"/>
      <c r="L480" s="45"/>
      <c r="M480" s="247" t="s">
        <v>1</v>
      </c>
      <c r="N480" s="248" t="s">
        <v>42</v>
      </c>
      <c r="O480" s="98"/>
      <c r="P480" s="249">
        <f>O480*H480</f>
        <v>0</v>
      </c>
      <c r="Q480" s="249">
        <v>0.00034513000000000002</v>
      </c>
      <c r="R480" s="249">
        <f>Q480*H480</f>
        <v>0.0062123400000000002</v>
      </c>
      <c r="S480" s="249">
        <v>0</v>
      </c>
      <c r="T480" s="250">
        <f>S480*H480</f>
        <v>0</v>
      </c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R480" s="251" t="s">
        <v>227</v>
      </c>
      <c r="AT480" s="251" t="s">
        <v>213</v>
      </c>
      <c r="AU480" s="251" t="s">
        <v>92</v>
      </c>
      <c r="AY480" s="18" t="s">
        <v>210</v>
      </c>
      <c r="BE480" s="252">
        <f>IF(N480="základná",J480,0)</f>
        <v>0</v>
      </c>
      <c r="BF480" s="252">
        <f>IF(N480="znížená",J480,0)</f>
        <v>0</v>
      </c>
      <c r="BG480" s="252">
        <f>IF(N480="zákl. prenesená",J480,0)</f>
        <v>0</v>
      </c>
      <c r="BH480" s="252">
        <f>IF(N480="zníž. prenesená",J480,0)</f>
        <v>0</v>
      </c>
      <c r="BI480" s="252">
        <f>IF(N480="nulová",J480,0)</f>
        <v>0</v>
      </c>
      <c r="BJ480" s="18" t="s">
        <v>92</v>
      </c>
      <c r="BK480" s="252">
        <f>ROUND(I480*H480,2)</f>
        <v>0</v>
      </c>
      <c r="BL480" s="18" t="s">
        <v>227</v>
      </c>
      <c r="BM480" s="251" t="s">
        <v>3037</v>
      </c>
    </row>
    <row r="481" s="13" customFormat="1">
      <c r="A481" s="13"/>
      <c r="B481" s="258"/>
      <c r="C481" s="259"/>
      <c r="D481" s="260" t="s">
        <v>256</v>
      </c>
      <c r="E481" s="261" t="s">
        <v>1</v>
      </c>
      <c r="F481" s="262" t="s">
        <v>3036</v>
      </c>
      <c r="G481" s="259"/>
      <c r="H481" s="263">
        <v>18</v>
      </c>
      <c r="I481" s="264"/>
      <c r="J481" s="259"/>
      <c r="K481" s="259"/>
      <c r="L481" s="265"/>
      <c r="M481" s="266"/>
      <c r="N481" s="267"/>
      <c r="O481" s="267"/>
      <c r="P481" s="267"/>
      <c r="Q481" s="267"/>
      <c r="R481" s="267"/>
      <c r="S481" s="267"/>
      <c r="T481" s="268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69" t="s">
        <v>256</v>
      </c>
      <c r="AU481" s="269" t="s">
        <v>92</v>
      </c>
      <c r="AV481" s="13" t="s">
        <v>92</v>
      </c>
      <c r="AW481" s="13" t="s">
        <v>32</v>
      </c>
      <c r="AX481" s="13" t="s">
        <v>84</v>
      </c>
      <c r="AY481" s="269" t="s">
        <v>210</v>
      </c>
    </row>
    <row r="482" s="2" customFormat="1" ht="36.72453" customHeight="1">
      <c r="A482" s="39"/>
      <c r="B482" s="40"/>
      <c r="C482" s="239" t="s">
        <v>820</v>
      </c>
      <c r="D482" s="239" t="s">
        <v>213</v>
      </c>
      <c r="E482" s="240" t="s">
        <v>2762</v>
      </c>
      <c r="F482" s="241" t="s">
        <v>1157</v>
      </c>
      <c r="G482" s="242" t="s">
        <v>563</v>
      </c>
      <c r="H482" s="243">
        <v>10</v>
      </c>
      <c r="I482" s="244"/>
      <c r="J482" s="245">
        <f>ROUND(I482*H482,2)</f>
        <v>0</v>
      </c>
      <c r="K482" s="246"/>
      <c r="L482" s="45"/>
      <c r="M482" s="247" t="s">
        <v>1</v>
      </c>
      <c r="N482" s="248" t="s">
        <v>42</v>
      </c>
      <c r="O482" s="98"/>
      <c r="P482" s="249">
        <f>O482*H482</f>
        <v>0</v>
      </c>
      <c r="Q482" s="249">
        <v>0.0011618976000000001</v>
      </c>
      <c r="R482" s="249">
        <f>Q482*H482</f>
        <v>0.011618976</v>
      </c>
      <c r="S482" s="249">
        <v>0</v>
      </c>
      <c r="T482" s="250">
        <f>S482*H482</f>
        <v>0</v>
      </c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R482" s="251" t="s">
        <v>227</v>
      </c>
      <c r="AT482" s="251" t="s">
        <v>213</v>
      </c>
      <c r="AU482" s="251" t="s">
        <v>92</v>
      </c>
      <c r="AY482" s="18" t="s">
        <v>210</v>
      </c>
      <c r="BE482" s="252">
        <f>IF(N482="základná",J482,0)</f>
        <v>0</v>
      </c>
      <c r="BF482" s="252">
        <f>IF(N482="znížená",J482,0)</f>
        <v>0</v>
      </c>
      <c r="BG482" s="252">
        <f>IF(N482="zákl. prenesená",J482,0)</f>
        <v>0</v>
      </c>
      <c r="BH482" s="252">
        <f>IF(N482="zníž. prenesená",J482,0)</f>
        <v>0</v>
      </c>
      <c r="BI482" s="252">
        <f>IF(N482="nulová",J482,0)</f>
        <v>0</v>
      </c>
      <c r="BJ482" s="18" t="s">
        <v>92</v>
      </c>
      <c r="BK482" s="252">
        <f>ROUND(I482*H482,2)</f>
        <v>0</v>
      </c>
      <c r="BL482" s="18" t="s">
        <v>227</v>
      </c>
      <c r="BM482" s="251" t="s">
        <v>2763</v>
      </c>
    </row>
    <row r="483" s="13" customFormat="1">
      <c r="A483" s="13"/>
      <c r="B483" s="258"/>
      <c r="C483" s="259"/>
      <c r="D483" s="260" t="s">
        <v>256</v>
      </c>
      <c r="E483" s="261" t="s">
        <v>1</v>
      </c>
      <c r="F483" s="262" t="s">
        <v>3038</v>
      </c>
      <c r="G483" s="259"/>
      <c r="H483" s="263">
        <v>10</v>
      </c>
      <c r="I483" s="264"/>
      <c r="J483" s="259"/>
      <c r="K483" s="259"/>
      <c r="L483" s="265"/>
      <c r="M483" s="266"/>
      <c r="N483" s="267"/>
      <c r="O483" s="267"/>
      <c r="P483" s="267"/>
      <c r="Q483" s="267"/>
      <c r="R483" s="267"/>
      <c r="S483" s="267"/>
      <c r="T483" s="268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269" t="s">
        <v>256</v>
      </c>
      <c r="AU483" s="269" t="s">
        <v>92</v>
      </c>
      <c r="AV483" s="13" t="s">
        <v>92</v>
      </c>
      <c r="AW483" s="13" t="s">
        <v>32</v>
      </c>
      <c r="AX483" s="13" t="s">
        <v>84</v>
      </c>
      <c r="AY483" s="269" t="s">
        <v>210</v>
      </c>
    </row>
    <row r="484" s="2" customFormat="1" ht="31.92453" customHeight="1">
      <c r="A484" s="39"/>
      <c r="B484" s="40"/>
      <c r="C484" s="239" t="s">
        <v>825</v>
      </c>
      <c r="D484" s="239" t="s">
        <v>213</v>
      </c>
      <c r="E484" s="240" t="s">
        <v>1160</v>
      </c>
      <c r="F484" s="241" t="s">
        <v>1161</v>
      </c>
      <c r="G484" s="242" t="s">
        <v>264</v>
      </c>
      <c r="H484" s="243">
        <v>39.566000000000002</v>
      </c>
      <c r="I484" s="244"/>
      <c r="J484" s="245">
        <f>ROUND(I484*H484,2)</f>
        <v>0</v>
      </c>
      <c r="K484" s="246"/>
      <c r="L484" s="45"/>
      <c r="M484" s="247" t="s">
        <v>1</v>
      </c>
      <c r="N484" s="248" t="s">
        <v>42</v>
      </c>
      <c r="O484" s="98"/>
      <c r="P484" s="249">
        <f>O484*H484</f>
        <v>0</v>
      </c>
      <c r="Q484" s="249">
        <v>0.0017262816000000001</v>
      </c>
      <c r="R484" s="249">
        <f>Q484*H484</f>
        <v>0.068302057785600001</v>
      </c>
      <c r="S484" s="249">
        <v>2.3999999999999999</v>
      </c>
      <c r="T484" s="250">
        <f>S484*H484</f>
        <v>94.958399999999997</v>
      </c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R484" s="251" t="s">
        <v>227</v>
      </c>
      <c r="AT484" s="251" t="s">
        <v>213</v>
      </c>
      <c r="AU484" s="251" t="s">
        <v>92</v>
      </c>
      <c r="AY484" s="18" t="s">
        <v>210</v>
      </c>
      <c r="BE484" s="252">
        <f>IF(N484="základná",J484,0)</f>
        <v>0</v>
      </c>
      <c r="BF484" s="252">
        <f>IF(N484="znížená",J484,0)</f>
        <v>0</v>
      </c>
      <c r="BG484" s="252">
        <f>IF(N484="zákl. prenesená",J484,0)</f>
        <v>0</v>
      </c>
      <c r="BH484" s="252">
        <f>IF(N484="zníž. prenesená",J484,0)</f>
        <v>0</v>
      </c>
      <c r="BI484" s="252">
        <f>IF(N484="nulová",J484,0)</f>
        <v>0</v>
      </c>
      <c r="BJ484" s="18" t="s">
        <v>92</v>
      </c>
      <c r="BK484" s="252">
        <f>ROUND(I484*H484,2)</f>
        <v>0</v>
      </c>
      <c r="BL484" s="18" t="s">
        <v>227</v>
      </c>
      <c r="BM484" s="251" t="s">
        <v>2765</v>
      </c>
    </row>
    <row r="485" s="15" customFormat="1">
      <c r="A485" s="15"/>
      <c r="B485" s="292"/>
      <c r="C485" s="293"/>
      <c r="D485" s="260" t="s">
        <v>256</v>
      </c>
      <c r="E485" s="294" t="s">
        <v>1</v>
      </c>
      <c r="F485" s="295" t="s">
        <v>3039</v>
      </c>
      <c r="G485" s="293"/>
      <c r="H485" s="294" t="s">
        <v>1</v>
      </c>
      <c r="I485" s="296"/>
      <c r="J485" s="293"/>
      <c r="K485" s="293"/>
      <c r="L485" s="297"/>
      <c r="M485" s="298"/>
      <c r="N485" s="299"/>
      <c r="O485" s="299"/>
      <c r="P485" s="299"/>
      <c r="Q485" s="299"/>
      <c r="R485" s="299"/>
      <c r="S485" s="299"/>
      <c r="T485" s="300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T485" s="301" t="s">
        <v>256</v>
      </c>
      <c r="AU485" s="301" t="s">
        <v>92</v>
      </c>
      <c r="AV485" s="15" t="s">
        <v>84</v>
      </c>
      <c r="AW485" s="15" t="s">
        <v>32</v>
      </c>
      <c r="AX485" s="15" t="s">
        <v>76</v>
      </c>
      <c r="AY485" s="301" t="s">
        <v>210</v>
      </c>
    </row>
    <row r="486" s="13" customFormat="1">
      <c r="A486" s="13"/>
      <c r="B486" s="258"/>
      <c r="C486" s="259"/>
      <c r="D486" s="260" t="s">
        <v>256</v>
      </c>
      <c r="E486" s="261" t="s">
        <v>1</v>
      </c>
      <c r="F486" s="262" t="s">
        <v>3040</v>
      </c>
      <c r="G486" s="259"/>
      <c r="H486" s="263">
        <v>2.8399999999999999</v>
      </c>
      <c r="I486" s="264"/>
      <c r="J486" s="259"/>
      <c r="K486" s="259"/>
      <c r="L486" s="265"/>
      <c r="M486" s="266"/>
      <c r="N486" s="267"/>
      <c r="O486" s="267"/>
      <c r="P486" s="267"/>
      <c r="Q486" s="267"/>
      <c r="R486" s="267"/>
      <c r="S486" s="267"/>
      <c r="T486" s="268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69" t="s">
        <v>256</v>
      </c>
      <c r="AU486" s="269" t="s">
        <v>92</v>
      </c>
      <c r="AV486" s="13" t="s">
        <v>92</v>
      </c>
      <c r="AW486" s="13" t="s">
        <v>32</v>
      </c>
      <c r="AX486" s="13" t="s">
        <v>76</v>
      </c>
      <c r="AY486" s="269" t="s">
        <v>210</v>
      </c>
    </row>
    <row r="487" s="13" customFormat="1">
      <c r="A487" s="13"/>
      <c r="B487" s="258"/>
      <c r="C487" s="259"/>
      <c r="D487" s="260" t="s">
        <v>256</v>
      </c>
      <c r="E487" s="261" t="s">
        <v>1</v>
      </c>
      <c r="F487" s="262" t="s">
        <v>3041</v>
      </c>
      <c r="G487" s="259"/>
      <c r="H487" s="263">
        <v>3.2400000000000002</v>
      </c>
      <c r="I487" s="264"/>
      <c r="J487" s="259"/>
      <c r="K487" s="259"/>
      <c r="L487" s="265"/>
      <c r="M487" s="266"/>
      <c r="N487" s="267"/>
      <c r="O487" s="267"/>
      <c r="P487" s="267"/>
      <c r="Q487" s="267"/>
      <c r="R487" s="267"/>
      <c r="S487" s="267"/>
      <c r="T487" s="268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69" t="s">
        <v>256</v>
      </c>
      <c r="AU487" s="269" t="s">
        <v>92</v>
      </c>
      <c r="AV487" s="13" t="s">
        <v>92</v>
      </c>
      <c r="AW487" s="13" t="s">
        <v>32</v>
      </c>
      <c r="AX487" s="13" t="s">
        <v>76</v>
      </c>
      <c r="AY487" s="269" t="s">
        <v>210</v>
      </c>
    </row>
    <row r="488" s="13" customFormat="1">
      <c r="A488" s="13"/>
      <c r="B488" s="258"/>
      <c r="C488" s="259"/>
      <c r="D488" s="260" t="s">
        <v>256</v>
      </c>
      <c r="E488" s="261" t="s">
        <v>1</v>
      </c>
      <c r="F488" s="262" t="s">
        <v>3042</v>
      </c>
      <c r="G488" s="259"/>
      <c r="H488" s="263">
        <v>30</v>
      </c>
      <c r="I488" s="264"/>
      <c r="J488" s="259"/>
      <c r="K488" s="259"/>
      <c r="L488" s="265"/>
      <c r="M488" s="266"/>
      <c r="N488" s="267"/>
      <c r="O488" s="267"/>
      <c r="P488" s="267"/>
      <c r="Q488" s="267"/>
      <c r="R488" s="267"/>
      <c r="S488" s="267"/>
      <c r="T488" s="268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69" t="s">
        <v>256</v>
      </c>
      <c r="AU488" s="269" t="s">
        <v>92</v>
      </c>
      <c r="AV488" s="13" t="s">
        <v>92</v>
      </c>
      <c r="AW488" s="13" t="s">
        <v>32</v>
      </c>
      <c r="AX488" s="13" t="s">
        <v>76</v>
      </c>
      <c r="AY488" s="269" t="s">
        <v>210</v>
      </c>
    </row>
    <row r="489" s="13" customFormat="1">
      <c r="A489" s="13"/>
      <c r="B489" s="258"/>
      <c r="C489" s="259"/>
      <c r="D489" s="260" t="s">
        <v>256</v>
      </c>
      <c r="E489" s="261" t="s">
        <v>1</v>
      </c>
      <c r="F489" s="262" t="s">
        <v>3043</v>
      </c>
      <c r="G489" s="259"/>
      <c r="H489" s="263">
        <v>3.4860000000000002</v>
      </c>
      <c r="I489" s="264"/>
      <c r="J489" s="259"/>
      <c r="K489" s="259"/>
      <c r="L489" s="265"/>
      <c r="M489" s="266"/>
      <c r="N489" s="267"/>
      <c r="O489" s="267"/>
      <c r="P489" s="267"/>
      <c r="Q489" s="267"/>
      <c r="R489" s="267"/>
      <c r="S489" s="267"/>
      <c r="T489" s="268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269" t="s">
        <v>256</v>
      </c>
      <c r="AU489" s="269" t="s">
        <v>92</v>
      </c>
      <c r="AV489" s="13" t="s">
        <v>92</v>
      </c>
      <c r="AW489" s="13" t="s">
        <v>32</v>
      </c>
      <c r="AX489" s="13" t="s">
        <v>76</v>
      </c>
      <c r="AY489" s="269" t="s">
        <v>210</v>
      </c>
    </row>
    <row r="490" s="14" customFormat="1">
      <c r="A490" s="14"/>
      <c r="B490" s="270"/>
      <c r="C490" s="271"/>
      <c r="D490" s="260" t="s">
        <v>256</v>
      </c>
      <c r="E490" s="272" t="s">
        <v>1</v>
      </c>
      <c r="F490" s="273" t="s">
        <v>268</v>
      </c>
      <c r="G490" s="271"/>
      <c r="H490" s="274">
        <v>39.566000000000002</v>
      </c>
      <c r="I490" s="275"/>
      <c r="J490" s="271"/>
      <c r="K490" s="271"/>
      <c r="L490" s="276"/>
      <c r="M490" s="277"/>
      <c r="N490" s="278"/>
      <c r="O490" s="278"/>
      <c r="P490" s="278"/>
      <c r="Q490" s="278"/>
      <c r="R490" s="278"/>
      <c r="S490" s="278"/>
      <c r="T490" s="279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T490" s="280" t="s">
        <v>256</v>
      </c>
      <c r="AU490" s="280" t="s">
        <v>92</v>
      </c>
      <c r="AV490" s="14" t="s">
        <v>227</v>
      </c>
      <c r="AW490" s="14" t="s">
        <v>32</v>
      </c>
      <c r="AX490" s="14" t="s">
        <v>84</v>
      </c>
      <c r="AY490" s="280" t="s">
        <v>210</v>
      </c>
    </row>
    <row r="491" s="2" customFormat="1" ht="23.4566" customHeight="1">
      <c r="A491" s="39"/>
      <c r="B491" s="40"/>
      <c r="C491" s="239" t="s">
        <v>830</v>
      </c>
      <c r="D491" s="239" t="s">
        <v>213</v>
      </c>
      <c r="E491" s="240" t="s">
        <v>2770</v>
      </c>
      <c r="F491" s="241" t="s">
        <v>2771</v>
      </c>
      <c r="G491" s="242" t="s">
        <v>310</v>
      </c>
      <c r="H491" s="243">
        <v>34</v>
      </c>
      <c r="I491" s="244"/>
      <c r="J491" s="245">
        <f>ROUND(I491*H491,2)</f>
        <v>0</v>
      </c>
      <c r="K491" s="246"/>
      <c r="L491" s="45"/>
      <c r="M491" s="247" t="s">
        <v>1</v>
      </c>
      <c r="N491" s="248" t="s">
        <v>42</v>
      </c>
      <c r="O491" s="98"/>
      <c r="P491" s="249">
        <f>O491*H491</f>
        <v>0</v>
      </c>
      <c r="Q491" s="249">
        <v>0.00029325999999999999</v>
      </c>
      <c r="R491" s="249">
        <f>Q491*H491</f>
        <v>0.0099708399999999999</v>
      </c>
      <c r="S491" s="249">
        <v>0.053999999999999999</v>
      </c>
      <c r="T491" s="250">
        <f>S491*H491</f>
        <v>1.8360000000000001</v>
      </c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R491" s="251" t="s">
        <v>227</v>
      </c>
      <c r="AT491" s="251" t="s">
        <v>213</v>
      </c>
      <c r="AU491" s="251" t="s">
        <v>92</v>
      </c>
      <c r="AY491" s="18" t="s">
        <v>210</v>
      </c>
      <c r="BE491" s="252">
        <f>IF(N491="základná",J491,0)</f>
        <v>0</v>
      </c>
      <c r="BF491" s="252">
        <f>IF(N491="znížená",J491,0)</f>
        <v>0</v>
      </c>
      <c r="BG491" s="252">
        <f>IF(N491="zákl. prenesená",J491,0)</f>
        <v>0</v>
      </c>
      <c r="BH491" s="252">
        <f>IF(N491="zníž. prenesená",J491,0)</f>
        <v>0</v>
      </c>
      <c r="BI491" s="252">
        <f>IF(N491="nulová",J491,0)</f>
        <v>0</v>
      </c>
      <c r="BJ491" s="18" t="s">
        <v>92</v>
      </c>
      <c r="BK491" s="252">
        <f>ROUND(I491*H491,2)</f>
        <v>0</v>
      </c>
      <c r="BL491" s="18" t="s">
        <v>227</v>
      </c>
      <c r="BM491" s="251" t="s">
        <v>2772</v>
      </c>
    </row>
    <row r="492" s="13" customFormat="1">
      <c r="A492" s="13"/>
      <c r="B492" s="258"/>
      <c r="C492" s="259"/>
      <c r="D492" s="260" t="s">
        <v>256</v>
      </c>
      <c r="E492" s="261" t="s">
        <v>1</v>
      </c>
      <c r="F492" s="262" t="s">
        <v>3044</v>
      </c>
      <c r="G492" s="259"/>
      <c r="H492" s="263">
        <v>34</v>
      </c>
      <c r="I492" s="264"/>
      <c r="J492" s="259"/>
      <c r="K492" s="259"/>
      <c r="L492" s="265"/>
      <c r="M492" s="266"/>
      <c r="N492" s="267"/>
      <c r="O492" s="267"/>
      <c r="P492" s="267"/>
      <c r="Q492" s="267"/>
      <c r="R492" s="267"/>
      <c r="S492" s="267"/>
      <c r="T492" s="268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69" t="s">
        <v>256</v>
      </c>
      <c r="AU492" s="269" t="s">
        <v>92</v>
      </c>
      <c r="AV492" s="13" t="s">
        <v>92</v>
      </c>
      <c r="AW492" s="13" t="s">
        <v>32</v>
      </c>
      <c r="AX492" s="13" t="s">
        <v>84</v>
      </c>
      <c r="AY492" s="269" t="s">
        <v>210</v>
      </c>
    </row>
    <row r="493" s="2" customFormat="1" ht="23.4566" customHeight="1">
      <c r="A493" s="39"/>
      <c r="B493" s="40"/>
      <c r="C493" s="239" t="s">
        <v>835</v>
      </c>
      <c r="D493" s="239" t="s">
        <v>213</v>
      </c>
      <c r="E493" s="240" t="s">
        <v>2774</v>
      </c>
      <c r="F493" s="241" t="s">
        <v>2775</v>
      </c>
      <c r="G493" s="242" t="s">
        <v>965</v>
      </c>
      <c r="H493" s="243">
        <v>160</v>
      </c>
      <c r="I493" s="244"/>
      <c r="J493" s="245">
        <f>ROUND(I493*H493,2)</f>
        <v>0</v>
      </c>
      <c r="K493" s="246"/>
      <c r="L493" s="45"/>
      <c r="M493" s="247" t="s">
        <v>1</v>
      </c>
      <c r="N493" s="248" t="s">
        <v>42</v>
      </c>
      <c r="O493" s="98"/>
      <c r="P493" s="249">
        <f>O493*H493</f>
        <v>0</v>
      </c>
      <c r="Q493" s="249">
        <v>3.9507800000000001E-05</v>
      </c>
      <c r="R493" s="249">
        <f>Q493*H493</f>
        <v>0.0063212479999999998</v>
      </c>
      <c r="S493" s="249">
        <v>0.00095</v>
      </c>
      <c r="T493" s="250">
        <f>S493*H493</f>
        <v>0.152</v>
      </c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R493" s="251" t="s">
        <v>227</v>
      </c>
      <c r="AT493" s="251" t="s">
        <v>213</v>
      </c>
      <c r="AU493" s="251" t="s">
        <v>92</v>
      </c>
      <c r="AY493" s="18" t="s">
        <v>210</v>
      </c>
      <c r="BE493" s="252">
        <f>IF(N493="základná",J493,0)</f>
        <v>0</v>
      </c>
      <c r="BF493" s="252">
        <f>IF(N493="znížená",J493,0)</f>
        <v>0</v>
      </c>
      <c r="BG493" s="252">
        <f>IF(N493="zákl. prenesená",J493,0)</f>
        <v>0</v>
      </c>
      <c r="BH493" s="252">
        <f>IF(N493="zníž. prenesená",J493,0)</f>
        <v>0</v>
      </c>
      <c r="BI493" s="252">
        <f>IF(N493="nulová",J493,0)</f>
        <v>0</v>
      </c>
      <c r="BJ493" s="18" t="s">
        <v>92</v>
      </c>
      <c r="BK493" s="252">
        <f>ROUND(I493*H493,2)</f>
        <v>0</v>
      </c>
      <c r="BL493" s="18" t="s">
        <v>227</v>
      </c>
      <c r="BM493" s="251" t="s">
        <v>2776</v>
      </c>
    </row>
    <row r="494" s="13" customFormat="1">
      <c r="A494" s="13"/>
      <c r="B494" s="258"/>
      <c r="C494" s="259"/>
      <c r="D494" s="260" t="s">
        <v>256</v>
      </c>
      <c r="E494" s="261" t="s">
        <v>1</v>
      </c>
      <c r="F494" s="262" t="s">
        <v>3045</v>
      </c>
      <c r="G494" s="259"/>
      <c r="H494" s="263">
        <v>160</v>
      </c>
      <c r="I494" s="264"/>
      <c r="J494" s="259"/>
      <c r="K494" s="259"/>
      <c r="L494" s="265"/>
      <c r="M494" s="266"/>
      <c r="N494" s="267"/>
      <c r="O494" s="267"/>
      <c r="P494" s="267"/>
      <c r="Q494" s="267"/>
      <c r="R494" s="267"/>
      <c r="S494" s="267"/>
      <c r="T494" s="268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69" t="s">
        <v>256</v>
      </c>
      <c r="AU494" s="269" t="s">
        <v>92</v>
      </c>
      <c r="AV494" s="13" t="s">
        <v>92</v>
      </c>
      <c r="AW494" s="13" t="s">
        <v>32</v>
      </c>
      <c r="AX494" s="13" t="s">
        <v>84</v>
      </c>
      <c r="AY494" s="269" t="s">
        <v>210</v>
      </c>
    </row>
    <row r="495" s="2" customFormat="1" ht="23.4566" customHeight="1">
      <c r="A495" s="39"/>
      <c r="B495" s="40"/>
      <c r="C495" s="239" t="s">
        <v>2806</v>
      </c>
      <c r="D495" s="239" t="s">
        <v>213</v>
      </c>
      <c r="E495" s="240" t="s">
        <v>2778</v>
      </c>
      <c r="F495" s="241" t="s">
        <v>1174</v>
      </c>
      <c r="G495" s="242" t="s">
        <v>333</v>
      </c>
      <c r="H495" s="243">
        <v>197.81100000000001</v>
      </c>
      <c r="I495" s="244"/>
      <c r="J495" s="245">
        <f>ROUND(I495*H495,2)</f>
        <v>0</v>
      </c>
      <c r="K495" s="246"/>
      <c r="L495" s="45"/>
      <c r="M495" s="247" t="s">
        <v>1</v>
      </c>
      <c r="N495" s="248" t="s">
        <v>42</v>
      </c>
      <c r="O495" s="98"/>
      <c r="P495" s="249">
        <f>O495*H495</f>
        <v>0</v>
      </c>
      <c r="Q495" s="249">
        <v>0</v>
      </c>
      <c r="R495" s="249">
        <f>Q495*H495</f>
        <v>0</v>
      </c>
      <c r="S495" s="249">
        <v>0</v>
      </c>
      <c r="T495" s="250">
        <f>S495*H495</f>
        <v>0</v>
      </c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R495" s="251" t="s">
        <v>227</v>
      </c>
      <c r="AT495" s="251" t="s">
        <v>213</v>
      </c>
      <c r="AU495" s="251" t="s">
        <v>92</v>
      </c>
      <c r="AY495" s="18" t="s">
        <v>210</v>
      </c>
      <c r="BE495" s="252">
        <f>IF(N495="základná",J495,0)</f>
        <v>0</v>
      </c>
      <c r="BF495" s="252">
        <f>IF(N495="znížená",J495,0)</f>
        <v>0</v>
      </c>
      <c r="BG495" s="252">
        <f>IF(N495="zákl. prenesená",J495,0)</f>
        <v>0</v>
      </c>
      <c r="BH495" s="252">
        <f>IF(N495="zníž. prenesená",J495,0)</f>
        <v>0</v>
      </c>
      <c r="BI495" s="252">
        <f>IF(N495="nulová",J495,0)</f>
        <v>0</v>
      </c>
      <c r="BJ495" s="18" t="s">
        <v>92</v>
      </c>
      <c r="BK495" s="252">
        <f>ROUND(I495*H495,2)</f>
        <v>0</v>
      </c>
      <c r="BL495" s="18" t="s">
        <v>227</v>
      </c>
      <c r="BM495" s="251" t="s">
        <v>2779</v>
      </c>
    </row>
    <row r="496" s="15" customFormat="1">
      <c r="A496" s="15"/>
      <c r="B496" s="292"/>
      <c r="C496" s="293"/>
      <c r="D496" s="260" t="s">
        <v>256</v>
      </c>
      <c r="E496" s="294" t="s">
        <v>1</v>
      </c>
      <c r="F496" s="295" t="s">
        <v>2780</v>
      </c>
      <c r="G496" s="293"/>
      <c r="H496" s="294" t="s">
        <v>1</v>
      </c>
      <c r="I496" s="296"/>
      <c r="J496" s="293"/>
      <c r="K496" s="293"/>
      <c r="L496" s="297"/>
      <c r="M496" s="298"/>
      <c r="N496" s="299"/>
      <c r="O496" s="299"/>
      <c r="P496" s="299"/>
      <c r="Q496" s="299"/>
      <c r="R496" s="299"/>
      <c r="S496" s="299"/>
      <c r="T496" s="300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T496" s="301" t="s">
        <v>256</v>
      </c>
      <c r="AU496" s="301" t="s">
        <v>92</v>
      </c>
      <c r="AV496" s="15" t="s">
        <v>84</v>
      </c>
      <c r="AW496" s="15" t="s">
        <v>32</v>
      </c>
      <c r="AX496" s="15" t="s">
        <v>76</v>
      </c>
      <c r="AY496" s="301" t="s">
        <v>210</v>
      </c>
    </row>
    <row r="497" s="15" customFormat="1">
      <c r="A497" s="15"/>
      <c r="B497" s="292"/>
      <c r="C497" s="293"/>
      <c r="D497" s="260" t="s">
        <v>256</v>
      </c>
      <c r="E497" s="294" t="s">
        <v>1</v>
      </c>
      <c r="F497" s="295" t="s">
        <v>2781</v>
      </c>
      <c r="G497" s="293"/>
      <c r="H497" s="294" t="s">
        <v>1</v>
      </c>
      <c r="I497" s="296"/>
      <c r="J497" s="293"/>
      <c r="K497" s="293"/>
      <c r="L497" s="297"/>
      <c r="M497" s="298"/>
      <c r="N497" s="299"/>
      <c r="O497" s="299"/>
      <c r="P497" s="299"/>
      <c r="Q497" s="299"/>
      <c r="R497" s="299"/>
      <c r="S497" s="299"/>
      <c r="T497" s="300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T497" s="301" t="s">
        <v>256</v>
      </c>
      <c r="AU497" s="301" t="s">
        <v>92</v>
      </c>
      <c r="AV497" s="15" t="s">
        <v>84</v>
      </c>
      <c r="AW497" s="15" t="s">
        <v>32</v>
      </c>
      <c r="AX497" s="15" t="s">
        <v>76</v>
      </c>
      <c r="AY497" s="301" t="s">
        <v>210</v>
      </c>
    </row>
    <row r="498" s="13" customFormat="1">
      <c r="A498" s="13"/>
      <c r="B498" s="258"/>
      <c r="C498" s="259"/>
      <c r="D498" s="260" t="s">
        <v>256</v>
      </c>
      <c r="E498" s="261" t="s">
        <v>1</v>
      </c>
      <c r="F498" s="262" t="s">
        <v>3046</v>
      </c>
      <c r="G498" s="259"/>
      <c r="H498" s="263">
        <v>20.765000000000001</v>
      </c>
      <c r="I498" s="264"/>
      <c r="J498" s="259"/>
      <c r="K498" s="259"/>
      <c r="L498" s="265"/>
      <c r="M498" s="266"/>
      <c r="N498" s="267"/>
      <c r="O498" s="267"/>
      <c r="P498" s="267"/>
      <c r="Q498" s="267"/>
      <c r="R498" s="267"/>
      <c r="S498" s="267"/>
      <c r="T498" s="268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69" t="s">
        <v>256</v>
      </c>
      <c r="AU498" s="269" t="s">
        <v>92</v>
      </c>
      <c r="AV498" s="13" t="s">
        <v>92</v>
      </c>
      <c r="AW498" s="13" t="s">
        <v>32</v>
      </c>
      <c r="AX498" s="13" t="s">
        <v>76</v>
      </c>
      <c r="AY498" s="269" t="s">
        <v>210</v>
      </c>
    </row>
    <row r="499" s="13" customFormat="1">
      <c r="A499" s="13"/>
      <c r="B499" s="258"/>
      <c r="C499" s="259"/>
      <c r="D499" s="260" t="s">
        <v>256</v>
      </c>
      <c r="E499" s="261" t="s">
        <v>1</v>
      </c>
      <c r="F499" s="262" t="s">
        <v>2783</v>
      </c>
      <c r="G499" s="259"/>
      <c r="H499" s="263">
        <v>38.100000000000001</v>
      </c>
      <c r="I499" s="264"/>
      <c r="J499" s="259"/>
      <c r="K499" s="259"/>
      <c r="L499" s="265"/>
      <c r="M499" s="266"/>
      <c r="N499" s="267"/>
      <c r="O499" s="267"/>
      <c r="P499" s="267"/>
      <c r="Q499" s="267"/>
      <c r="R499" s="267"/>
      <c r="S499" s="267"/>
      <c r="T499" s="268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69" t="s">
        <v>256</v>
      </c>
      <c r="AU499" s="269" t="s">
        <v>92</v>
      </c>
      <c r="AV499" s="13" t="s">
        <v>92</v>
      </c>
      <c r="AW499" s="13" t="s">
        <v>32</v>
      </c>
      <c r="AX499" s="13" t="s">
        <v>76</v>
      </c>
      <c r="AY499" s="269" t="s">
        <v>210</v>
      </c>
    </row>
    <row r="500" s="13" customFormat="1">
      <c r="A500" s="13"/>
      <c r="B500" s="258"/>
      <c r="C500" s="259"/>
      <c r="D500" s="260" t="s">
        <v>256</v>
      </c>
      <c r="E500" s="261" t="s">
        <v>1</v>
      </c>
      <c r="F500" s="262" t="s">
        <v>3047</v>
      </c>
      <c r="G500" s="259"/>
      <c r="H500" s="263">
        <v>1.8360000000000001</v>
      </c>
      <c r="I500" s="264"/>
      <c r="J500" s="259"/>
      <c r="K500" s="259"/>
      <c r="L500" s="265"/>
      <c r="M500" s="266"/>
      <c r="N500" s="267"/>
      <c r="O500" s="267"/>
      <c r="P500" s="267"/>
      <c r="Q500" s="267"/>
      <c r="R500" s="267"/>
      <c r="S500" s="267"/>
      <c r="T500" s="268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69" t="s">
        <v>256</v>
      </c>
      <c r="AU500" s="269" t="s">
        <v>92</v>
      </c>
      <c r="AV500" s="13" t="s">
        <v>92</v>
      </c>
      <c r="AW500" s="13" t="s">
        <v>32</v>
      </c>
      <c r="AX500" s="13" t="s">
        <v>76</v>
      </c>
      <c r="AY500" s="269" t="s">
        <v>210</v>
      </c>
    </row>
    <row r="501" s="16" customFormat="1">
      <c r="A501" s="16"/>
      <c r="B501" s="307"/>
      <c r="C501" s="308"/>
      <c r="D501" s="260" t="s">
        <v>256</v>
      </c>
      <c r="E501" s="309" t="s">
        <v>1</v>
      </c>
      <c r="F501" s="310" t="s">
        <v>2785</v>
      </c>
      <c r="G501" s="308"/>
      <c r="H501" s="311">
        <v>60.701000000000001</v>
      </c>
      <c r="I501" s="312"/>
      <c r="J501" s="308"/>
      <c r="K501" s="308"/>
      <c r="L501" s="313"/>
      <c r="M501" s="314"/>
      <c r="N501" s="315"/>
      <c r="O501" s="315"/>
      <c r="P501" s="315"/>
      <c r="Q501" s="315"/>
      <c r="R501" s="315"/>
      <c r="S501" s="315"/>
      <c r="T501" s="316"/>
      <c r="U501" s="16"/>
      <c r="V501" s="16"/>
      <c r="W501" s="16"/>
      <c r="X501" s="16"/>
      <c r="Y501" s="16"/>
      <c r="Z501" s="16"/>
      <c r="AA501" s="16"/>
      <c r="AB501" s="16"/>
      <c r="AC501" s="16"/>
      <c r="AD501" s="16"/>
      <c r="AE501" s="16"/>
      <c r="AT501" s="317" t="s">
        <v>256</v>
      </c>
      <c r="AU501" s="317" t="s">
        <v>92</v>
      </c>
      <c r="AV501" s="16" t="s">
        <v>102</v>
      </c>
      <c r="AW501" s="16" t="s">
        <v>32</v>
      </c>
      <c r="AX501" s="16" t="s">
        <v>76</v>
      </c>
      <c r="AY501" s="317" t="s">
        <v>210</v>
      </c>
    </row>
    <row r="502" s="15" customFormat="1">
      <c r="A502" s="15"/>
      <c r="B502" s="292"/>
      <c r="C502" s="293"/>
      <c r="D502" s="260" t="s">
        <v>256</v>
      </c>
      <c r="E502" s="294" t="s">
        <v>1</v>
      </c>
      <c r="F502" s="295" t="s">
        <v>2786</v>
      </c>
      <c r="G502" s="293"/>
      <c r="H502" s="294" t="s">
        <v>1</v>
      </c>
      <c r="I502" s="296"/>
      <c r="J502" s="293"/>
      <c r="K502" s="293"/>
      <c r="L502" s="297"/>
      <c r="M502" s="298"/>
      <c r="N502" s="299"/>
      <c r="O502" s="299"/>
      <c r="P502" s="299"/>
      <c r="Q502" s="299"/>
      <c r="R502" s="299"/>
      <c r="S502" s="299"/>
      <c r="T502" s="300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T502" s="301" t="s">
        <v>256</v>
      </c>
      <c r="AU502" s="301" t="s">
        <v>92</v>
      </c>
      <c r="AV502" s="15" t="s">
        <v>84</v>
      </c>
      <c r="AW502" s="15" t="s">
        <v>32</v>
      </c>
      <c r="AX502" s="15" t="s">
        <v>76</v>
      </c>
      <c r="AY502" s="301" t="s">
        <v>210</v>
      </c>
    </row>
    <row r="503" s="15" customFormat="1">
      <c r="A503" s="15"/>
      <c r="B503" s="292"/>
      <c r="C503" s="293"/>
      <c r="D503" s="260" t="s">
        <v>256</v>
      </c>
      <c r="E503" s="294" t="s">
        <v>1</v>
      </c>
      <c r="F503" s="295" t="s">
        <v>2787</v>
      </c>
      <c r="G503" s="293"/>
      <c r="H503" s="294" t="s">
        <v>1</v>
      </c>
      <c r="I503" s="296"/>
      <c r="J503" s="293"/>
      <c r="K503" s="293"/>
      <c r="L503" s="297"/>
      <c r="M503" s="298"/>
      <c r="N503" s="299"/>
      <c r="O503" s="299"/>
      <c r="P503" s="299"/>
      <c r="Q503" s="299"/>
      <c r="R503" s="299"/>
      <c r="S503" s="299"/>
      <c r="T503" s="300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T503" s="301" t="s">
        <v>256</v>
      </c>
      <c r="AU503" s="301" t="s">
        <v>92</v>
      </c>
      <c r="AV503" s="15" t="s">
        <v>84</v>
      </c>
      <c r="AW503" s="15" t="s">
        <v>32</v>
      </c>
      <c r="AX503" s="15" t="s">
        <v>76</v>
      </c>
      <c r="AY503" s="301" t="s">
        <v>210</v>
      </c>
    </row>
    <row r="504" s="13" customFormat="1">
      <c r="A504" s="13"/>
      <c r="B504" s="258"/>
      <c r="C504" s="259"/>
      <c r="D504" s="260" t="s">
        <v>256</v>
      </c>
      <c r="E504" s="261" t="s">
        <v>1</v>
      </c>
      <c r="F504" s="262" t="s">
        <v>2788</v>
      </c>
      <c r="G504" s="259"/>
      <c r="H504" s="263">
        <v>42</v>
      </c>
      <c r="I504" s="264"/>
      <c r="J504" s="259"/>
      <c r="K504" s="259"/>
      <c r="L504" s="265"/>
      <c r="M504" s="266"/>
      <c r="N504" s="267"/>
      <c r="O504" s="267"/>
      <c r="P504" s="267"/>
      <c r="Q504" s="267"/>
      <c r="R504" s="267"/>
      <c r="S504" s="267"/>
      <c r="T504" s="268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69" t="s">
        <v>256</v>
      </c>
      <c r="AU504" s="269" t="s">
        <v>92</v>
      </c>
      <c r="AV504" s="13" t="s">
        <v>92</v>
      </c>
      <c r="AW504" s="13" t="s">
        <v>32</v>
      </c>
      <c r="AX504" s="13" t="s">
        <v>76</v>
      </c>
      <c r="AY504" s="269" t="s">
        <v>210</v>
      </c>
    </row>
    <row r="505" s="16" customFormat="1">
      <c r="A505" s="16"/>
      <c r="B505" s="307"/>
      <c r="C505" s="308"/>
      <c r="D505" s="260" t="s">
        <v>256</v>
      </c>
      <c r="E505" s="309" t="s">
        <v>1</v>
      </c>
      <c r="F505" s="310" t="s">
        <v>2785</v>
      </c>
      <c r="G505" s="308"/>
      <c r="H505" s="311">
        <v>42</v>
      </c>
      <c r="I505" s="312"/>
      <c r="J505" s="308"/>
      <c r="K505" s="308"/>
      <c r="L505" s="313"/>
      <c r="M505" s="314"/>
      <c r="N505" s="315"/>
      <c r="O505" s="315"/>
      <c r="P505" s="315"/>
      <c r="Q505" s="315"/>
      <c r="R505" s="315"/>
      <c r="S505" s="315"/>
      <c r="T505" s="316"/>
      <c r="U505" s="16"/>
      <c r="V505" s="16"/>
      <c r="W505" s="16"/>
      <c r="X505" s="16"/>
      <c r="Y505" s="16"/>
      <c r="Z505" s="16"/>
      <c r="AA505" s="16"/>
      <c r="AB505" s="16"/>
      <c r="AC505" s="16"/>
      <c r="AD505" s="16"/>
      <c r="AE505" s="16"/>
      <c r="AT505" s="317" t="s">
        <v>256</v>
      </c>
      <c r="AU505" s="317" t="s">
        <v>92</v>
      </c>
      <c r="AV505" s="16" t="s">
        <v>102</v>
      </c>
      <c r="AW505" s="16" t="s">
        <v>32</v>
      </c>
      <c r="AX505" s="16" t="s">
        <v>76</v>
      </c>
      <c r="AY505" s="317" t="s">
        <v>210</v>
      </c>
    </row>
    <row r="506" s="15" customFormat="1">
      <c r="A506" s="15"/>
      <c r="B506" s="292"/>
      <c r="C506" s="293"/>
      <c r="D506" s="260" t="s">
        <v>256</v>
      </c>
      <c r="E506" s="294" t="s">
        <v>1</v>
      </c>
      <c r="F506" s="295" t="s">
        <v>3039</v>
      </c>
      <c r="G506" s="293"/>
      <c r="H506" s="294" t="s">
        <v>1</v>
      </c>
      <c r="I506" s="296"/>
      <c r="J506" s="293"/>
      <c r="K506" s="293"/>
      <c r="L506" s="297"/>
      <c r="M506" s="298"/>
      <c r="N506" s="299"/>
      <c r="O506" s="299"/>
      <c r="P506" s="299"/>
      <c r="Q506" s="299"/>
      <c r="R506" s="299"/>
      <c r="S506" s="299"/>
      <c r="T506" s="300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T506" s="301" t="s">
        <v>256</v>
      </c>
      <c r="AU506" s="301" t="s">
        <v>92</v>
      </c>
      <c r="AV506" s="15" t="s">
        <v>84</v>
      </c>
      <c r="AW506" s="15" t="s">
        <v>32</v>
      </c>
      <c r="AX506" s="15" t="s">
        <v>76</v>
      </c>
      <c r="AY506" s="301" t="s">
        <v>210</v>
      </c>
    </row>
    <row r="507" s="13" customFormat="1">
      <c r="A507" s="13"/>
      <c r="B507" s="258"/>
      <c r="C507" s="259"/>
      <c r="D507" s="260" t="s">
        <v>256</v>
      </c>
      <c r="E507" s="261" t="s">
        <v>1</v>
      </c>
      <c r="F507" s="262" t="s">
        <v>3048</v>
      </c>
      <c r="G507" s="259"/>
      <c r="H507" s="263">
        <v>6.8159999999999998</v>
      </c>
      <c r="I507" s="264"/>
      <c r="J507" s="259"/>
      <c r="K507" s="259"/>
      <c r="L507" s="265"/>
      <c r="M507" s="266"/>
      <c r="N507" s="267"/>
      <c r="O507" s="267"/>
      <c r="P507" s="267"/>
      <c r="Q507" s="267"/>
      <c r="R507" s="267"/>
      <c r="S507" s="267"/>
      <c r="T507" s="268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69" t="s">
        <v>256</v>
      </c>
      <c r="AU507" s="269" t="s">
        <v>92</v>
      </c>
      <c r="AV507" s="13" t="s">
        <v>92</v>
      </c>
      <c r="AW507" s="13" t="s">
        <v>32</v>
      </c>
      <c r="AX507" s="13" t="s">
        <v>76</v>
      </c>
      <c r="AY507" s="269" t="s">
        <v>210</v>
      </c>
    </row>
    <row r="508" s="13" customFormat="1">
      <c r="A508" s="13"/>
      <c r="B508" s="258"/>
      <c r="C508" s="259"/>
      <c r="D508" s="260" t="s">
        <v>256</v>
      </c>
      <c r="E508" s="261" t="s">
        <v>1</v>
      </c>
      <c r="F508" s="262" t="s">
        <v>3049</v>
      </c>
      <c r="G508" s="259"/>
      <c r="H508" s="263">
        <v>7.7759999999999998</v>
      </c>
      <c r="I508" s="264"/>
      <c r="J508" s="259"/>
      <c r="K508" s="259"/>
      <c r="L508" s="265"/>
      <c r="M508" s="266"/>
      <c r="N508" s="267"/>
      <c r="O508" s="267"/>
      <c r="P508" s="267"/>
      <c r="Q508" s="267"/>
      <c r="R508" s="267"/>
      <c r="S508" s="267"/>
      <c r="T508" s="268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69" t="s">
        <v>256</v>
      </c>
      <c r="AU508" s="269" t="s">
        <v>92</v>
      </c>
      <c r="AV508" s="13" t="s">
        <v>92</v>
      </c>
      <c r="AW508" s="13" t="s">
        <v>32</v>
      </c>
      <c r="AX508" s="13" t="s">
        <v>76</v>
      </c>
      <c r="AY508" s="269" t="s">
        <v>210</v>
      </c>
    </row>
    <row r="509" s="13" customFormat="1">
      <c r="A509" s="13"/>
      <c r="B509" s="258"/>
      <c r="C509" s="259"/>
      <c r="D509" s="260" t="s">
        <v>256</v>
      </c>
      <c r="E509" s="261" t="s">
        <v>1</v>
      </c>
      <c r="F509" s="262" t="s">
        <v>3050</v>
      </c>
      <c r="G509" s="259"/>
      <c r="H509" s="263">
        <v>72</v>
      </c>
      <c r="I509" s="264"/>
      <c r="J509" s="259"/>
      <c r="K509" s="259"/>
      <c r="L509" s="265"/>
      <c r="M509" s="266"/>
      <c r="N509" s="267"/>
      <c r="O509" s="267"/>
      <c r="P509" s="267"/>
      <c r="Q509" s="267"/>
      <c r="R509" s="267"/>
      <c r="S509" s="267"/>
      <c r="T509" s="268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69" t="s">
        <v>256</v>
      </c>
      <c r="AU509" s="269" t="s">
        <v>92</v>
      </c>
      <c r="AV509" s="13" t="s">
        <v>92</v>
      </c>
      <c r="AW509" s="13" t="s">
        <v>32</v>
      </c>
      <c r="AX509" s="13" t="s">
        <v>76</v>
      </c>
      <c r="AY509" s="269" t="s">
        <v>210</v>
      </c>
    </row>
    <row r="510" s="13" customFormat="1">
      <c r="A510" s="13"/>
      <c r="B510" s="258"/>
      <c r="C510" s="259"/>
      <c r="D510" s="260" t="s">
        <v>256</v>
      </c>
      <c r="E510" s="261" t="s">
        <v>1</v>
      </c>
      <c r="F510" s="262" t="s">
        <v>3051</v>
      </c>
      <c r="G510" s="259"/>
      <c r="H510" s="263">
        <v>8.3659999999999997</v>
      </c>
      <c r="I510" s="264"/>
      <c r="J510" s="259"/>
      <c r="K510" s="259"/>
      <c r="L510" s="265"/>
      <c r="M510" s="266"/>
      <c r="N510" s="267"/>
      <c r="O510" s="267"/>
      <c r="P510" s="267"/>
      <c r="Q510" s="267"/>
      <c r="R510" s="267"/>
      <c r="S510" s="267"/>
      <c r="T510" s="268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69" t="s">
        <v>256</v>
      </c>
      <c r="AU510" s="269" t="s">
        <v>92</v>
      </c>
      <c r="AV510" s="13" t="s">
        <v>92</v>
      </c>
      <c r="AW510" s="13" t="s">
        <v>32</v>
      </c>
      <c r="AX510" s="13" t="s">
        <v>76</v>
      </c>
      <c r="AY510" s="269" t="s">
        <v>210</v>
      </c>
    </row>
    <row r="511" s="13" customFormat="1">
      <c r="A511" s="13"/>
      <c r="B511" s="258"/>
      <c r="C511" s="259"/>
      <c r="D511" s="260" t="s">
        <v>256</v>
      </c>
      <c r="E511" s="261" t="s">
        <v>1</v>
      </c>
      <c r="F511" s="262" t="s">
        <v>3052</v>
      </c>
      <c r="G511" s="259"/>
      <c r="H511" s="263">
        <v>0.152</v>
      </c>
      <c r="I511" s="264"/>
      <c r="J511" s="259"/>
      <c r="K511" s="259"/>
      <c r="L511" s="265"/>
      <c r="M511" s="266"/>
      <c r="N511" s="267"/>
      <c r="O511" s="267"/>
      <c r="P511" s="267"/>
      <c r="Q511" s="267"/>
      <c r="R511" s="267"/>
      <c r="S511" s="267"/>
      <c r="T511" s="268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69" t="s">
        <v>256</v>
      </c>
      <c r="AU511" s="269" t="s">
        <v>92</v>
      </c>
      <c r="AV511" s="13" t="s">
        <v>92</v>
      </c>
      <c r="AW511" s="13" t="s">
        <v>32</v>
      </c>
      <c r="AX511" s="13" t="s">
        <v>76</v>
      </c>
      <c r="AY511" s="269" t="s">
        <v>210</v>
      </c>
    </row>
    <row r="512" s="16" customFormat="1">
      <c r="A512" s="16"/>
      <c r="B512" s="307"/>
      <c r="C512" s="308"/>
      <c r="D512" s="260" t="s">
        <v>256</v>
      </c>
      <c r="E512" s="309" t="s">
        <v>1</v>
      </c>
      <c r="F512" s="310" t="s">
        <v>2785</v>
      </c>
      <c r="G512" s="308"/>
      <c r="H512" s="311">
        <v>95.109999999999999</v>
      </c>
      <c r="I512" s="312"/>
      <c r="J512" s="308"/>
      <c r="K512" s="308"/>
      <c r="L512" s="313"/>
      <c r="M512" s="314"/>
      <c r="N512" s="315"/>
      <c r="O512" s="315"/>
      <c r="P512" s="315"/>
      <c r="Q512" s="315"/>
      <c r="R512" s="315"/>
      <c r="S512" s="315"/>
      <c r="T512" s="316"/>
      <c r="U512" s="16"/>
      <c r="V512" s="16"/>
      <c r="W512" s="16"/>
      <c r="X512" s="16"/>
      <c r="Y512" s="16"/>
      <c r="Z512" s="16"/>
      <c r="AA512" s="16"/>
      <c r="AB512" s="16"/>
      <c r="AC512" s="16"/>
      <c r="AD512" s="16"/>
      <c r="AE512" s="16"/>
      <c r="AT512" s="317" t="s">
        <v>256</v>
      </c>
      <c r="AU512" s="317" t="s">
        <v>92</v>
      </c>
      <c r="AV512" s="16" t="s">
        <v>102</v>
      </c>
      <c r="AW512" s="16" t="s">
        <v>32</v>
      </c>
      <c r="AX512" s="16" t="s">
        <v>76</v>
      </c>
      <c r="AY512" s="317" t="s">
        <v>210</v>
      </c>
    </row>
    <row r="513" s="14" customFormat="1">
      <c r="A513" s="14"/>
      <c r="B513" s="270"/>
      <c r="C513" s="271"/>
      <c r="D513" s="260" t="s">
        <v>256</v>
      </c>
      <c r="E513" s="272" t="s">
        <v>1</v>
      </c>
      <c r="F513" s="273" t="s">
        <v>268</v>
      </c>
      <c r="G513" s="271"/>
      <c r="H513" s="274">
        <v>197.81100000000001</v>
      </c>
      <c r="I513" s="275"/>
      <c r="J513" s="271"/>
      <c r="K513" s="271"/>
      <c r="L513" s="276"/>
      <c r="M513" s="277"/>
      <c r="N513" s="278"/>
      <c r="O513" s="278"/>
      <c r="P513" s="278"/>
      <c r="Q513" s="278"/>
      <c r="R513" s="278"/>
      <c r="S513" s="278"/>
      <c r="T513" s="279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T513" s="280" t="s">
        <v>256</v>
      </c>
      <c r="AU513" s="280" t="s">
        <v>92</v>
      </c>
      <c r="AV513" s="14" t="s">
        <v>227</v>
      </c>
      <c r="AW513" s="14" t="s">
        <v>32</v>
      </c>
      <c r="AX513" s="14" t="s">
        <v>84</v>
      </c>
      <c r="AY513" s="280" t="s">
        <v>210</v>
      </c>
    </row>
    <row r="514" s="2" customFormat="1" ht="31.92453" customHeight="1">
      <c r="A514" s="39"/>
      <c r="B514" s="40"/>
      <c r="C514" s="239" t="s">
        <v>2809</v>
      </c>
      <c r="D514" s="239" t="s">
        <v>213</v>
      </c>
      <c r="E514" s="240" t="s">
        <v>2794</v>
      </c>
      <c r="F514" s="241" t="s">
        <v>1178</v>
      </c>
      <c r="G514" s="242" t="s">
        <v>333</v>
      </c>
      <c r="H514" s="243">
        <v>1780.299</v>
      </c>
      <c r="I514" s="244"/>
      <c r="J514" s="245">
        <f>ROUND(I514*H514,2)</f>
        <v>0</v>
      </c>
      <c r="K514" s="246"/>
      <c r="L514" s="45"/>
      <c r="M514" s="247" t="s">
        <v>1</v>
      </c>
      <c r="N514" s="248" t="s">
        <v>42</v>
      </c>
      <c r="O514" s="98"/>
      <c r="P514" s="249">
        <f>O514*H514</f>
        <v>0</v>
      </c>
      <c r="Q514" s="249">
        <v>0</v>
      </c>
      <c r="R514" s="249">
        <f>Q514*H514</f>
        <v>0</v>
      </c>
      <c r="S514" s="249">
        <v>0</v>
      </c>
      <c r="T514" s="250">
        <f>S514*H514</f>
        <v>0</v>
      </c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R514" s="251" t="s">
        <v>227</v>
      </c>
      <c r="AT514" s="251" t="s">
        <v>213</v>
      </c>
      <c r="AU514" s="251" t="s">
        <v>92</v>
      </c>
      <c r="AY514" s="18" t="s">
        <v>210</v>
      </c>
      <c r="BE514" s="252">
        <f>IF(N514="základná",J514,0)</f>
        <v>0</v>
      </c>
      <c r="BF514" s="252">
        <f>IF(N514="znížená",J514,0)</f>
        <v>0</v>
      </c>
      <c r="BG514" s="252">
        <f>IF(N514="zákl. prenesená",J514,0)</f>
        <v>0</v>
      </c>
      <c r="BH514" s="252">
        <f>IF(N514="zníž. prenesená",J514,0)</f>
        <v>0</v>
      </c>
      <c r="BI514" s="252">
        <f>IF(N514="nulová",J514,0)</f>
        <v>0</v>
      </c>
      <c r="BJ514" s="18" t="s">
        <v>92</v>
      </c>
      <c r="BK514" s="252">
        <f>ROUND(I514*H514,2)</f>
        <v>0</v>
      </c>
      <c r="BL514" s="18" t="s">
        <v>227</v>
      </c>
      <c r="BM514" s="251" t="s">
        <v>2795</v>
      </c>
    </row>
    <row r="515" s="13" customFormat="1">
      <c r="A515" s="13"/>
      <c r="B515" s="258"/>
      <c r="C515" s="259"/>
      <c r="D515" s="260" t="s">
        <v>256</v>
      </c>
      <c r="E515" s="261" t="s">
        <v>1</v>
      </c>
      <c r="F515" s="262" t="s">
        <v>3053</v>
      </c>
      <c r="G515" s="259"/>
      <c r="H515" s="263">
        <v>197.81100000000001</v>
      </c>
      <c r="I515" s="264"/>
      <c r="J515" s="259"/>
      <c r="K515" s="259"/>
      <c r="L515" s="265"/>
      <c r="M515" s="266"/>
      <c r="N515" s="267"/>
      <c r="O515" s="267"/>
      <c r="P515" s="267"/>
      <c r="Q515" s="267"/>
      <c r="R515" s="267"/>
      <c r="S515" s="267"/>
      <c r="T515" s="268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69" t="s">
        <v>256</v>
      </c>
      <c r="AU515" s="269" t="s">
        <v>92</v>
      </c>
      <c r="AV515" s="13" t="s">
        <v>92</v>
      </c>
      <c r="AW515" s="13" t="s">
        <v>32</v>
      </c>
      <c r="AX515" s="13" t="s">
        <v>84</v>
      </c>
      <c r="AY515" s="269" t="s">
        <v>210</v>
      </c>
    </row>
    <row r="516" s="13" customFormat="1">
      <c r="A516" s="13"/>
      <c r="B516" s="258"/>
      <c r="C516" s="259"/>
      <c r="D516" s="260" t="s">
        <v>256</v>
      </c>
      <c r="E516" s="259"/>
      <c r="F516" s="262" t="s">
        <v>3054</v>
      </c>
      <c r="G516" s="259"/>
      <c r="H516" s="263">
        <v>1780.299</v>
      </c>
      <c r="I516" s="264"/>
      <c r="J516" s="259"/>
      <c r="K516" s="259"/>
      <c r="L516" s="265"/>
      <c r="M516" s="266"/>
      <c r="N516" s="267"/>
      <c r="O516" s="267"/>
      <c r="P516" s="267"/>
      <c r="Q516" s="267"/>
      <c r="R516" s="267"/>
      <c r="S516" s="267"/>
      <c r="T516" s="268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69" t="s">
        <v>256</v>
      </c>
      <c r="AU516" s="269" t="s">
        <v>92</v>
      </c>
      <c r="AV516" s="13" t="s">
        <v>92</v>
      </c>
      <c r="AW516" s="13" t="s">
        <v>4</v>
      </c>
      <c r="AX516" s="13" t="s">
        <v>84</v>
      </c>
      <c r="AY516" s="269" t="s">
        <v>210</v>
      </c>
    </row>
    <row r="517" s="2" customFormat="1" ht="23.4566" customHeight="1">
      <c r="A517" s="39"/>
      <c r="B517" s="40"/>
      <c r="C517" s="239" t="s">
        <v>2814</v>
      </c>
      <c r="D517" s="239" t="s">
        <v>213</v>
      </c>
      <c r="E517" s="240" t="s">
        <v>1187</v>
      </c>
      <c r="F517" s="241" t="s">
        <v>1188</v>
      </c>
      <c r="G517" s="242" t="s">
        <v>333</v>
      </c>
      <c r="H517" s="243">
        <v>137.11000000000001</v>
      </c>
      <c r="I517" s="244"/>
      <c r="J517" s="245">
        <f>ROUND(I517*H517,2)</f>
        <v>0</v>
      </c>
      <c r="K517" s="246"/>
      <c r="L517" s="45"/>
      <c r="M517" s="247" t="s">
        <v>1</v>
      </c>
      <c r="N517" s="248" t="s">
        <v>42</v>
      </c>
      <c r="O517" s="98"/>
      <c r="P517" s="249">
        <f>O517*H517</f>
        <v>0</v>
      </c>
      <c r="Q517" s="249">
        <v>0</v>
      </c>
      <c r="R517" s="249">
        <f>Q517*H517</f>
        <v>0</v>
      </c>
      <c r="S517" s="249">
        <v>0</v>
      </c>
      <c r="T517" s="250">
        <f>S517*H517</f>
        <v>0</v>
      </c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R517" s="251" t="s">
        <v>227</v>
      </c>
      <c r="AT517" s="251" t="s">
        <v>213</v>
      </c>
      <c r="AU517" s="251" t="s">
        <v>92</v>
      </c>
      <c r="AY517" s="18" t="s">
        <v>210</v>
      </c>
      <c r="BE517" s="252">
        <f>IF(N517="základná",J517,0)</f>
        <v>0</v>
      </c>
      <c r="BF517" s="252">
        <f>IF(N517="znížená",J517,0)</f>
        <v>0</v>
      </c>
      <c r="BG517" s="252">
        <f>IF(N517="zákl. prenesená",J517,0)</f>
        <v>0</v>
      </c>
      <c r="BH517" s="252">
        <f>IF(N517="zníž. prenesená",J517,0)</f>
        <v>0</v>
      </c>
      <c r="BI517" s="252">
        <f>IF(N517="nulová",J517,0)</f>
        <v>0</v>
      </c>
      <c r="BJ517" s="18" t="s">
        <v>92</v>
      </c>
      <c r="BK517" s="252">
        <f>ROUND(I517*H517,2)</f>
        <v>0</v>
      </c>
      <c r="BL517" s="18" t="s">
        <v>227</v>
      </c>
      <c r="BM517" s="251" t="s">
        <v>2798</v>
      </c>
    </row>
    <row r="518" s="15" customFormat="1">
      <c r="A518" s="15"/>
      <c r="B518" s="292"/>
      <c r="C518" s="293"/>
      <c r="D518" s="260" t="s">
        <v>256</v>
      </c>
      <c r="E518" s="294" t="s">
        <v>1</v>
      </c>
      <c r="F518" s="295" t="s">
        <v>2787</v>
      </c>
      <c r="G518" s="293"/>
      <c r="H518" s="294" t="s">
        <v>1</v>
      </c>
      <c r="I518" s="296"/>
      <c r="J518" s="293"/>
      <c r="K518" s="293"/>
      <c r="L518" s="297"/>
      <c r="M518" s="298"/>
      <c r="N518" s="299"/>
      <c r="O518" s="299"/>
      <c r="P518" s="299"/>
      <c r="Q518" s="299"/>
      <c r="R518" s="299"/>
      <c r="S518" s="299"/>
      <c r="T518" s="300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T518" s="301" t="s">
        <v>256</v>
      </c>
      <c r="AU518" s="301" t="s">
        <v>92</v>
      </c>
      <c r="AV518" s="15" t="s">
        <v>84</v>
      </c>
      <c r="AW518" s="15" t="s">
        <v>32</v>
      </c>
      <c r="AX518" s="15" t="s">
        <v>76</v>
      </c>
      <c r="AY518" s="301" t="s">
        <v>210</v>
      </c>
    </row>
    <row r="519" s="13" customFormat="1">
      <c r="A519" s="13"/>
      <c r="B519" s="258"/>
      <c r="C519" s="259"/>
      <c r="D519" s="260" t="s">
        <v>256</v>
      </c>
      <c r="E519" s="261" t="s">
        <v>1</v>
      </c>
      <c r="F519" s="262" t="s">
        <v>2788</v>
      </c>
      <c r="G519" s="259"/>
      <c r="H519" s="263">
        <v>42</v>
      </c>
      <c r="I519" s="264"/>
      <c r="J519" s="259"/>
      <c r="K519" s="259"/>
      <c r="L519" s="265"/>
      <c r="M519" s="266"/>
      <c r="N519" s="267"/>
      <c r="O519" s="267"/>
      <c r="P519" s="267"/>
      <c r="Q519" s="267"/>
      <c r="R519" s="267"/>
      <c r="S519" s="267"/>
      <c r="T519" s="268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69" t="s">
        <v>256</v>
      </c>
      <c r="AU519" s="269" t="s">
        <v>92</v>
      </c>
      <c r="AV519" s="13" t="s">
        <v>92</v>
      </c>
      <c r="AW519" s="13" t="s">
        <v>32</v>
      </c>
      <c r="AX519" s="13" t="s">
        <v>76</v>
      </c>
      <c r="AY519" s="269" t="s">
        <v>210</v>
      </c>
    </row>
    <row r="520" s="15" customFormat="1">
      <c r="A520" s="15"/>
      <c r="B520" s="292"/>
      <c r="C520" s="293"/>
      <c r="D520" s="260" t="s">
        <v>256</v>
      </c>
      <c r="E520" s="294" t="s">
        <v>1</v>
      </c>
      <c r="F520" s="295" t="s">
        <v>3039</v>
      </c>
      <c r="G520" s="293"/>
      <c r="H520" s="294" t="s">
        <v>1</v>
      </c>
      <c r="I520" s="296"/>
      <c r="J520" s="293"/>
      <c r="K520" s="293"/>
      <c r="L520" s="297"/>
      <c r="M520" s="298"/>
      <c r="N520" s="299"/>
      <c r="O520" s="299"/>
      <c r="P520" s="299"/>
      <c r="Q520" s="299"/>
      <c r="R520" s="299"/>
      <c r="S520" s="299"/>
      <c r="T520" s="300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T520" s="301" t="s">
        <v>256</v>
      </c>
      <c r="AU520" s="301" t="s">
        <v>92</v>
      </c>
      <c r="AV520" s="15" t="s">
        <v>84</v>
      </c>
      <c r="AW520" s="15" t="s">
        <v>32</v>
      </c>
      <c r="AX520" s="15" t="s">
        <v>76</v>
      </c>
      <c r="AY520" s="301" t="s">
        <v>210</v>
      </c>
    </row>
    <row r="521" s="13" customFormat="1">
      <c r="A521" s="13"/>
      <c r="B521" s="258"/>
      <c r="C521" s="259"/>
      <c r="D521" s="260" t="s">
        <v>256</v>
      </c>
      <c r="E521" s="261" t="s">
        <v>1</v>
      </c>
      <c r="F521" s="262" t="s">
        <v>3048</v>
      </c>
      <c r="G521" s="259"/>
      <c r="H521" s="263">
        <v>6.8159999999999998</v>
      </c>
      <c r="I521" s="264"/>
      <c r="J521" s="259"/>
      <c r="K521" s="259"/>
      <c r="L521" s="265"/>
      <c r="M521" s="266"/>
      <c r="N521" s="267"/>
      <c r="O521" s="267"/>
      <c r="P521" s="267"/>
      <c r="Q521" s="267"/>
      <c r="R521" s="267"/>
      <c r="S521" s="267"/>
      <c r="T521" s="268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69" t="s">
        <v>256</v>
      </c>
      <c r="AU521" s="269" t="s">
        <v>92</v>
      </c>
      <c r="AV521" s="13" t="s">
        <v>92</v>
      </c>
      <c r="AW521" s="13" t="s">
        <v>32</v>
      </c>
      <c r="AX521" s="13" t="s">
        <v>76</v>
      </c>
      <c r="AY521" s="269" t="s">
        <v>210</v>
      </c>
    </row>
    <row r="522" s="13" customFormat="1">
      <c r="A522" s="13"/>
      <c r="B522" s="258"/>
      <c r="C522" s="259"/>
      <c r="D522" s="260" t="s">
        <v>256</v>
      </c>
      <c r="E522" s="261" t="s">
        <v>1</v>
      </c>
      <c r="F522" s="262" t="s">
        <v>3049</v>
      </c>
      <c r="G522" s="259"/>
      <c r="H522" s="263">
        <v>7.7759999999999998</v>
      </c>
      <c r="I522" s="264"/>
      <c r="J522" s="259"/>
      <c r="K522" s="259"/>
      <c r="L522" s="265"/>
      <c r="M522" s="266"/>
      <c r="N522" s="267"/>
      <c r="O522" s="267"/>
      <c r="P522" s="267"/>
      <c r="Q522" s="267"/>
      <c r="R522" s="267"/>
      <c r="S522" s="267"/>
      <c r="T522" s="268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69" t="s">
        <v>256</v>
      </c>
      <c r="AU522" s="269" t="s">
        <v>92</v>
      </c>
      <c r="AV522" s="13" t="s">
        <v>92</v>
      </c>
      <c r="AW522" s="13" t="s">
        <v>32</v>
      </c>
      <c r="AX522" s="13" t="s">
        <v>76</v>
      </c>
      <c r="AY522" s="269" t="s">
        <v>210</v>
      </c>
    </row>
    <row r="523" s="13" customFormat="1">
      <c r="A523" s="13"/>
      <c r="B523" s="258"/>
      <c r="C523" s="259"/>
      <c r="D523" s="260" t="s">
        <v>256</v>
      </c>
      <c r="E523" s="261" t="s">
        <v>1</v>
      </c>
      <c r="F523" s="262" t="s">
        <v>3050</v>
      </c>
      <c r="G523" s="259"/>
      <c r="H523" s="263">
        <v>72</v>
      </c>
      <c r="I523" s="264"/>
      <c r="J523" s="259"/>
      <c r="K523" s="259"/>
      <c r="L523" s="265"/>
      <c r="M523" s="266"/>
      <c r="N523" s="267"/>
      <c r="O523" s="267"/>
      <c r="P523" s="267"/>
      <c r="Q523" s="267"/>
      <c r="R523" s="267"/>
      <c r="S523" s="267"/>
      <c r="T523" s="268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69" t="s">
        <v>256</v>
      </c>
      <c r="AU523" s="269" t="s">
        <v>92</v>
      </c>
      <c r="AV523" s="13" t="s">
        <v>92</v>
      </c>
      <c r="AW523" s="13" t="s">
        <v>32</v>
      </c>
      <c r="AX523" s="13" t="s">
        <v>76</v>
      </c>
      <c r="AY523" s="269" t="s">
        <v>210</v>
      </c>
    </row>
    <row r="524" s="13" customFormat="1">
      <c r="A524" s="13"/>
      <c r="B524" s="258"/>
      <c r="C524" s="259"/>
      <c r="D524" s="260" t="s">
        <v>256</v>
      </c>
      <c r="E524" s="261" t="s">
        <v>1</v>
      </c>
      <c r="F524" s="262" t="s">
        <v>3051</v>
      </c>
      <c r="G524" s="259"/>
      <c r="H524" s="263">
        <v>8.3659999999999997</v>
      </c>
      <c r="I524" s="264"/>
      <c r="J524" s="259"/>
      <c r="K524" s="259"/>
      <c r="L524" s="265"/>
      <c r="M524" s="266"/>
      <c r="N524" s="267"/>
      <c r="O524" s="267"/>
      <c r="P524" s="267"/>
      <c r="Q524" s="267"/>
      <c r="R524" s="267"/>
      <c r="S524" s="267"/>
      <c r="T524" s="268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T524" s="269" t="s">
        <v>256</v>
      </c>
      <c r="AU524" s="269" t="s">
        <v>92</v>
      </c>
      <c r="AV524" s="13" t="s">
        <v>92</v>
      </c>
      <c r="AW524" s="13" t="s">
        <v>32</v>
      </c>
      <c r="AX524" s="13" t="s">
        <v>76</v>
      </c>
      <c r="AY524" s="269" t="s">
        <v>210</v>
      </c>
    </row>
    <row r="525" s="13" customFormat="1">
      <c r="A525" s="13"/>
      <c r="B525" s="258"/>
      <c r="C525" s="259"/>
      <c r="D525" s="260" t="s">
        <v>256</v>
      </c>
      <c r="E525" s="261" t="s">
        <v>1</v>
      </c>
      <c r="F525" s="262" t="s">
        <v>3052</v>
      </c>
      <c r="G525" s="259"/>
      <c r="H525" s="263">
        <v>0.152</v>
      </c>
      <c r="I525" s="264"/>
      <c r="J525" s="259"/>
      <c r="K525" s="259"/>
      <c r="L525" s="265"/>
      <c r="M525" s="266"/>
      <c r="N525" s="267"/>
      <c r="O525" s="267"/>
      <c r="P525" s="267"/>
      <c r="Q525" s="267"/>
      <c r="R525" s="267"/>
      <c r="S525" s="267"/>
      <c r="T525" s="268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69" t="s">
        <v>256</v>
      </c>
      <c r="AU525" s="269" t="s">
        <v>92</v>
      </c>
      <c r="AV525" s="13" t="s">
        <v>92</v>
      </c>
      <c r="AW525" s="13" t="s">
        <v>32</v>
      </c>
      <c r="AX525" s="13" t="s">
        <v>76</v>
      </c>
      <c r="AY525" s="269" t="s">
        <v>210</v>
      </c>
    </row>
    <row r="526" s="14" customFormat="1">
      <c r="A526" s="14"/>
      <c r="B526" s="270"/>
      <c r="C526" s="271"/>
      <c r="D526" s="260" t="s">
        <v>256</v>
      </c>
      <c r="E526" s="272" t="s">
        <v>1</v>
      </c>
      <c r="F526" s="273" t="s">
        <v>268</v>
      </c>
      <c r="G526" s="271"/>
      <c r="H526" s="274">
        <v>137.11000000000001</v>
      </c>
      <c r="I526" s="275"/>
      <c r="J526" s="271"/>
      <c r="K526" s="271"/>
      <c r="L526" s="276"/>
      <c r="M526" s="277"/>
      <c r="N526" s="278"/>
      <c r="O526" s="278"/>
      <c r="P526" s="278"/>
      <c r="Q526" s="278"/>
      <c r="R526" s="278"/>
      <c r="S526" s="278"/>
      <c r="T526" s="279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T526" s="280" t="s">
        <v>256</v>
      </c>
      <c r="AU526" s="280" t="s">
        <v>92</v>
      </c>
      <c r="AV526" s="14" t="s">
        <v>227</v>
      </c>
      <c r="AW526" s="14" t="s">
        <v>32</v>
      </c>
      <c r="AX526" s="14" t="s">
        <v>84</v>
      </c>
      <c r="AY526" s="280" t="s">
        <v>210</v>
      </c>
    </row>
    <row r="527" s="12" customFormat="1" ht="22.8" customHeight="1">
      <c r="A527" s="12"/>
      <c r="B527" s="223"/>
      <c r="C527" s="224"/>
      <c r="D527" s="225" t="s">
        <v>75</v>
      </c>
      <c r="E527" s="237" t="s">
        <v>741</v>
      </c>
      <c r="F527" s="237" t="s">
        <v>807</v>
      </c>
      <c r="G527" s="224"/>
      <c r="H527" s="224"/>
      <c r="I527" s="227"/>
      <c r="J527" s="238">
        <f>BK527</f>
        <v>0</v>
      </c>
      <c r="K527" s="224"/>
      <c r="L527" s="229"/>
      <c r="M527" s="230"/>
      <c r="N527" s="231"/>
      <c r="O527" s="231"/>
      <c r="P527" s="232">
        <f>P528</f>
        <v>0</v>
      </c>
      <c r="Q527" s="231"/>
      <c r="R527" s="232">
        <f>R528</f>
        <v>0</v>
      </c>
      <c r="S527" s="231"/>
      <c r="T527" s="233">
        <f>T528</f>
        <v>0</v>
      </c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R527" s="234" t="s">
        <v>84</v>
      </c>
      <c r="AT527" s="235" t="s">
        <v>75</v>
      </c>
      <c r="AU527" s="235" t="s">
        <v>84</v>
      </c>
      <c r="AY527" s="234" t="s">
        <v>210</v>
      </c>
      <c r="BK527" s="236">
        <f>BK528</f>
        <v>0</v>
      </c>
    </row>
    <row r="528" s="2" customFormat="1" ht="23.4566" customHeight="1">
      <c r="A528" s="39"/>
      <c r="B528" s="40"/>
      <c r="C528" s="239" t="s">
        <v>2819</v>
      </c>
      <c r="D528" s="239" t="s">
        <v>213</v>
      </c>
      <c r="E528" s="240" t="s">
        <v>2799</v>
      </c>
      <c r="F528" s="241" t="s">
        <v>2800</v>
      </c>
      <c r="G528" s="242" t="s">
        <v>333</v>
      </c>
      <c r="H528" s="243">
        <v>732.86800000000005</v>
      </c>
      <c r="I528" s="244"/>
      <c r="J528" s="245">
        <f>ROUND(I528*H528,2)</f>
        <v>0</v>
      </c>
      <c r="K528" s="246"/>
      <c r="L528" s="45"/>
      <c r="M528" s="247" t="s">
        <v>1</v>
      </c>
      <c r="N528" s="248" t="s">
        <v>42</v>
      </c>
      <c r="O528" s="98"/>
      <c r="P528" s="249">
        <f>O528*H528</f>
        <v>0</v>
      </c>
      <c r="Q528" s="249">
        <v>0</v>
      </c>
      <c r="R528" s="249">
        <f>Q528*H528</f>
        <v>0</v>
      </c>
      <c r="S528" s="249">
        <v>0</v>
      </c>
      <c r="T528" s="250">
        <f>S528*H528</f>
        <v>0</v>
      </c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R528" s="251" t="s">
        <v>227</v>
      </c>
      <c r="AT528" s="251" t="s">
        <v>213</v>
      </c>
      <c r="AU528" s="251" t="s">
        <v>92</v>
      </c>
      <c r="AY528" s="18" t="s">
        <v>210</v>
      </c>
      <c r="BE528" s="252">
        <f>IF(N528="základná",J528,0)</f>
        <v>0</v>
      </c>
      <c r="BF528" s="252">
        <f>IF(N528="znížená",J528,0)</f>
        <v>0</v>
      </c>
      <c r="BG528" s="252">
        <f>IF(N528="zákl. prenesená",J528,0)</f>
        <v>0</v>
      </c>
      <c r="BH528" s="252">
        <f>IF(N528="zníž. prenesená",J528,0)</f>
        <v>0</v>
      </c>
      <c r="BI528" s="252">
        <f>IF(N528="nulová",J528,0)</f>
        <v>0</v>
      </c>
      <c r="BJ528" s="18" t="s">
        <v>92</v>
      </c>
      <c r="BK528" s="252">
        <f>ROUND(I528*H528,2)</f>
        <v>0</v>
      </c>
      <c r="BL528" s="18" t="s">
        <v>227</v>
      </c>
      <c r="BM528" s="251" t="s">
        <v>2801</v>
      </c>
    </row>
    <row r="529" s="12" customFormat="1" ht="25.92" customHeight="1">
      <c r="A529" s="12"/>
      <c r="B529" s="223"/>
      <c r="C529" s="224"/>
      <c r="D529" s="225" t="s">
        <v>75</v>
      </c>
      <c r="E529" s="226" t="s">
        <v>812</v>
      </c>
      <c r="F529" s="226" t="s">
        <v>813</v>
      </c>
      <c r="G529" s="224"/>
      <c r="H529" s="224"/>
      <c r="I529" s="227"/>
      <c r="J529" s="228">
        <f>BK529</f>
        <v>0</v>
      </c>
      <c r="K529" s="224"/>
      <c r="L529" s="229"/>
      <c r="M529" s="230"/>
      <c r="N529" s="231"/>
      <c r="O529" s="231"/>
      <c r="P529" s="232">
        <f>P530</f>
        <v>0</v>
      </c>
      <c r="Q529" s="231"/>
      <c r="R529" s="232">
        <f>R530</f>
        <v>1.0632039367000001</v>
      </c>
      <c r="S529" s="231"/>
      <c r="T529" s="233">
        <f>T530</f>
        <v>0</v>
      </c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R529" s="234" t="s">
        <v>92</v>
      </c>
      <c r="AT529" s="235" t="s">
        <v>75</v>
      </c>
      <c r="AU529" s="235" t="s">
        <v>76</v>
      </c>
      <c r="AY529" s="234" t="s">
        <v>210</v>
      </c>
      <c r="BK529" s="236">
        <f>BK530</f>
        <v>0</v>
      </c>
    </row>
    <row r="530" s="12" customFormat="1" ht="22.8" customHeight="1">
      <c r="A530" s="12"/>
      <c r="B530" s="223"/>
      <c r="C530" s="224"/>
      <c r="D530" s="225" t="s">
        <v>75</v>
      </c>
      <c r="E530" s="237" t="s">
        <v>814</v>
      </c>
      <c r="F530" s="237" t="s">
        <v>815</v>
      </c>
      <c r="G530" s="224"/>
      <c r="H530" s="224"/>
      <c r="I530" s="227"/>
      <c r="J530" s="238">
        <f>BK530</f>
        <v>0</v>
      </c>
      <c r="K530" s="224"/>
      <c r="L530" s="229"/>
      <c r="M530" s="230"/>
      <c r="N530" s="231"/>
      <c r="O530" s="231"/>
      <c r="P530" s="232">
        <f>SUM(P531:P577)</f>
        <v>0</v>
      </c>
      <c r="Q530" s="231"/>
      <c r="R530" s="232">
        <f>SUM(R531:R577)</f>
        <v>1.0632039367000001</v>
      </c>
      <c r="S530" s="231"/>
      <c r="T530" s="233">
        <f>SUM(T531:T577)</f>
        <v>0</v>
      </c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R530" s="234" t="s">
        <v>92</v>
      </c>
      <c r="AT530" s="235" t="s">
        <v>75</v>
      </c>
      <c r="AU530" s="235" t="s">
        <v>84</v>
      </c>
      <c r="AY530" s="234" t="s">
        <v>210</v>
      </c>
      <c r="BK530" s="236">
        <f>SUM(BK531:BK577)</f>
        <v>0</v>
      </c>
    </row>
    <row r="531" s="2" customFormat="1" ht="23.4566" customHeight="1">
      <c r="A531" s="39"/>
      <c r="B531" s="40"/>
      <c r="C531" s="239" t="s">
        <v>2825</v>
      </c>
      <c r="D531" s="239" t="s">
        <v>213</v>
      </c>
      <c r="E531" s="240" t="s">
        <v>3055</v>
      </c>
      <c r="F531" s="241" t="s">
        <v>3056</v>
      </c>
      <c r="G531" s="242" t="s">
        <v>254</v>
      </c>
      <c r="H531" s="243">
        <v>6.3899999999999997</v>
      </c>
      <c r="I531" s="244"/>
      <c r="J531" s="245">
        <f>ROUND(I531*H531,2)</f>
        <v>0</v>
      </c>
      <c r="K531" s="246"/>
      <c r="L531" s="45"/>
      <c r="M531" s="247" t="s">
        <v>1</v>
      </c>
      <c r="N531" s="248" t="s">
        <v>42</v>
      </c>
      <c r="O531" s="98"/>
      <c r="P531" s="249">
        <f>O531*H531</f>
        <v>0</v>
      </c>
      <c r="Q531" s="249">
        <v>0</v>
      </c>
      <c r="R531" s="249">
        <f>Q531*H531</f>
        <v>0</v>
      </c>
      <c r="S531" s="249">
        <v>0</v>
      </c>
      <c r="T531" s="250">
        <f>S531*H531</f>
        <v>0</v>
      </c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R531" s="251" t="s">
        <v>336</v>
      </c>
      <c r="AT531" s="251" t="s">
        <v>213</v>
      </c>
      <c r="AU531" s="251" t="s">
        <v>92</v>
      </c>
      <c r="AY531" s="18" t="s">
        <v>210</v>
      </c>
      <c r="BE531" s="252">
        <f>IF(N531="základná",J531,0)</f>
        <v>0</v>
      </c>
      <c r="BF531" s="252">
        <f>IF(N531="znížená",J531,0)</f>
        <v>0</v>
      </c>
      <c r="BG531" s="252">
        <f>IF(N531="zákl. prenesená",J531,0)</f>
        <v>0</v>
      </c>
      <c r="BH531" s="252">
        <f>IF(N531="zníž. prenesená",J531,0)</f>
        <v>0</v>
      </c>
      <c r="BI531" s="252">
        <f>IF(N531="nulová",J531,0)</f>
        <v>0</v>
      </c>
      <c r="BJ531" s="18" t="s">
        <v>92</v>
      </c>
      <c r="BK531" s="252">
        <f>ROUND(I531*H531,2)</f>
        <v>0</v>
      </c>
      <c r="BL531" s="18" t="s">
        <v>336</v>
      </c>
      <c r="BM531" s="251" t="s">
        <v>3057</v>
      </c>
    </row>
    <row r="532" s="15" customFormat="1">
      <c r="A532" s="15"/>
      <c r="B532" s="292"/>
      <c r="C532" s="293"/>
      <c r="D532" s="260" t="s">
        <v>256</v>
      </c>
      <c r="E532" s="294" t="s">
        <v>1</v>
      </c>
      <c r="F532" s="295" t="s">
        <v>2927</v>
      </c>
      <c r="G532" s="293"/>
      <c r="H532" s="294" t="s">
        <v>1</v>
      </c>
      <c r="I532" s="296"/>
      <c r="J532" s="293"/>
      <c r="K532" s="293"/>
      <c r="L532" s="297"/>
      <c r="M532" s="298"/>
      <c r="N532" s="299"/>
      <c r="O532" s="299"/>
      <c r="P532" s="299"/>
      <c r="Q532" s="299"/>
      <c r="R532" s="299"/>
      <c r="S532" s="299"/>
      <c r="T532" s="300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T532" s="301" t="s">
        <v>256</v>
      </c>
      <c r="AU532" s="301" t="s">
        <v>92</v>
      </c>
      <c r="AV532" s="15" t="s">
        <v>84</v>
      </c>
      <c r="AW532" s="15" t="s">
        <v>32</v>
      </c>
      <c r="AX532" s="15" t="s">
        <v>76</v>
      </c>
      <c r="AY532" s="301" t="s">
        <v>210</v>
      </c>
    </row>
    <row r="533" s="13" customFormat="1">
      <c r="A533" s="13"/>
      <c r="B533" s="258"/>
      <c r="C533" s="259"/>
      <c r="D533" s="260" t="s">
        <v>256</v>
      </c>
      <c r="E533" s="261" t="s">
        <v>1</v>
      </c>
      <c r="F533" s="262" t="s">
        <v>3058</v>
      </c>
      <c r="G533" s="259"/>
      <c r="H533" s="263">
        <v>6.3899999999999997</v>
      </c>
      <c r="I533" s="264"/>
      <c r="J533" s="259"/>
      <c r="K533" s="259"/>
      <c r="L533" s="265"/>
      <c r="M533" s="266"/>
      <c r="N533" s="267"/>
      <c r="O533" s="267"/>
      <c r="P533" s="267"/>
      <c r="Q533" s="267"/>
      <c r="R533" s="267"/>
      <c r="S533" s="267"/>
      <c r="T533" s="268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T533" s="269" t="s">
        <v>256</v>
      </c>
      <c r="AU533" s="269" t="s">
        <v>92</v>
      </c>
      <c r="AV533" s="13" t="s">
        <v>92</v>
      </c>
      <c r="AW533" s="13" t="s">
        <v>32</v>
      </c>
      <c r="AX533" s="13" t="s">
        <v>84</v>
      </c>
      <c r="AY533" s="269" t="s">
        <v>210</v>
      </c>
    </row>
    <row r="534" s="2" customFormat="1" ht="16.30189" customHeight="1">
      <c r="A534" s="39"/>
      <c r="B534" s="40"/>
      <c r="C534" s="281" t="s">
        <v>2831</v>
      </c>
      <c r="D534" s="281" t="s">
        <v>330</v>
      </c>
      <c r="E534" s="282" t="s">
        <v>1213</v>
      </c>
      <c r="F534" s="283" t="s">
        <v>1214</v>
      </c>
      <c r="G534" s="284" t="s">
        <v>333</v>
      </c>
      <c r="H534" s="285">
        <v>0.002</v>
      </c>
      <c r="I534" s="286"/>
      <c r="J534" s="287">
        <f>ROUND(I534*H534,2)</f>
        <v>0</v>
      </c>
      <c r="K534" s="288"/>
      <c r="L534" s="289"/>
      <c r="M534" s="290" t="s">
        <v>1</v>
      </c>
      <c r="N534" s="291" t="s">
        <v>42</v>
      </c>
      <c r="O534" s="98"/>
      <c r="P534" s="249">
        <f>O534*H534</f>
        <v>0</v>
      </c>
      <c r="Q534" s="249">
        <v>1</v>
      </c>
      <c r="R534" s="249">
        <f>Q534*H534</f>
        <v>0.002</v>
      </c>
      <c r="S534" s="249">
        <v>0</v>
      </c>
      <c r="T534" s="250">
        <f>S534*H534</f>
        <v>0</v>
      </c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R534" s="251" t="s">
        <v>418</v>
      </c>
      <c r="AT534" s="251" t="s">
        <v>330</v>
      </c>
      <c r="AU534" s="251" t="s">
        <v>92</v>
      </c>
      <c r="AY534" s="18" t="s">
        <v>210</v>
      </c>
      <c r="BE534" s="252">
        <f>IF(N534="základná",J534,0)</f>
        <v>0</v>
      </c>
      <c r="BF534" s="252">
        <f>IF(N534="znížená",J534,0)</f>
        <v>0</v>
      </c>
      <c r="BG534" s="252">
        <f>IF(N534="zákl. prenesená",J534,0)</f>
        <v>0</v>
      </c>
      <c r="BH534" s="252">
        <f>IF(N534="zníž. prenesená",J534,0)</f>
        <v>0</v>
      </c>
      <c r="BI534" s="252">
        <f>IF(N534="nulová",J534,0)</f>
        <v>0</v>
      </c>
      <c r="BJ534" s="18" t="s">
        <v>92</v>
      </c>
      <c r="BK534" s="252">
        <f>ROUND(I534*H534,2)</f>
        <v>0</v>
      </c>
      <c r="BL534" s="18" t="s">
        <v>336</v>
      </c>
      <c r="BM534" s="251" t="s">
        <v>3059</v>
      </c>
    </row>
    <row r="535" s="13" customFormat="1">
      <c r="A535" s="13"/>
      <c r="B535" s="258"/>
      <c r="C535" s="259"/>
      <c r="D535" s="260" t="s">
        <v>256</v>
      </c>
      <c r="E535" s="259"/>
      <c r="F535" s="262" t="s">
        <v>3060</v>
      </c>
      <c r="G535" s="259"/>
      <c r="H535" s="263">
        <v>0.002</v>
      </c>
      <c r="I535" s="264"/>
      <c r="J535" s="259"/>
      <c r="K535" s="259"/>
      <c r="L535" s="265"/>
      <c r="M535" s="266"/>
      <c r="N535" s="267"/>
      <c r="O535" s="267"/>
      <c r="P535" s="267"/>
      <c r="Q535" s="267"/>
      <c r="R535" s="267"/>
      <c r="S535" s="267"/>
      <c r="T535" s="268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T535" s="269" t="s">
        <v>256</v>
      </c>
      <c r="AU535" s="269" t="s">
        <v>92</v>
      </c>
      <c r="AV535" s="13" t="s">
        <v>92</v>
      </c>
      <c r="AW535" s="13" t="s">
        <v>4</v>
      </c>
      <c r="AX535" s="13" t="s">
        <v>84</v>
      </c>
      <c r="AY535" s="269" t="s">
        <v>210</v>
      </c>
    </row>
    <row r="536" s="2" customFormat="1" ht="23.4566" customHeight="1">
      <c r="A536" s="39"/>
      <c r="B536" s="40"/>
      <c r="C536" s="239" t="s">
        <v>2836</v>
      </c>
      <c r="D536" s="239" t="s">
        <v>213</v>
      </c>
      <c r="E536" s="240" t="s">
        <v>817</v>
      </c>
      <c r="F536" s="241" t="s">
        <v>818</v>
      </c>
      <c r="G536" s="242" t="s">
        <v>254</v>
      </c>
      <c r="H536" s="243">
        <v>29.452000000000002</v>
      </c>
      <c r="I536" s="244"/>
      <c r="J536" s="245">
        <f>ROUND(I536*H536,2)</f>
        <v>0</v>
      </c>
      <c r="K536" s="246"/>
      <c r="L536" s="45"/>
      <c r="M536" s="247" t="s">
        <v>1</v>
      </c>
      <c r="N536" s="248" t="s">
        <v>42</v>
      </c>
      <c r="O536" s="98"/>
      <c r="P536" s="249">
        <f>O536*H536</f>
        <v>0</v>
      </c>
      <c r="Q536" s="249">
        <v>0</v>
      </c>
      <c r="R536" s="249">
        <f>Q536*H536</f>
        <v>0</v>
      </c>
      <c r="S536" s="249">
        <v>0</v>
      </c>
      <c r="T536" s="250">
        <f>S536*H536</f>
        <v>0</v>
      </c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R536" s="251" t="s">
        <v>336</v>
      </c>
      <c r="AT536" s="251" t="s">
        <v>213</v>
      </c>
      <c r="AU536" s="251" t="s">
        <v>92</v>
      </c>
      <c r="AY536" s="18" t="s">
        <v>210</v>
      </c>
      <c r="BE536" s="252">
        <f>IF(N536="základná",J536,0)</f>
        <v>0</v>
      </c>
      <c r="BF536" s="252">
        <f>IF(N536="znížená",J536,0)</f>
        <v>0</v>
      </c>
      <c r="BG536" s="252">
        <f>IF(N536="zákl. prenesená",J536,0)</f>
        <v>0</v>
      </c>
      <c r="BH536" s="252">
        <f>IF(N536="zníž. prenesená",J536,0)</f>
        <v>0</v>
      </c>
      <c r="BI536" s="252">
        <f>IF(N536="nulová",J536,0)</f>
        <v>0</v>
      </c>
      <c r="BJ536" s="18" t="s">
        <v>92</v>
      </c>
      <c r="BK536" s="252">
        <f>ROUND(I536*H536,2)</f>
        <v>0</v>
      </c>
      <c r="BL536" s="18" t="s">
        <v>336</v>
      </c>
      <c r="BM536" s="251" t="s">
        <v>2802</v>
      </c>
    </row>
    <row r="537" s="13" customFormat="1">
      <c r="A537" s="13"/>
      <c r="B537" s="258"/>
      <c r="C537" s="259"/>
      <c r="D537" s="260" t="s">
        <v>256</v>
      </c>
      <c r="E537" s="261" t="s">
        <v>1</v>
      </c>
      <c r="F537" s="262" t="s">
        <v>3061</v>
      </c>
      <c r="G537" s="259"/>
      <c r="H537" s="263">
        <v>6.2439999999999998</v>
      </c>
      <c r="I537" s="264"/>
      <c r="J537" s="259"/>
      <c r="K537" s="259"/>
      <c r="L537" s="265"/>
      <c r="M537" s="266"/>
      <c r="N537" s="267"/>
      <c r="O537" s="267"/>
      <c r="P537" s="267"/>
      <c r="Q537" s="267"/>
      <c r="R537" s="267"/>
      <c r="S537" s="267"/>
      <c r="T537" s="268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69" t="s">
        <v>256</v>
      </c>
      <c r="AU537" s="269" t="s">
        <v>92</v>
      </c>
      <c r="AV537" s="13" t="s">
        <v>92</v>
      </c>
      <c r="AW537" s="13" t="s">
        <v>32</v>
      </c>
      <c r="AX537" s="13" t="s">
        <v>76</v>
      </c>
      <c r="AY537" s="269" t="s">
        <v>210</v>
      </c>
    </row>
    <row r="538" s="15" customFormat="1">
      <c r="A538" s="15"/>
      <c r="B538" s="292"/>
      <c r="C538" s="293"/>
      <c r="D538" s="260" t="s">
        <v>256</v>
      </c>
      <c r="E538" s="294" t="s">
        <v>1</v>
      </c>
      <c r="F538" s="295" t="s">
        <v>2927</v>
      </c>
      <c r="G538" s="293"/>
      <c r="H538" s="294" t="s">
        <v>1</v>
      </c>
      <c r="I538" s="296"/>
      <c r="J538" s="293"/>
      <c r="K538" s="293"/>
      <c r="L538" s="297"/>
      <c r="M538" s="298"/>
      <c r="N538" s="299"/>
      <c r="O538" s="299"/>
      <c r="P538" s="299"/>
      <c r="Q538" s="299"/>
      <c r="R538" s="299"/>
      <c r="S538" s="299"/>
      <c r="T538" s="300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T538" s="301" t="s">
        <v>256</v>
      </c>
      <c r="AU538" s="301" t="s">
        <v>92</v>
      </c>
      <c r="AV538" s="15" t="s">
        <v>84</v>
      </c>
      <c r="AW538" s="15" t="s">
        <v>32</v>
      </c>
      <c r="AX538" s="15" t="s">
        <v>76</v>
      </c>
      <c r="AY538" s="301" t="s">
        <v>210</v>
      </c>
    </row>
    <row r="539" s="13" customFormat="1">
      <c r="A539" s="13"/>
      <c r="B539" s="258"/>
      <c r="C539" s="259"/>
      <c r="D539" s="260" t="s">
        <v>256</v>
      </c>
      <c r="E539" s="261" t="s">
        <v>1</v>
      </c>
      <c r="F539" s="262" t="s">
        <v>3062</v>
      </c>
      <c r="G539" s="259"/>
      <c r="H539" s="263">
        <v>10.577999999999999</v>
      </c>
      <c r="I539" s="264"/>
      <c r="J539" s="259"/>
      <c r="K539" s="259"/>
      <c r="L539" s="265"/>
      <c r="M539" s="266"/>
      <c r="N539" s="267"/>
      <c r="O539" s="267"/>
      <c r="P539" s="267"/>
      <c r="Q539" s="267"/>
      <c r="R539" s="267"/>
      <c r="S539" s="267"/>
      <c r="T539" s="268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269" t="s">
        <v>256</v>
      </c>
      <c r="AU539" s="269" t="s">
        <v>92</v>
      </c>
      <c r="AV539" s="13" t="s">
        <v>92</v>
      </c>
      <c r="AW539" s="13" t="s">
        <v>32</v>
      </c>
      <c r="AX539" s="13" t="s">
        <v>76</v>
      </c>
      <c r="AY539" s="269" t="s">
        <v>210</v>
      </c>
    </row>
    <row r="540" s="15" customFormat="1">
      <c r="A540" s="15"/>
      <c r="B540" s="292"/>
      <c r="C540" s="293"/>
      <c r="D540" s="260" t="s">
        <v>256</v>
      </c>
      <c r="E540" s="294" t="s">
        <v>1</v>
      </c>
      <c r="F540" s="295" t="s">
        <v>2929</v>
      </c>
      <c r="G540" s="293"/>
      <c r="H540" s="294" t="s">
        <v>1</v>
      </c>
      <c r="I540" s="296"/>
      <c r="J540" s="293"/>
      <c r="K540" s="293"/>
      <c r="L540" s="297"/>
      <c r="M540" s="298"/>
      <c r="N540" s="299"/>
      <c r="O540" s="299"/>
      <c r="P540" s="299"/>
      <c r="Q540" s="299"/>
      <c r="R540" s="299"/>
      <c r="S540" s="299"/>
      <c r="T540" s="300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T540" s="301" t="s">
        <v>256</v>
      </c>
      <c r="AU540" s="301" t="s">
        <v>92</v>
      </c>
      <c r="AV540" s="15" t="s">
        <v>84</v>
      </c>
      <c r="AW540" s="15" t="s">
        <v>32</v>
      </c>
      <c r="AX540" s="15" t="s">
        <v>76</v>
      </c>
      <c r="AY540" s="301" t="s">
        <v>210</v>
      </c>
    </row>
    <row r="541" s="13" customFormat="1">
      <c r="A541" s="13"/>
      <c r="B541" s="258"/>
      <c r="C541" s="259"/>
      <c r="D541" s="260" t="s">
        <v>256</v>
      </c>
      <c r="E541" s="261" t="s">
        <v>1</v>
      </c>
      <c r="F541" s="262" t="s">
        <v>3063</v>
      </c>
      <c r="G541" s="259"/>
      <c r="H541" s="263">
        <v>12.630000000000001</v>
      </c>
      <c r="I541" s="264"/>
      <c r="J541" s="259"/>
      <c r="K541" s="259"/>
      <c r="L541" s="265"/>
      <c r="M541" s="266"/>
      <c r="N541" s="267"/>
      <c r="O541" s="267"/>
      <c r="P541" s="267"/>
      <c r="Q541" s="267"/>
      <c r="R541" s="267"/>
      <c r="S541" s="267"/>
      <c r="T541" s="268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T541" s="269" t="s">
        <v>256</v>
      </c>
      <c r="AU541" s="269" t="s">
        <v>92</v>
      </c>
      <c r="AV541" s="13" t="s">
        <v>92</v>
      </c>
      <c r="AW541" s="13" t="s">
        <v>32</v>
      </c>
      <c r="AX541" s="13" t="s">
        <v>76</v>
      </c>
      <c r="AY541" s="269" t="s">
        <v>210</v>
      </c>
    </row>
    <row r="542" s="14" customFormat="1">
      <c r="A542" s="14"/>
      <c r="B542" s="270"/>
      <c r="C542" s="271"/>
      <c r="D542" s="260" t="s">
        <v>256</v>
      </c>
      <c r="E542" s="272" t="s">
        <v>1</v>
      </c>
      <c r="F542" s="273" t="s">
        <v>268</v>
      </c>
      <c r="G542" s="271"/>
      <c r="H542" s="274">
        <v>29.452000000000002</v>
      </c>
      <c r="I542" s="275"/>
      <c r="J542" s="271"/>
      <c r="K542" s="271"/>
      <c r="L542" s="276"/>
      <c r="M542" s="277"/>
      <c r="N542" s="278"/>
      <c r="O542" s="278"/>
      <c r="P542" s="278"/>
      <c r="Q542" s="278"/>
      <c r="R542" s="278"/>
      <c r="S542" s="278"/>
      <c r="T542" s="279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T542" s="280" t="s">
        <v>256</v>
      </c>
      <c r="AU542" s="280" t="s">
        <v>92</v>
      </c>
      <c r="AV542" s="14" t="s">
        <v>227</v>
      </c>
      <c r="AW542" s="14" t="s">
        <v>32</v>
      </c>
      <c r="AX542" s="14" t="s">
        <v>84</v>
      </c>
      <c r="AY542" s="280" t="s">
        <v>210</v>
      </c>
    </row>
    <row r="543" s="2" customFormat="1" ht="16.30189" customHeight="1">
      <c r="A543" s="39"/>
      <c r="B543" s="40"/>
      <c r="C543" s="281" t="s">
        <v>2842</v>
      </c>
      <c r="D543" s="281" t="s">
        <v>330</v>
      </c>
      <c r="E543" s="282" t="s">
        <v>1213</v>
      </c>
      <c r="F543" s="283" t="s">
        <v>1214</v>
      </c>
      <c r="G543" s="284" t="s">
        <v>333</v>
      </c>
      <c r="H543" s="285">
        <v>0.01</v>
      </c>
      <c r="I543" s="286"/>
      <c r="J543" s="287">
        <f>ROUND(I543*H543,2)</f>
        <v>0</v>
      </c>
      <c r="K543" s="288"/>
      <c r="L543" s="289"/>
      <c r="M543" s="290" t="s">
        <v>1</v>
      </c>
      <c r="N543" s="291" t="s">
        <v>42</v>
      </c>
      <c r="O543" s="98"/>
      <c r="P543" s="249">
        <f>O543*H543</f>
        <v>0</v>
      </c>
      <c r="Q543" s="249">
        <v>1</v>
      </c>
      <c r="R543" s="249">
        <f>Q543*H543</f>
        <v>0.01</v>
      </c>
      <c r="S543" s="249">
        <v>0</v>
      </c>
      <c r="T543" s="250">
        <f>S543*H543</f>
        <v>0</v>
      </c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R543" s="251" t="s">
        <v>418</v>
      </c>
      <c r="AT543" s="251" t="s">
        <v>330</v>
      </c>
      <c r="AU543" s="251" t="s">
        <v>92</v>
      </c>
      <c r="AY543" s="18" t="s">
        <v>210</v>
      </c>
      <c r="BE543" s="252">
        <f>IF(N543="základná",J543,0)</f>
        <v>0</v>
      </c>
      <c r="BF543" s="252">
        <f>IF(N543="znížená",J543,0)</f>
        <v>0</v>
      </c>
      <c r="BG543" s="252">
        <f>IF(N543="zákl. prenesená",J543,0)</f>
        <v>0</v>
      </c>
      <c r="BH543" s="252">
        <f>IF(N543="zníž. prenesená",J543,0)</f>
        <v>0</v>
      </c>
      <c r="BI543" s="252">
        <f>IF(N543="nulová",J543,0)</f>
        <v>0</v>
      </c>
      <c r="BJ543" s="18" t="s">
        <v>92</v>
      </c>
      <c r="BK543" s="252">
        <f>ROUND(I543*H543,2)</f>
        <v>0</v>
      </c>
      <c r="BL543" s="18" t="s">
        <v>336</v>
      </c>
      <c r="BM543" s="251" t="s">
        <v>2804</v>
      </c>
    </row>
    <row r="544" s="13" customFormat="1">
      <c r="A544" s="13"/>
      <c r="B544" s="258"/>
      <c r="C544" s="259"/>
      <c r="D544" s="260" t="s">
        <v>256</v>
      </c>
      <c r="E544" s="259"/>
      <c r="F544" s="262" t="s">
        <v>3064</v>
      </c>
      <c r="G544" s="259"/>
      <c r="H544" s="263">
        <v>0.01</v>
      </c>
      <c r="I544" s="264"/>
      <c r="J544" s="259"/>
      <c r="K544" s="259"/>
      <c r="L544" s="265"/>
      <c r="M544" s="266"/>
      <c r="N544" s="267"/>
      <c r="O544" s="267"/>
      <c r="P544" s="267"/>
      <c r="Q544" s="267"/>
      <c r="R544" s="267"/>
      <c r="S544" s="267"/>
      <c r="T544" s="268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T544" s="269" t="s">
        <v>256</v>
      </c>
      <c r="AU544" s="269" t="s">
        <v>92</v>
      </c>
      <c r="AV544" s="13" t="s">
        <v>92</v>
      </c>
      <c r="AW544" s="13" t="s">
        <v>4</v>
      </c>
      <c r="AX544" s="13" t="s">
        <v>84</v>
      </c>
      <c r="AY544" s="269" t="s">
        <v>210</v>
      </c>
    </row>
    <row r="545" s="2" customFormat="1" ht="23.4566" customHeight="1">
      <c r="A545" s="39"/>
      <c r="B545" s="40"/>
      <c r="C545" s="239" t="s">
        <v>2847</v>
      </c>
      <c r="D545" s="239" t="s">
        <v>213</v>
      </c>
      <c r="E545" s="240" t="s">
        <v>3065</v>
      </c>
      <c r="F545" s="241" t="s">
        <v>3066</v>
      </c>
      <c r="G545" s="242" t="s">
        <v>254</v>
      </c>
      <c r="H545" s="243">
        <v>12.779999999999999</v>
      </c>
      <c r="I545" s="244"/>
      <c r="J545" s="245">
        <f>ROUND(I545*H545,2)</f>
        <v>0</v>
      </c>
      <c r="K545" s="246"/>
      <c r="L545" s="45"/>
      <c r="M545" s="247" t="s">
        <v>1</v>
      </c>
      <c r="N545" s="248" t="s">
        <v>42</v>
      </c>
      <c r="O545" s="98"/>
      <c r="P545" s="249">
        <f>O545*H545</f>
        <v>0</v>
      </c>
      <c r="Q545" s="249">
        <v>0.00023440000000000001</v>
      </c>
      <c r="R545" s="249">
        <f>Q545*H545</f>
        <v>0.0029956319999999998</v>
      </c>
      <c r="S545" s="249">
        <v>0</v>
      </c>
      <c r="T545" s="250">
        <f>S545*H545</f>
        <v>0</v>
      </c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R545" s="251" t="s">
        <v>336</v>
      </c>
      <c r="AT545" s="251" t="s">
        <v>213</v>
      </c>
      <c r="AU545" s="251" t="s">
        <v>92</v>
      </c>
      <c r="AY545" s="18" t="s">
        <v>210</v>
      </c>
      <c r="BE545" s="252">
        <f>IF(N545="základná",J545,0)</f>
        <v>0</v>
      </c>
      <c r="BF545" s="252">
        <f>IF(N545="znížená",J545,0)</f>
        <v>0</v>
      </c>
      <c r="BG545" s="252">
        <f>IF(N545="zákl. prenesená",J545,0)</f>
        <v>0</v>
      </c>
      <c r="BH545" s="252">
        <f>IF(N545="zníž. prenesená",J545,0)</f>
        <v>0</v>
      </c>
      <c r="BI545" s="252">
        <f>IF(N545="nulová",J545,0)</f>
        <v>0</v>
      </c>
      <c r="BJ545" s="18" t="s">
        <v>92</v>
      </c>
      <c r="BK545" s="252">
        <f>ROUND(I545*H545,2)</f>
        <v>0</v>
      </c>
      <c r="BL545" s="18" t="s">
        <v>336</v>
      </c>
      <c r="BM545" s="251" t="s">
        <v>3067</v>
      </c>
    </row>
    <row r="546" s="13" customFormat="1">
      <c r="A546" s="13"/>
      <c r="B546" s="258"/>
      <c r="C546" s="259"/>
      <c r="D546" s="260" t="s">
        <v>256</v>
      </c>
      <c r="E546" s="261" t="s">
        <v>1</v>
      </c>
      <c r="F546" s="262" t="s">
        <v>3068</v>
      </c>
      <c r="G546" s="259"/>
      <c r="H546" s="263">
        <v>12.779999999999999</v>
      </c>
      <c r="I546" s="264"/>
      <c r="J546" s="259"/>
      <c r="K546" s="259"/>
      <c r="L546" s="265"/>
      <c r="M546" s="266"/>
      <c r="N546" s="267"/>
      <c r="O546" s="267"/>
      <c r="P546" s="267"/>
      <c r="Q546" s="267"/>
      <c r="R546" s="267"/>
      <c r="S546" s="267"/>
      <c r="T546" s="268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T546" s="269" t="s">
        <v>256</v>
      </c>
      <c r="AU546" s="269" t="s">
        <v>92</v>
      </c>
      <c r="AV546" s="13" t="s">
        <v>92</v>
      </c>
      <c r="AW546" s="13" t="s">
        <v>32</v>
      </c>
      <c r="AX546" s="13" t="s">
        <v>84</v>
      </c>
      <c r="AY546" s="269" t="s">
        <v>210</v>
      </c>
    </row>
    <row r="547" s="2" customFormat="1" ht="16.30189" customHeight="1">
      <c r="A547" s="39"/>
      <c r="B547" s="40"/>
      <c r="C547" s="281" t="s">
        <v>2849</v>
      </c>
      <c r="D547" s="281" t="s">
        <v>330</v>
      </c>
      <c r="E547" s="282" t="s">
        <v>2810</v>
      </c>
      <c r="F547" s="283" t="s">
        <v>2811</v>
      </c>
      <c r="G547" s="284" t="s">
        <v>333</v>
      </c>
      <c r="H547" s="285">
        <v>0.019</v>
      </c>
      <c r="I547" s="286"/>
      <c r="J547" s="287">
        <f>ROUND(I547*H547,2)</f>
        <v>0</v>
      </c>
      <c r="K547" s="288"/>
      <c r="L547" s="289"/>
      <c r="M547" s="290" t="s">
        <v>1</v>
      </c>
      <c r="N547" s="291" t="s">
        <v>42</v>
      </c>
      <c r="O547" s="98"/>
      <c r="P547" s="249">
        <f>O547*H547</f>
        <v>0</v>
      </c>
      <c r="Q547" s="249">
        <v>1</v>
      </c>
      <c r="R547" s="249">
        <f>Q547*H547</f>
        <v>0.019</v>
      </c>
      <c r="S547" s="249">
        <v>0</v>
      </c>
      <c r="T547" s="250">
        <f>S547*H547</f>
        <v>0</v>
      </c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R547" s="251" t="s">
        <v>418</v>
      </c>
      <c r="AT547" s="251" t="s">
        <v>330</v>
      </c>
      <c r="AU547" s="251" t="s">
        <v>92</v>
      </c>
      <c r="AY547" s="18" t="s">
        <v>210</v>
      </c>
      <c r="BE547" s="252">
        <f>IF(N547="základná",J547,0)</f>
        <v>0</v>
      </c>
      <c r="BF547" s="252">
        <f>IF(N547="znížená",J547,0)</f>
        <v>0</v>
      </c>
      <c r="BG547" s="252">
        <f>IF(N547="zákl. prenesená",J547,0)</f>
        <v>0</v>
      </c>
      <c r="BH547" s="252">
        <f>IF(N547="zníž. prenesená",J547,0)</f>
        <v>0</v>
      </c>
      <c r="BI547" s="252">
        <f>IF(N547="nulová",J547,0)</f>
        <v>0</v>
      </c>
      <c r="BJ547" s="18" t="s">
        <v>92</v>
      </c>
      <c r="BK547" s="252">
        <f>ROUND(I547*H547,2)</f>
        <v>0</v>
      </c>
      <c r="BL547" s="18" t="s">
        <v>336</v>
      </c>
      <c r="BM547" s="251" t="s">
        <v>3069</v>
      </c>
    </row>
    <row r="548" s="13" customFormat="1">
      <c r="A548" s="13"/>
      <c r="B548" s="258"/>
      <c r="C548" s="259"/>
      <c r="D548" s="260" t="s">
        <v>256</v>
      </c>
      <c r="E548" s="259"/>
      <c r="F548" s="262" t="s">
        <v>3070</v>
      </c>
      <c r="G548" s="259"/>
      <c r="H548" s="263">
        <v>0.019</v>
      </c>
      <c r="I548" s="264"/>
      <c r="J548" s="259"/>
      <c r="K548" s="259"/>
      <c r="L548" s="265"/>
      <c r="M548" s="266"/>
      <c r="N548" s="267"/>
      <c r="O548" s="267"/>
      <c r="P548" s="267"/>
      <c r="Q548" s="267"/>
      <c r="R548" s="267"/>
      <c r="S548" s="267"/>
      <c r="T548" s="268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T548" s="269" t="s">
        <v>256</v>
      </c>
      <c r="AU548" s="269" t="s">
        <v>92</v>
      </c>
      <c r="AV548" s="13" t="s">
        <v>92</v>
      </c>
      <c r="AW548" s="13" t="s">
        <v>4</v>
      </c>
      <c r="AX548" s="13" t="s">
        <v>84</v>
      </c>
      <c r="AY548" s="269" t="s">
        <v>210</v>
      </c>
    </row>
    <row r="549" s="2" customFormat="1" ht="23.4566" customHeight="1">
      <c r="A549" s="39"/>
      <c r="B549" s="40"/>
      <c r="C549" s="239" t="s">
        <v>2040</v>
      </c>
      <c r="D549" s="239" t="s">
        <v>213</v>
      </c>
      <c r="E549" s="240" t="s">
        <v>826</v>
      </c>
      <c r="F549" s="241" t="s">
        <v>827</v>
      </c>
      <c r="G549" s="242" t="s">
        <v>254</v>
      </c>
      <c r="H549" s="243">
        <v>58.904000000000003</v>
      </c>
      <c r="I549" s="244"/>
      <c r="J549" s="245">
        <f>ROUND(I549*H549,2)</f>
        <v>0</v>
      </c>
      <c r="K549" s="246"/>
      <c r="L549" s="45"/>
      <c r="M549" s="247" t="s">
        <v>1</v>
      </c>
      <c r="N549" s="248" t="s">
        <v>42</v>
      </c>
      <c r="O549" s="98"/>
      <c r="P549" s="249">
        <f>O549*H549</f>
        <v>0</v>
      </c>
      <c r="Q549" s="249">
        <v>0.00026259999999999999</v>
      </c>
      <c r="R549" s="249">
        <f>Q549*H549</f>
        <v>0.0154681904</v>
      </c>
      <c r="S549" s="249">
        <v>0</v>
      </c>
      <c r="T549" s="250">
        <f>S549*H549</f>
        <v>0</v>
      </c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  <c r="AR549" s="251" t="s">
        <v>336</v>
      </c>
      <c r="AT549" s="251" t="s">
        <v>213</v>
      </c>
      <c r="AU549" s="251" t="s">
        <v>92</v>
      </c>
      <c r="AY549" s="18" t="s">
        <v>210</v>
      </c>
      <c r="BE549" s="252">
        <f>IF(N549="základná",J549,0)</f>
        <v>0</v>
      </c>
      <c r="BF549" s="252">
        <f>IF(N549="znížená",J549,0)</f>
        <v>0</v>
      </c>
      <c r="BG549" s="252">
        <f>IF(N549="zákl. prenesená",J549,0)</f>
        <v>0</v>
      </c>
      <c r="BH549" s="252">
        <f>IF(N549="zníž. prenesená",J549,0)</f>
        <v>0</v>
      </c>
      <c r="BI549" s="252">
        <f>IF(N549="nulová",J549,0)</f>
        <v>0</v>
      </c>
      <c r="BJ549" s="18" t="s">
        <v>92</v>
      </c>
      <c r="BK549" s="252">
        <f>ROUND(I549*H549,2)</f>
        <v>0</v>
      </c>
      <c r="BL549" s="18" t="s">
        <v>336</v>
      </c>
      <c r="BM549" s="251" t="s">
        <v>2807</v>
      </c>
    </row>
    <row r="550" s="13" customFormat="1">
      <c r="A550" s="13"/>
      <c r="B550" s="258"/>
      <c r="C550" s="259"/>
      <c r="D550" s="260" t="s">
        <v>256</v>
      </c>
      <c r="E550" s="261" t="s">
        <v>1</v>
      </c>
      <c r="F550" s="262" t="s">
        <v>3071</v>
      </c>
      <c r="G550" s="259"/>
      <c r="H550" s="263">
        <v>58.904000000000003</v>
      </c>
      <c r="I550" s="264"/>
      <c r="J550" s="259"/>
      <c r="K550" s="259"/>
      <c r="L550" s="265"/>
      <c r="M550" s="266"/>
      <c r="N550" s="267"/>
      <c r="O550" s="267"/>
      <c r="P550" s="267"/>
      <c r="Q550" s="267"/>
      <c r="R550" s="267"/>
      <c r="S550" s="267"/>
      <c r="T550" s="268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T550" s="269" t="s">
        <v>256</v>
      </c>
      <c r="AU550" s="269" t="s">
        <v>92</v>
      </c>
      <c r="AV550" s="13" t="s">
        <v>92</v>
      </c>
      <c r="AW550" s="13" t="s">
        <v>32</v>
      </c>
      <c r="AX550" s="13" t="s">
        <v>84</v>
      </c>
      <c r="AY550" s="269" t="s">
        <v>210</v>
      </c>
    </row>
    <row r="551" s="2" customFormat="1" ht="16.30189" customHeight="1">
      <c r="A551" s="39"/>
      <c r="B551" s="40"/>
      <c r="C551" s="281" t="s">
        <v>2854</v>
      </c>
      <c r="D551" s="281" t="s">
        <v>330</v>
      </c>
      <c r="E551" s="282" t="s">
        <v>2810</v>
      </c>
      <c r="F551" s="283" t="s">
        <v>2811</v>
      </c>
      <c r="G551" s="284" t="s">
        <v>333</v>
      </c>
      <c r="H551" s="285">
        <v>0.10000000000000001</v>
      </c>
      <c r="I551" s="286"/>
      <c r="J551" s="287">
        <f>ROUND(I551*H551,2)</f>
        <v>0</v>
      </c>
      <c r="K551" s="288"/>
      <c r="L551" s="289"/>
      <c r="M551" s="290" t="s">
        <v>1</v>
      </c>
      <c r="N551" s="291" t="s">
        <v>42</v>
      </c>
      <c r="O551" s="98"/>
      <c r="P551" s="249">
        <f>O551*H551</f>
        <v>0</v>
      </c>
      <c r="Q551" s="249">
        <v>1</v>
      </c>
      <c r="R551" s="249">
        <f>Q551*H551</f>
        <v>0.10000000000000001</v>
      </c>
      <c r="S551" s="249">
        <v>0</v>
      </c>
      <c r="T551" s="250">
        <f>S551*H551</f>
        <v>0</v>
      </c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R551" s="251" t="s">
        <v>418</v>
      </c>
      <c r="AT551" s="251" t="s">
        <v>330</v>
      </c>
      <c r="AU551" s="251" t="s">
        <v>92</v>
      </c>
      <c r="AY551" s="18" t="s">
        <v>210</v>
      </c>
      <c r="BE551" s="252">
        <f>IF(N551="základná",J551,0)</f>
        <v>0</v>
      </c>
      <c r="BF551" s="252">
        <f>IF(N551="znížená",J551,0)</f>
        <v>0</v>
      </c>
      <c r="BG551" s="252">
        <f>IF(N551="zákl. prenesená",J551,0)</f>
        <v>0</v>
      </c>
      <c r="BH551" s="252">
        <f>IF(N551="zníž. prenesená",J551,0)</f>
        <v>0</v>
      </c>
      <c r="BI551" s="252">
        <f>IF(N551="nulová",J551,0)</f>
        <v>0</v>
      </c>
      <c r="BJ551" s="18" t="s">
        <v>92</v>
      </c>
      <c r="BK551" s="252">
        <f>ROUND(I551*H551,2)</f>
        <v>0</v>
      </c>
      <c r="BL551" s="18" t="s">
        <v>336</v>
      </c>
      <c r="BM551" s="251" t="s">
        <v>2812</v>
      </c>
    </row>
    <row r="552" s="13" customFormat="1">
      <c r="A552" s="13"/>
      <c r="B552" s="258"/>
      <c r="C552" s="259"/>
      <c r="D552" s="260" t="s">
        <v>256</v>
      </c>
      <c r="E552" s="259"/>
      <c r="F552" s="262" t="s">
        <v>3072</v>
      </c>
      <c r="G552" s="259"/>
      <c r="H552" s="263">
        <v>0.10000000000000001</v>
      </c>
      <c r="I552" s="264"/>
      <c r="J552" s="259"/>
      <c r="K552" s="259"/>
      <c r="L552" s="265"/>
      <c r="M552" s="266"/>
      <c r="N552" s="267"/>
      <c r="O552" s="267"/>
      <c r="P552" s="267"/>
      <c r="Q552" s="267"/>
      <c r="R552" s="267"/>
      <c r="S552" s="267"/>
      <c r="T552" s="268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T552" s="269" t="s">
        <v>256</v>
      </c>
      <c r="AU552" s="269" t="s">
        <v>92</v>
      </c>
      <c r="AV552" s="13" t="s">
        <v>92</v>
      </c>
      <c r="AW552" s="13" t="s">
        <v>4</v>
      </c>
      <c r="AX552" s="13" t="s">
        <v>84</v>
      </c>
      <c r="AY552" s="269" t="s">
        <v>210</v>
      </c>
    </row>
    <row r="553" s="2" customFormat="1" ht="23.4566" customHeight="1">
      <c r="A553" s="39"/>
      <c r="B553" s="40"/>
      <c r="C553" s="239" t="s">
        <v>2857</v>
      </c>
      <c r="D553" s="239" t="s">
        <v>213</v>
      </c>
      <c r="E553" s="240" t="s">
        <v>3073</v>
      </c>
      <c r="F553" s="241" t="s">
        <v>3074</v>
      </c>
      <c r="G553" s="242" t="s">
        <v>254</v>
      </c>
      <c r="H553" s="243">
        <v>39.359999999999999</v>
      </c>
      <c r="I553" s="244"/>
      <c r="J553" s="245">
        <f>ROUND(I553*H553,2)</f>
        <v>0</v>
      </c>
      <c r="K553" s="246"/>
      <c r="L553" s="45"/>
      <c r="M553" s="247" t="s">
        <v>1</v>
      </c>
      <c r="N553" s="248" t="s">
        <v>42</v>
      </c>
      <c r="O553" s="98"/>
      <c r="P553" s="249">
        <f>O553*H553</f>
        <v>0</v>
      </c>
      <c r="Q553" s="249">
        <v>0</v>
      </c>
      <c r="R553" s="249">
        <f>Q553*H553</f>
        <v>0</v>
      </c>
      <c r="S553" s="249">
        <v>0</v>
      </c>
      <c r="T553" s="250">
        <f>S553*H553</f>
        <v>0</v>
      </c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R553" s="251" t="s">
        <v>336</v>
      </c>
      <c r="AT553" s="251" t="s">
        <v>213</v>
      </c>
      <c r="AU553" s="251" t="s">
        <v>92</v>
      </c>
      <c r="AY553" s="18" t="s">
        <v>210</v>
      </c>
      <c r="BE553" s="252">
        <f>IF(N553="základná",J553,0)</f>
        <v>0</v>
      </c>
      <c r="BF553" s="252">
        <f>IF(N553="znížená",J553,0)</f>
        <v>0</v>
      </c>
      <c r="BG553" s="252">
        <f>IF(N553="zákl. prenesená",J553,0)</f>
        <v>0</v>
      </c>
      <c r="BH553" s="252">
        <f>IF(N553="zníž. prenesená",J553,0)</f>
        <v>0</v>
      </c>
      <c r="BI553" s="252">
        <f>IF(N553="nulová",J553,0)</f>
        <v>0</v>
      </c>
      <c r="BJ553" s="18" t="s">
        <v>92</v>
      </c>
      <c r="BK553" s="252">
        <f>ROUND(I553*H553,2)</f>
        <v>0</v>
      </c>
      <c r="BL553" s="18" t="s">
        <v>336</v>
      </c>
      <c r="BM553" s="251" t="s">
        <v>3075</v>
      </c>
    </row>
    <row r="554" s="13" customFormat="1">
      <c r="A554" s="13"/>
      <c r="B554" s="258"/>
      <c r="C554" s="259"/>
      <c r="D554" s="260" t="s">
        <v>256</v>
      </c>
      <c r="E554" s="261" t="s">
        <v>1</v>
      </c>
      <c r="F554" s="262" t="s">
        <v>3076</v>
      </c>
      <c r="G554" s="259"/>
      <c r="H554" s="263">
        <v>39.359999999999999</v>
      </c>
      <c r="I554" s="264"/>
      <c r="J554" s="259"/>
      <c r="K554" s="259"/>
      <c r="L554" s="265"/>
      <c r="M554" s="266"/>
      <c r="N554" s="267"/>
      <c r="O554" s="267"/>
      <c r="P554" s="267"/>
      <c r="Q554" s="267"/>
      <c r="R554" s="267"/>
      <c r="S554" s="267"/>
      <c r="T554" s="268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T554" s="269" t="s">
        <v>256</v>
      </c>
      <c r="AU554" s="269" t="s">
        <v>92</v>
      </c>
      <c r="AV554" s="13" t="s">
        <v>92</v>
      </c>
      <c r="AW554" s="13" t="s">
        <v>32</v>
      </c>
      <c r="AX554" s="13" t="s">
        <v>84</v>
      </c>
      <c r="AY554" s="269" t="s">
        <v>210</v>
      </c>
    </row>
    <row r="555" s="2" customFormat="1" ht="23.4566" customHeight="1">
      <c r="A555" s="39"/>
      <c r="B555" s="40"/>
      <c r="C555" s="281" t="s">
        <v>2861</v>
      </c>
      <c r="D555" s="281" t="s">
        <v>330</v>
      </c>
      <c r="E555" s="282" t="s">
        <v>3077</v>
      </c>
      <c r="F555" s="283" t="s">
        <v>3078</v>
      </c>
      <c r="G555" s="284" t="s">
        <v>254</v>
      </c>
      <c r="H555" s="285">
        <v>45.264000000000003</v>
      </c>
      <c r="I555" s="286"/>
      <c r="J555" s="287">
        <f>ROUND(I555*H555,2)</f>
        <v>0</v>
      </c>
      <c r="K555" s="288"/>
      <c r="L555" s="289"/>
      <c r="M555" s="290" t="s">
        <v>1</v>
      </c>
      <c r="N555" s="291" t="s">
        <v>42</v>
      </c>
      <c r="O555" s="98"/>
      <c r="P555" s="249">
        <f>O555*H555</f>
        <v>0</v>
      </c>
      <c r="Q555" s="249">
        <v>0.0044999999999999997</v>
      </c>
      <c r="R555" s="249">
        <f>Q555*H555</f>
        <v>0.20368800000000001</v>
      </c>
      <c r="S555" s="249">
        <v>0</v>
      </c>
      <c r="T555" s="250">
        <f>S555*H555</f>
        <v>0</v>
      </c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R555" s="251" t="s">
        <v>418</v>
      </c>
      <c r="AT555" s="251" t="s">
        <v>330</v>
      </c>
      <c r="AU555" s="251" t="s">
        <v>92</v>
      </c>
      <c r="AY555" s="18" t="s">
        <v>210</v>
      </c>
      <c r="BE555" s="252">
        <f>IF(N555="základná",J555,0)</f>
        <v>0</v>
      </c>
      <c r="BF555" s="252">
        <f>IF(N555="znížená",J555,0)</f>
        <v>0</v>
      </c>
      <c r="BG555" s="252">
        <f>IF(N555="zákl. prenesená",J555,0)</f>
        <v>0</v>
      </c>
      <c r="BH555" s="252">
        <f>IF(N555="zníž. prenesená",J555,0)</f>
        <v>0</v>
      </c>
      <c r="BI555" s="252">
        <f>IF(N555="nulová",J555,0)</f>
        <v>0</v>
      </c>
      <c r="BJ555" s="18" t="s">
        <v>92</v>
      </c>
      <c r="BK555" s="252">
        <f>ROUND(I555*H555,2)</f>
        <v>0</v>
      </c>
      <c r="BL555" s="18" t="s">
        <v>336</v>
      </c>
      <c r="BM555" s="251" t="s">
        <v>3079</v>
      </c>
    </row>
    <row r="556" s="13" customFormat="1">
      <c r="A556" s="13"/>
      <c r="B556" s="258"/>
      <c r="C556" s="259"/>
      <c r="D556" s="260" t="s">
        <v>256</v>
      </c>
      <c r="E556" s="259"/>
      <c r="F556" s="262" t="s">
        <v>3080</v>
      </c>
      <c r="G556" s="259"/>
      <c r="H556" s="263">
        <v>45.264000000000003</v>
      </c>
      <c r="I556" s="264"/>
      <c r="J556" s="259"/>
      <c r="K556" s="259"/>
      <c r="L556" s="265"/>
      <c r="M556" s="266"/>
      <c r="N556" s="267"/>
      <c r="O556" s="267"/>
      <c r="P556" s="267"/>
      <c r="Q556" s="267"/>
      <c r="R556" s="267"/>
      <c r="S556" s="267"/>
      <c r="T556" s="268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T556" s="269" t="s">
        <v>256</v>
      </c>
      <c r="AU556" s="269" t="s">
        <v>92</v>
      </c>
      <c r="AV556" s="13" t="s">
        <v>92</v>
      </c>
      <c r="AW556" s="13" t="s">
        <v>4</v>
      </c>
      <c r="AX556" s="13" t="s">
        <v>84</v>
      </c>
      <c r="AY556" s="269" t="s">
        <v>210</v>
      </c>
    </row>
    <row r="557" s="2" customFormat="1" ht="23.4566" customHeight="1">
      <c r="A557" s="39"/>
      <c r="B557" s="40"/>
      <c r="C557" s="239" t="s">
        <v>2863</v>
      </c>
      <c r="D557" s="239" t="s">
        <v>213</v>
      </c>
      <c r="E557" s="240" t="s">
        <v>2815</v>
      </c>
      <c r="F557" s="241" t="s">
        <v>2816</v>
      </c>
      <c r="G557" s="242" t="s">
        <v>254</v>
      </c>
      <c r="H557" s="243">
        <v>45</v>
      </c>
      <c r="I557" s="244"/>
      <c r="J557" s="245">
        <f>ROUND(I557*H557,2)</f>
        <v>0</v>
      </c>
      <c r="K557" s="246"/>
      <c r="L557" s="45"/>
      <c r="M557" s="247" t="s">
        <v>1</v>
      </c>
      <c r="N557" s="248" t="s">
        <v>42</v>
      </c>
      <c r="O557" s="98"/>
      <c r="P557" s="249">
        <f>O557*H557</f>
        <v>0</v>
      </c>
      <c r="Q557" s="249">
        <v>0.00060300000000000002</v>
      </c>
      <c r="R557" s="249">
        <f>Q557*H557</f>
        <v>0.027134999999999999</v>
      </c>
      <c r="S557" s="249">
        <v>0</v>
      </c>
      <c r="T557" s="250">
        <f>S557*H557</f>
        <v>0</v>
      </c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R557" s="251" t="s">
        <v>336</v>
      </c>
      <c r="AT557" s="251" t="s">
        <v>213</v>
      </c>
      <c r="AU557" s="251" t="s">
        <v>92</v>
      </c>
      <c r="AY557" s="18" t="s">
        <v>210</v>
      </c>
      <c r="BE557" s="252">
        <f>IF(N557="základná",J557,0)</f>
        <v>0</v>
      </c>
      <c r="BF557" s="252">
        <f>IF(N557="znížená",J557,0)</f>
        <v>0</v>
      </c>
      <c r="BG557" s="252">
        <f>IF(N557="zákl. prenesená",J557,0)</f>
        <v>0</v>
      </c>
      <c r="BH557" s="252">
        <f>IF(N557="zníž. prenesená",J557,0)</f>
        <v>0</v>
      </c>
      <c r="BI557" s="252">
        <f>IF(N557="nulová",J557,0)</f>
        <v>0</v>
      </c>
      <c r="BJ557" s="18" t="s">
        <v>92</v>
      </c>
      <c r="BK557" s="252">
        <f>ROUND(I557*H557,2)</f>
        <v>0</v>
      </c>
      <c r="BL557" s="18" t="s">
        <v>336</v>
      </c>
      <c r="BM557" s="251" t="s">
        <v>2817</v>
      </c>
    </row>
    <row r="558" s="13" customFormat="1">
      <c r="A558" s="13"/>
      <c r="B558" s="258"/>
      <c r="C558" s="259"/>
      <c r="D558" s="260" t="s">
        <v>256</v>
      </c>
      <c r="E558" s="261" t="s">
        <v>1</v>
      </c>
      <c r="F558" s="262" t="s">
        <v>3081</v>
      </c>
      <c r="G558" s="259"/>
      <c r="H558" s="263">
        <v>45</v>
      </c>
      <c r="I558" s="264"/>
      <c r="J558" s="259"/>
      <c r="K558" s="259"/>
      <c r="L558" s="265"/>
      <c r="M558" s="266"/>
      <c r="N558" s="267"/>
      <c r="O558" s="267"/>
      <c r="P558" s="267"/>
      <c r="Q558" s="267"/>
      <c r="R558" s="267"/>
      <c r="S558" s="267"/>
      <c r="T558" s="268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T558" s="269" t="s">
        <v>256</v>
      </c>
      <c r="AU558" s="269" t="s">
        <v>92</v>
      </c>
      <c r="AV558" s="13" t="s">
        <v>92</v>
      </c>
      <c r="AW558" s="13" t="s">
        <v>32</v>
      </c>
      <c r="AX558" s="13" t="s">
        <v>84</v>
      </c>
      <c r="AY558" s="269" t="s">
        <v>210</v>
      </c>
    </row>
    <row r="559" s="2" customFormat="1" ht="21.0566" customHeight="1">
      <c r="A559" s="39"/>
      <c r="B559" s="40"/>
      <c r="C559" s="239" t="s">
        <v>2868</v>
      </c>
      <c r="D559" s="239" t="s">
        <v>213</v>
      </c>
      <c r="E559" s="240" t="s">
        <v>2820</v>
      </c>
      <c r="F559" s="241" t="s">
        <v>2821</v>
      </c>
      <c r="G559" s="242" t="s">
        <v>254</v>
      </c>
      <c r="H559" s="243">
        <v>14.800000000000001</v>
      </c>
      <c r="I559" s="244"/>
      <c r="J559" s="245">
        <f>ROUND(I559*H559,2)</f>
        <v>0</v>
      </c>
      <c r="K559" s="246"/>
      <c r="L559" s="45"/>
      <c r="M559" s="247" t="s">
        <v>1</v>
      </c>
      <c r="N559" s="248" t="s">
        <v>42</v>
      </c>
      <c r="O559" s="98"/>
      <c r="P559" s="249">
        <f>O559*H559</f>
        <v>0</v>
      </c>
      <c r="Q559" s="249">
        <v>0.00085300000000000003</v>
      </c>
      <c r="R559" s="249">
        <f>Q559*H559</f>
        <v>0.012624400000000001</v>
      </c>
      <c r="S559" s="249">
        <v>0</v>
      </c>
      <c r="T559" s="250">
        <f>S559*H559</f>
        <v>0</v>
      </c>
      <c r="U559" s="39"/>
      <c r="V559" s="39"/>
      <c r="W559" s="39"/>
      <c r="X559" s="39"/>
      <c r="Y559" s="39"/>
      <c r="Z559" s="39"/>
      <c r="AA559" s="39"/>
      <c r="AB559" s="39"/>
      <c r="AC559" s="39"/>
      <c r="AD559" s="39"/>
      <c r="AE559" s="39"/>
      <c r="AR559" s="251" t="s">
        <v>336</v>
      </c>
      <c r="AT559" s="251" t="s">
        <v>213</v>
      </c>
      <c r="AU559" s="251" t="s">
        <v>92</v>
      </c>
      <c r="AY559" s="18" t="s">
        <v>210</v>
      </c>
      <c r="BE559" s="252">
        <f>IF(N559="základná",J559,0)</f>
        <v>0</v>
      </c>
      <c r="BF559" s="252">
        <f>IF(N559="znížená",J559,0)</f>
        <v>0</v>
      </c>
      <c r="BG559" s="252">
        <f>IF(N559="zákl. prenesená",J559,0)</f>
        <v>0</v>
      </c>
      <c r="BH559" s="252">
        <f>IF(N559="zníž. prenesená",J559,0)</f>
        <v>0</v>
      </c>
      <c r="BI559" s="252">
        <f>IF(N559="nulová",J559,0)</f>
        <v>0</v>
      </c>
      <c r="BJ559" s="18" t="s">
        <v>92</v>
      </c>
      <c r="BK559" s="252">
        <f>ROUND(I559*H559,2)</f>
        <v>0</v>
      </c>
      <c r="BL559" s="18" t="s">
        <v>336</v>
      </c>
      <c r="BM559" s="251" t="s">
        <v>2822</v>
      </c>
    </row>
    <row r="560" s="15" customFormat="1">
      <c r="A560" s="15"/>
      <c r="B560" s="292"/>
      <c r="C560" s="293"/>
      <c r="D560" s="260" t="s">
        <v>256</v>
      </c>
      <c r="E560" s="294" t="s">
        <v>1</v>
      </c>
      <c r="F560" s="295" t="s">
        <v>2823</v>
      </c>
      <c r="G560" s="293"/>
      <c r="H560" s="294" t="s">
        <v>1</v>
      </c>
      <c r="I560" s="296"/>
      <c r="J560" s="293"/>
      <c r="K560" s="293"/>
      <c r="L560" s="297"/>
      <c r="M560" s="298"/>
      <c r="N560" s="299"/>
      <c r="O560" s="299"/>
      <c r="P560" s="299"/>
      <c r="Q560" s="299"/>
      <c r="R560" s="299"/>
      <c r="S560" s="299"/>
      <c r="T560" s="300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T560" s="301" t="s">
        <v>256</v>
      </c>
      <c r="AU560" s="301" t="s">
        <v>92</v>
      </c>
      <c r="AV560" s="15" t="s">
        <v>84</v>
      </c>
      <c r="AW560" s="15" t="s">
        <v>32</v>
      </c>
      <c r="AX560" s="15" t="s">
        <v>76</v>
      </c>
      <c r="AY560" s="301" t="s">
        <v>210</v>
      </c>
    </row>
    <row r="561" s="13" customFormat="1">
      <c r="A561" s="13"/>
      <c r="B561" s="258"/>
      <c r="C561" s="259"/>
      <c r="D561" s="260" t="s">
        <v>256</v>
      </c>
      <c r="E561" s="261" t="s">
        <v>1</v>
      </c>
      <c r="F561" s="262" t="s">
        <v>3082</v>
      </c>
      <c r="G561" s="259"/>
      <c r="H561" s="263">
        <v>14.800000000000001</v>
      </c>
      <c r="I561" s="264"/>
      <c r="J561" s="259"/>
      <c r="K561" s="259"/>
      <c r="L561" s="265"/>
      <c r="M561" s="266"/>
      <c r="N561" s="267"/>
      <c r="O561" s="267"/>
      <c r="P561" s="267"/>
      <c r="Q561" s="267"/>
      <c r="R561" s="267"/>
      <c r="S561" s="267"/>
      <c r="T561" s="268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T561" s="269" t="s">
        <v>256</v>
      </c>
      <c r="AU561" s="269" t="s">
        <v>92</v>
      </c>
      <c r="AV561" s="13" t="s">
        <v>92</v>
      </c>
      <c r="AW561" s="13" t="s">
        <v>32</v>
      </c>
      <c r="AX561" s="13" t="s">
        <v>76</v>
      </c>
      <c r="AY561" s="269" t="s">
        <v>210</v>
      </c>
    </row>
    <row r="562" s="14" customFormat="1">
      <c r="A562" s="14"/>
      <c r="B562" s="270"/>
      <c r="C562" s="271"/>
      <c r="D562" s="260" t="s">
        <v>256</v>
      </c>
      <c r="E562" s="272" t="s">
        <v>1</v>
      </c>
      <c r="F562" s="273" t="s">
        <v>268</v>
      </c>
      <c r="G562" s="271"/>
      <c r="H562" s="274">
        <v>14.800000000000001</v>
      </c>
      <c r="I562" s="275"/>
      <c r="J562" s="271"/>
      <c r="K562" s="271"/>
      <c r="L562" s="276"/>
      <c r="M562" s="277"/>
      <c r="N562" s="278"/>
      <c r="O562" s="278"/>
      <c r="P562" s="278"/>
      <c r="Q562" s="278"/>
      <c r="R562" s="278"/>
      <c r="S562" s="278"/>
      <c r="T562" s="279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T562" s="280" t="s">
        <v>256</v>
      </c>
      <c r="AU562" s="280" t="s">
        <v>92</v>
      </c>
      <c r="AV562" s="14" t="s">
        <v>227</v>
      </c>
      <c r="AW562" s="14" t="s">
        <v>4</v>
      </c>
      <c r="AX562" s="14" t="s">
        <v>84</v>
      </c>
      <c r="AY562" s="280" t="s">
        <v>210</v>
      </c>
    </row>
    <row r="563" s="2" customFormat="1" ht="36.72453" customHeight="1">
      <c r="A563" s="39"/>
      <c r="B563" s="40"/>
      <c r="C563" s="239" t="s">
        <v>2872</v>
      </c>
      <c r="D563" s="239" t="s">
        <v>213</v>
      </c>
      <c r="E563" s="240" t="s">
        <v>2826</v>
      </c>
      <c r="F563" s="241" t="s">
        <v>2827</v>
      </c>
      <c r="G563" s="242" t="s">
        <v>254</v>
      </c>
      <c r="H563" s="243">
        <v>50.204999999999998</v>
      </c>
      <c r="I563" s="244"/>
      <c r="J563" s="245">
        <f>ROUND(I563*H563,2)</f>
        <v>0</v>
      </c>
      <c r="K563" s="246"/>
      <c r="L563" s="45"/>
      <c r="M563" s="247" t="s">
        <v>1</v>
      </c>
      <c r="N563" s="248" t="s">
        <v>42</v>
      </c>
      <c r="O563" s="98"/>
      <c r="P563" s="249">
        <f>O563*H563</f>
        <v>0</v>
      </c>
      <c r="Q563" s="249">
        <v>0.0025000000000000001</v>
      </c>
      <c r="R563" s="249">
        <f>Q563*H563</f>
        <v>0.1255125</v>
      </c>
      <c r="S563" s="249">
        <v>0</v>
      </c>
      <c r="T563" s="250">
        <f>S563*H563</f>
        <v>0</v>
      </c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  <c r="AR563" s="251" t="s">
        <v>336</v>
      </c>
      <c r="AT563" s="251" t="s">
        <v>213</v>
      </c>
      <c r="AU563" s="251" t="s">
        <v>92</v>
      </c>
      <c r="AY563" s="18" t="s">
        <v>210</v>
      </c>
      <c r="BE563" s="252">
        <f>IF(N563="základná",J563,0)</f>
        <v>0</v>
      </c>
      <c r="BF563" s="252">
        <f>IF(N563="znížená",J563,0)</f>
        <v>0</v>
      </c>
      <c r="BG563" s="252">
        <f>IF(N563="zákl. prenesená",J563,0)</f>
        <v>0</v>
      </c>
      <c r="BH563" s="252">
        <f>IF(N563="zníž. prenesená",J563,0)</f>
        <v>0</v>
      </c>
      <c r="BI563" s="252">
        <f>IF(N563="nulová",J563,0)</f>
        <v>0</v>
      </c>
      <c r="BJ563" s="18" t="s">
        <v>92</v>
      </c>
      <c r="BK563" s="252">
        <f>ROUND(I563*H563,2)</f>
        <v>0</v>
      </c>
      <c r="BL563" s="18" t="s">
        <v>336</v>
      </c>
      <c r="BM563" s="251" t="s">
        <v>2828</v>
      </c>
    </row>
    <row r="564" s="15" customFormat="1">
      <c r="A564" s="15"/>
      <c r="B564" s="292"/>
      <c r="C564" s="293"/>
      <c r="D564" s="260" t="s">
        <v>256</v>
      </c>
      <c r="E564" s="294" t="s">
        <v>1</v>
      </c>
      <c r="F564" s="295" t="s">
        <v>2829</v>
      </c>
      <c r="G564" s="293"/>
      <c r="H564" s="294" t="s">
        <v>1</v>
      </c>
      <c r="I564" s="296"/>
      <c r="J564" s="293"/>
      <c r="K564" s="293"/>
      <c r="L564" s="297"/>
      <c r="M564" s="298"/>
      <c r="N564" s="299"/>
      <c r="O564" s="299"/>
      <c r="P564" s="299"/>
      <c r="Q564" s="299"/>
      <c r="R564" s="299"/>
      <c r="S564" s="299"/>
      <c r="T564" s="300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T564" s="301" t="s">
        <v>256</v>
      </c>
      <c r="AU564" s="301" t="s">
        <v>92</v>
      </c>
      <c r="AV564" s="15" t="s">
        <v>84</v>
      </c>
      <c r="AW564" s="15" t="s">
        <v>32</v>
      </c>
      <c r="AX564" s="15" t="s">
        <v>76</v>
      </c>
      <c r="AY564" s="301" t="s">
        <v>210</v>
      </c>
    </row>
    <row r="565" s="13" customFormat="1">
      <c r="A565" s="13"/>
      <c r="B565" s="258"/>
      <c r="C565" s="259"/>
      <c r="D565" s="260" t="s">
        <v>256</v>
      </c>
      <c r="E565" s="261" t="s">
        <v>1</v>
      </c>
      <c r="F565" s="262" t="s">
        <v>3083</v>
      </c>
      <c r="G565" s="259"/>
      <c r="H565" s="263">
        <v>41.768999999999998</v>
      </c>
      <c r="I565" s="264"/>
      <c r="J565" s="259"/>
      <c r="K565" s="259"/>
      <c r="L565" s="265"/>
      <c r="M565" s="266"/>
      <c r="N565" s="267"/>
      <c r="O565" s="267"/>
      <c r="P565" s="267"/>
      <c r="Q565" s="267"/>
      <c r="R565" s="267"/>
      <c r="S565" s="267"/>
      <c r="T565" s="268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T565" s="269" t="s">
        <v>256</v>
      </c>
      <c r="AU565" s="269" t="s">
        <v>92</v>
      </c>
      <c r="AV565" s="13" t="s">
        <v>92</v>
      </c>
      <c r="AW565" s="13" t="s">
        <v>32</v>
      </c>
      <c r="AX565" s="13" t="s">
        <v>76</v>
      </c>
      <c r="AY565" s="269" t="s">
        <v>210</v>
      </c>
    </row>
    <row r="566" s="13" customFormat="1">
      <c r="A566" s="13"/>
      <c r="B566" s="258"/>
      <c r="C566" s="259"/>
      <c r="D566" s="260" t="s">
        <v>256</v>
      </c>
      <c r="E566" s="261" t="s">
        <v>1</v>
      </c>
      <c r="F566" s="262" t="s">
        <v>3031</v>
      </c>
      <c r="G566" s="259"/>
      <c r="H566" s="263">
        <v>8.4359999999999999</v>
      </c>
      <c r="I566" s="264"/>
      <c r="J566" s="259"/>
      <c r="K566" s="259"/>
      <c r="L566" s="265"/>
      <c r="M566" s="266"/>
      <c r="N566" s="267"/>
      <c r="O566" s="267"/>
      <c r="P566" s="267"/>
      <c r="Q566" s="267"/>
      <c r="R566" s="267"/>
      <c r="S566" s="267"/>
      <c r="T566" s="268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T566" s="269" t="s">
        <v>256</v>
      </c>
      <c r="AU566" s="269" t="s">
        <v>92</v>
      </c>
      <c r="AV566" s="13" t="s">
        <v>92</v>
      </c>
      <c r="AW566" s="13" t="s">
        <v>32</v>
      </c>
      <c r="AX566" s="13" t="s">
        <v>76</v>
      </c>
      <c r="AY566" s="269" t="s">
        <v>210</v>
      </c>
    </row>
    <row r="567" s="14" customFormat="1">
      <c r="A567" s="14"/>
      <c r="B567" s="270"/>
      <c r="C567" s="271"/>
      <c r="D567" s="260" t="s">
        <v>256</v>
      </c>
      <c r="E567" s="272" t="s">
        <v>1</v>
      </c>
      <c r="F567" s="273" t="s">
        <v>268</v>
      </c>
      <c r="G567" s="271"/>
      <c r="H567" s="274">
        <v>50.204999999999998</v>
      </c>
      <c r="I567" s="275"/>
      <c r="J567" s="271"/>
      <c r="K567" s="271"/>
      <c r="L567" s="276"/>
      <c r="M567" s="277"/>
      <c r="N567" s="278"/>
      <c r="O567" s="278"/>
      <c r="P567" s="278"/>
      <c r="Q567" s="278"/>
      <c r="R567" s="278"/>
      <c r="S567" s="278"/>
      <c r="T567" s="279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T567" s="280" t="s">
        <v>256</v>
      </c>
      <c r="AU567" s="280" t="s">
        <v>92</v>
      </c>
      <c r="AV567" s="14" t="s">
        <v>227</v>
      </c>
      <c r="AW567" s="14" t="s">
        <v>32</v>
      </c>
      <c r="AX567" s="14" t="s">
        <v>84</v>
      </c>
      <c r="AY567" s="280" t="s">
        <v>210</v>
      </c>
    </row>
    <row r="568" s="2" customFormat="1" ht="16.30189" customHeight="1">
      <c r="A568" s="39"/>
      <c r="B568" s="40"/>
      <c r="C568" s="281" t="s">
        <v>2877</v>
      </c>
      <c r="D568" s="281" t="s">
        <v>330</v>
      </c>
      <c r="E568" s="282" t="s">
        <v>2832</v>
      </c>
      <c r="F568" s="283" t="s">
        <v>2833</v>
      </c>
      <c r="G568" s="284" t="s">
        <v>1050</v>
      </c>
      <c r="H568" s="285">
        <v>25.103000000000002</v>
      </c>
      <c r="I568" s="286"/>
      <c r="J568" s="287">
        <f>ROUND(I568*H568,2)</f>
        <v>0</v>
      </c>
      <c r="K568" s="288"/>
      <c r="L568" s="289"/>
      <c r="M568" s="290" t="s">
        <v>1</v>
      </c>
      <c r="N568" s="291" t="s">
        <v>42</v>
      </c>
      <c r="O568" s="98"/>
      <c r="P568" s="249">
        <f>O568*H568</f>
        <v>0</v>
      </c>
      <c r="Q568" s="249">
        <v>0.001</v>
      </c>
      <c r="R568" s="249">
        <f>Q568*H568</f>
        <v>0.025103000000000004</v>
      </c>
      <c r="S568" s="249">
        <v>0</v>
      </c>
      <c r="T568" s="250">
        <f>S568*H568</f>
        <v>0</v>
      </c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R568" s="251" t="s">
        <v>418</v>
      </c>
      <c r="AT568" s="251" t="s">
        <v>330</v>
      </c>
      <c r="AU568" s="251" t="s">
        <v>92</v>
      </c>
      <c r="AY568" s="18" t="s">
        <v>210</v>
      </c>
      <c r="BE568" s="252">
        <f>IF(N568="základná",J568,0)</f>
        <v>0</v>
      </c>
      <c r="BF568" s="252">
        <f>IF(N568="znížená",J568,0)</f>
        <v>0</v>
      </c>
      <c r="BG568" s="252">
        <f>IF(N568="zákl. prenesená",J568,0)</f>
        <v>0</v>
      </c>
      <c r="BH568" s="252">
        <f>IF(N568="zníž. prenesená",J568,0)</f>
        <v>0</v>
      </c>
      <c r="BI568" s="252">
        <f>IF(N568="nulová",J568,0)</f>
        <v>0</v>
      </c>
      <c r="BJ568" s="18" t="s">
        <v>92</v>
      </c>
      <c r="BK568" s="252">
        <f>ROUND(I568*H568,2)</f>
        <v>0</v>
      </c>
      <c r="BL568" s="18" t="s">
        <v>336</v>
      </c>
      <c r="BM568" s="251" t="s">
        <v>2834</v>
      </c>
    </row>
    <row r="569" s="13" customFormat="1">
      <c r="A569" s="13"/>
      <c r="B569" s="258"/>
      <c r="C569" s="259"/>
      <c r="D569" s="260" t="s">
        <v>256</v>
      </c>
      <c r="E569" s="259"/>
      <c r="F569" s="262" t="s">
        <v>3084</v>
      </c>
      <c r="G569" s="259"/>
      <c r="H569" s="263">
        <v>25.103000000000002</v>
      </c>
      <c r="I569" s="264"/>
      <c r="J569" s="259"/>
      <c r="K569" s="259"/>
      <c r="L569" s="265"/>
      <c r="M569" s="266"/>
      <c r="N569" s="267"/>
      <c r="O569" s="267"/>
      <c r="P569" s="267"/>
      <c r="Q569" s="267"/>
      <c r="R569" s="267"/>
      <c r="S569" s="267"/>
      <c r="T569" s="268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T569" s="269" t="s">
        <v>256</v>
      </c>
      <c r="AU569" s="269" t="s">
        <v>92</v>
      </c>
      <c r="AV569" s="13" t="s">
        <v>92</v>
      </c>
      <c r="AW569" s="13" t="s">
        <v>4</v>
      </c>
      <c r="AX569" s="13" t="s">
        <v>84</v>
      </c>
      <c r="AY569" s="269" t="s">
        <v>210</v>
      </c>
    </row>
    <row r="570" s="2" customFormat="1" ht="21.0566" customHeight="1">
      <c r="A570" s="39"/>
      <c r="B570" s="40"/>
      <c r="C570" s="239" t="s">
        <v>3085</v>
      </c>
      <c r="D570" s="239" t="s">
        <v>213</v>
      </c>
      <c r="E570" s="240" t="s">
        <v>2837</v>
      </c>
      <c r="F570" s="241" t="s">
        <v>2838</v>
      </c>
      <c r="G570" s="242" t="s">
        <v>254</v>
      </c>
      <c r="H570" s="243">
        <v>57.555</v>
      </c>
      <c r="I570" s="244"/>
      <c r="J570" s="245">
        <f>ROUND(I570*H570,2)</f>
        <v>0</v>
      </c>
      <c r="K570" s="246"/>
      <c r="L570" s="45"/>
      <c r="M570" s="247" t="s">
        <v>1</v>
      </c>
      <c r="N570" s="248" t="s">
        <v>42</v>
      </c>
      <c r="O570" s="98"/>
      <c r="P570" s="249">
        <f>O570*H570</f>
        <v>0</v>
      </c>
      <c r="Q570" s="249">
        <v>0.00054226000000000003</v>
      </c>
      <c r="R570" s="249">
        <f>Q570*H570</f>
        <v>0.031209774300000003</v>
      </c>
      <c r="S570" s="249">
        <v>0</v>
      </c>
      <c r="T570" s="250">
        <f>S570*H570</f>
        <v>0</v>
      </c>
      <c r="U570" s="39"/>
      <c r="V570" s="39"/>
      <c r="W570" s="39"/>
      <c r="X570" s="39"/>
      <c r="Y570" s="39"/>
      <c r="Z570" s="39"/>
      <c r="AA570" s="39"/>
      <c r="AB570" s="39"/>
      <c r="AC570" s="39"/>
      <c r="AD570" s="39"/>
      <c r="AE570" s="39"/>
      <c r="AR570" s="251" t="s">
        <v>336</v>
      </c>
      <c r="AT570" s="251" t="s">
        <v>213</v>
      </c>
      <c r="AU570" s="251" t="s">
        <v>92</v>
      </c>
      <c r="AY570" s="18" t="s">
        <v>210</v>
      </c>
      <c r="BE570" s="252">
        <f>IF(N570="základná",J570,0)</f>
        <v>0</v>
      </c>
      <c r="BF570" s="252">
        <f>IF(N570="znížená",J570,0)</f>
        <v>0</v>
      </c>
      <c r="BG570" s="252">
        <f>IF(N570="zákl. prenesená",J570,0)</f>
        <v>0</v>
      </c>
      <c r="BH570" s="252">
        <f>IF(N570="zníž. prenesená",J570,0)</f>
        <v>0</v>
      </c>
      <c r="BI570" s="252">
        <f>IF(N570="nulová",J570,0)</f>
        <v>0</v>
      </c>
      <c r="BJ570" s="18" t="s">
        <v>92</v>
      </c>
      <c r="BK570" s="252">
        <f>ROUND(I570*H570,2)</f>
        <v>0</v>
      </c>
      <c r="BL570" s="18" t="s">
        <v>336</v>
      </c>
      <c r="BM570" s="251" t="s">
        <v>2839</v>
      </c>
    </row>
    <row r="571" s="13" customFormat="1">
      <c r="A571" s="13"/>
      <c r="B571" s="258"/>
      <c r="C571" s="259"/>
      <c r="D571" s="260" t="s">
        <v>256</v>
      </c>
      <c r="E571" s="261" t="s">
        <v>1</v>
      </c>
      <c r="F571" s="262" t="s">
        <v>3083</v>
      </c>
      <c r="G571" s="259"/>
      <c r="H571" s="263">
        <v>41.768999999999998</v>
      </c>
      <c r="I571" s="264"/>
      <c r="J571" s="259"/>
      <c r="K571" s="259"/>
      <c r="L571" s="265"/>
      <c r="M571" s="266"/>
      <c r="N571" s="267"/>
      <c r="O571" s="267"/>
      <c r="P571" s="267"/>
      <c r="Q571" s="267"/>
      <c r="R571" s="267"/>
      <c r="S571" s="267"/>
      <c r="T571" s="268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T571" s="269" t="s">
        <v>256</v>
      </c>
      <c r="AU571" s="269" t="s">
        <v>92</v>
      </c>
      <c r="AV571" s="13" t="s">
        <v>92</v>
      </c>
      <c r="AW571" s="13" t="s">
        <v>32</v>
      </c>
      <c r="AX571" s="13" t="s">
        <v>76</v>
      </c>
      <c r="AY571" s="269" t="s">
        <v>210</v>
      </c>
    </row>
    <row r="572" s="13" customFormat="1">
      <c r="A572" s="13"/>
      <c r="B572" s="258"/>
      <c r="C572" s="259"/>
      <c r="D572" s="260" t="s">
        <v>256</v>
      </c>
      <c r="E572" s="261" t="s">
        <v>1</v>
      </c>
      <c r="F572" s="262" t="s">
        <v>3031</v>
      </c>
      <c r="G572" s="259"/>
      <c r="H572" s="263">
        <v>8.4359999999999999</v>
      </c>
      <c r="I572" s="264"/>
      <c r="J572" s="259"/>
      <c r="K572" s="259"/>
      <c r="L572" s="265"/>
      <c r="M572" s="266"/>
      <c r="N572" s="267"/>
      <c r="O572" s="267"/>
      <c r="P572" s="267"/>
      <c r="Q572" s="267"/>
      <c r="R572" s="267"/>
      <c r="S572" s="267"/>
      <c r="T572" s="268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T572" s="269" t="s">
        <v>256</v>
      </c>
      <c r="AU572" s="269" t="s">
        <v>92</v>
      </c>
      <c r="AV572" s="13" t="s">
        <v>92</v>
      </c>
      <c r="AW572" s="13" t="s">
        <v>32</v>
      </c>
      <c r="AX572" s="13" t="s">
        <v>76</v>
      </c>
      <c r="AY572" s="269" t="s">
        <v>210</v>
      </c>
    </row>
    <row r="573" s="13" customFormat="1">
      <c r="A573" s="13"/>
      <c r="B573" s="258"/>
      <c r="C573" s="259"/>
      <c r="D573" s="260" t="s">
        <v>256</v>
      </c>
      <c r="E573" s="261" t="s">
        <v>1</v>
      </c>
      <c r="F573" s="262" t="s">
        <v>3086</v>
      </c>
      <c r="G573" s="259"/>
      <c r="H573" s="263">
        <v>7.3499999999999996</v>
      </c>
      <c r="I573" s="264"/>
      <c r="J573" s="259"/>
      <c r="K573" s="259"/>
      <c r="L573" s="265"/>
      <c r="M573" s="266"/>
      <c r="N573" s="267"/>
      <c r="O573" s="267"/>
      <c r="P573" s="267"/>
      <c r="Q573" s="267"/>
      <c r="R573" s="267"/>
      <c r="S573" s="267"/>
      <c r="T573" s="268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T573" s="269" t="s">
        <v>256</v>
      </c>
      <c r="AU573" s="269" t="s">
        <v>92</v>
      </c>
      <c r="AV573" s="13" t="s">
        <v>92</v>
      </c>
      <c r="AW573" s="13" t="s">
        <v>32</v>
      </c>
      <c r="AX573" s="13" t="s">
        <v>76</v>
      </c>
      <c r="AY573" s="269" t="s">
        <v>210</v>
      </c>
    </row>
    <row r="574" s="14" customFormat="1">
      <c r="A574" s="14"/>
      <c r="B574" s="270"/>
      <c r="C574" s="271"/>
      <c r="D574" s="260" t="s">
        <v>256</v>
      </c>
      <c r="E574" s="272" t="s">
        <v>1</v>
      </c>
      <c r="F574" s="273" t="s">
        <v>268</v>
      </c>
      <c r="G574" s="271"/>
      <c r="H574" s="274">
        <v>57.555</v>
      </c>
      <c r="I574" s="275"/>
      <c r="J574" s="271"/>
      <c r="K574" s="271"/>
      <c r="L574" s="276"/>
      <c r="M574" s="277"/>
      <c r="N574" s="278"/>
      <c r="O574" s="278"/>
      <c r="P574" s="278"/>
      <c r="Q574" s="278"/>
      <c r="R574" s="278"/>
      <c r="S574" s="278"/>
      <c r="T574" s="279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T574" s="280" t="s">
        <v>256</v>
      </c>
      <c r="AU574" s="280" t="s">
        <v>92</v>
      </c>
      <c r="AV574" s="14" t="s">
        <v>227</v>
      </c>
      <c r="AW574" s="14" t="s">
        <v>32</v>
      </c>
      <c r="AX574" s="14" t="s">
        <v>84</v>
      </c>
      <c r="AY574" s="280" t="s">
        <v>210</v>
      </c>
    </row>
    <row r="575" s="2" customFormat="1" ht="31.92453" customHeight="1">
      <c r="A575" s="39"/>
      <c r="B575" s="40"/>
      <c r="C575" s="281" t="s">
        <v>3087</v>
      </c>
      <c r="D575" s="281" t="s">
        <v>330</v>
      </c>
      <c r="E575" s="282" t="s">
        <v>2843</v>
      </c>
      <c r="F575" s="283" t="s">
        <v>2844</v>
      </c>
      <c r="G575" s="284" t="s">
        <v>254</v>
      </c>
      <c r="H575" s="285">
        <v>66.188000000000002</v>
      </c>
      <c r="I575" s="286"/>
      <c r="J575" s="287">
        <f>ROUND(I575*H575,2)</f>
        <v>0</v>
      </c>
      <c r="K575" s="288"/>
      <c r="L575" s="289"/>
      <c r="M575" s="290" t="s">
        <v>1</v>
      </c>
      <c r="N575" s="291" t="s">
        <v>42</v>
      </c>
      <c r="O575" s="98"/>
      <c r="P575" s="249">
        <f>O575*H575</f>
        <v>0</v>
      </c>
      <c r="Q575" s="249">
        <v>0.0073800000000000003</v>
      </c>
      <c r="R575" s="249">
        <f>Q575*H575</f>
        <v>0.48846744000000003</v>
      </c>
      <c r="S575" s="249">
        <v>0</v>
      </c>
      <c r="T575" s="250">
        <f>S575*H575</f>
        <v>0</v>
      </c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R575" s="251" t="s">
        <v>418</v>
      </c>
      <c r="AT575" s="251" t="s">
        <v>330</v>
      </c>
      <c r="AU575" s="251" t="s">
        <v>92</v>
      </c>
      <c r="AY575" s="18" t="s">
        <v>210</v>
      </c>
      <c r="BE575" s="252">
        <f>IF(N575="základná",J575,0)</f>
        <v>0</v>
      </c>
      <c r="BF575" s="252">
        <f>IF(N575="znížená",J575,0)</f>
        <v>0</v>
      </c>
      <c r="BG575" s="252">
        <f>IF(N575="zákl. prenesená",J575,0)</f>
        <v>0</v>
      </c>
      <c r="BH575" s="252">
        <f>IF(N575="zníž. prenesená",J575,0)</f>
        <v>0</v>
      </c>
      <c r="BI575" s="252">
        <f>IF(N575="nulová",J575,0)</f>
        <v>0</v>
      </c>
      <c r="BJ575" s="18" t="s">
        <v>92</v>
      </c>
      <c r="BK575" s="252">
        <f>ROUND(I575*H575,2)</f>
        <v>0</v>
      </c>
      <c r="BL575" s="18" t="s">
        <v>336</v>
      </c>
      <c r="BM575" s="251" t="s">
        <v>2845</v>
      </c>
    </row>
    <row r="576" s="13" customFormat="1">
      <c r="A576" s="13"/>
      <c r="B576" s="258"/>
      <c r="C576" s="259"/>
      <c r="D576" s="260" t="s">
        <v>256</v>
      </c>
      <c r="E576" s="259"/>
      <c r="F576" s="262" t="s">
        <v>3088</v>
      </c>
      <c r="G576" s="259"/>
      <c r="H576" s="263">
        <v>66.188000000000002</v>
      </c>
      <c r="I576" s="264"/>
      <c r="J576" s="259"/>
      <c r="K576" s="259"/>
      <c r="L576" s="265"/>
      <c r="M576" s="266"/>
      <c r="N576" s="267"/>
      <c r="O576" s="267"/>
      <c r="P576" s="267"/>
      <c r="Q576" s="267"/>
      <c r="R576" s="267"/>
      <c r="S576" s="267"/>
      <c r="T576" s="268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T576" s="269" t="s">
        <v>256</v>
      </c>
      <c r="AU576" s="269" t="s">
        <v>92</v>
      </c>
      <c r="AV576" s="13" t="s">
        <v>92</v>
      </c>
      <c r="AW576" s="13" t="s">
        <v>4</v>
      </c>
      <c r="AX576" s="13" t="s">
        <v>84</v>
      </c>
      <c r="AY576" s="269" t="s">
        <v>210</v>
      </c>
    </row>
    <row r="577" s="2" customFormat="1" ht="23.4566" customHeight="1">
      <c r="A577" s="39"/>
      <c r="B577" s="40"/>
      <c r="C577" s="239" t="s">
        <v>3089</v>
      </c>
      <c r="D577" s="239" t="s">
        <v>213</v>
      </c>
      <c r="E577" s="240" t="s">
        <v>836</v>
      </c>
      <c r="F577" s="241" t="s">
        <v>837</v>
      </c>
      <c r="G577" s="242" t="s">
        <v>838</v>
      </c>
      <c r="H577" s="302"/>
      <c r="I577" s="244"/>
      <c r="J577" s="245">
        <f>ROUND(I577*H577,2)</f>
        <v>0</v>
      </c>
      <c r="K577" s="246"/>
      <c r="L577" s="45"/>
      <c r="M577" s="247" t="s">
        <v>1</v>
      </c>
      <c r="N577" s="248" t="s">
        <v>42</v>
      </c>
      <c r="O577" s="98"/>
      <c r="P577" s="249">
        <f>O577*H577</f>
        <v>0</v>
      </c>
      <c r="Q577" s="249">
        <v>0</v>
      </c>
      <c r="R577" s="249">
        <f>Q577*H577</f>
        <v>0</v>
      </c>
      <c r="S577" s="249">
        <v>0</v>
      </c>
      <c r="T577" s="250">
        <f>S577*H577</f>
        <v>0</v>
      </c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R577" s="251" t="s">
        <v>336</v>
      </c>
      <c r="AT577" s="251" t="s">
        <v>213</v>
      </c>
      <c r="AU577" s="251" t="s">
        <v>92</v>
      </c>
      <c r="AY577" s="18" t="s">
        <v>210</v>
      </c>
      <c r="BE577" s="252">
        <f>IF(N577="základná",J577,0)</f>
        <v>0</v>
      </c>
      <c r="BF577" s="252">
        <f>IF(N577="znížená",J577,0)</f>
        <v>0</v>
      </c>
      <c r="BG577" s="252">
        <f>IF(N577="zákl. prenesená",J577,0)</f>
        <v>0</v>
      </c>
      <c r="BH577" s="252">
        <f>IF(N577="zníž. prenesená",J577,0)</f>
        <v>0</v>
      </c>
      <c r="BI577" s="252">
        <f>IF(N577="nulová",J577,0)</f>
        <v>0</v>
      </c>
      <c r="BJ577" s="18" t="s">
        <v>92</v>
      </c>
      <c r="BK577" s="252">
        <f>ROUND(I577*H577,2)</f>
        <v>0</v>
      </c>
      <c r="BL577" s="18" t="s">
        <v>336</v>
      </c>
      <c r="BM577" s="251" t="s">
        <v>2848</v>
      </c>
    </row>
    <row r="578" s="12" customFormat="1" ht="25.92" customHeight="1">
      <c r="A578" s="12"/>
      <c r="B578" s="223"/>
      <c r="C578" s="224"/>
      <c r="D578" s="225" t="s">
        <v>75</v>
      </c>
      <c r="E578" s="226" t="s">
        <v>207</v>
      </c>
      <c r="F578" s="226" t="s">
        <v>208</v>
      </c>
      <c r="G578" s="224"/>
      <c r="H578" s="224"/>
      <c r="I578" s="227"/>
      <c r="J578" s="228">
        <f>BK578</f>
        <v>0</v>
      </c>
      <c r="K578" s="224"/>
      <c r="L578" s="229"/>
      <c r="M578" s="230"/>
      <c r="N578" s="231"/>
      <c r="O578" s="231"/>
      <c r="P578" s="232">
        <f>SUM(P579:P588)</f>
        <v>0</v>
      </c>
      <c r="Q578" s="231"/>
      <c r="R578" s="232">
        <f>SUM(R579:R588)</f>
        <v>0</v>
      </c>
      <c r="S578" s="231"/>
      <c r="T578" s="233">
        <f>SUM(T579:T588)</f>
        <v>0</v>
      </c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R578" s="234" t="s">
        <v>209</v>
      </c>
      <c r="AT578" s="235" t="s">
        <v>75</v>
      </c>
      <c r="AU578" s="235" t="s">
        <v>76</v>
      </c>
      <c r="AY578" s="234" t="s">
        <v>210</v>
      </c>
      <c r="BK578" s="236">
        <f>SUM(BK579:BK588)</f>
        <v>0</v>
      </c>
    </row>
    <row r="579" s="2" customFormat="1" ht="31.92453" customHeight="1">
      <c r="A579" s="39"/>
      <c r="B579" s="40"/>
      <c r="C579" s="239" t="s">
        <v>3090</v>
      </c>
      <c r="D579" s="239" t="s">
        <v>213</v>
      </c>
      <c r="E579" s="240" t="s">
        <v>2850</v>
      </c>
      <c r="F579" s="241" t="s">
        <v>215</v>
      </c>
      <c r="G579" s="242" t="s">
        <v>216</v>
      </c>
      <c r="H579" s="243">
        <v>1</v>
      </c>
      <c r="I579" s="244"/>
      <c r="J579" s="245">
        <f>ROUND(I579*H579,2)</f>
        <v>0</v>
      </c>
      <c r="K579" s="246"/>
      <c r="L579" s="45"/>
      <c r="M579" s="247" t="s">
        <v>1</v>
      </c>
      <c r="N579" s="248" t="s">
        <v>42</v>
      </c>
      <c r="O579" s="98"/>
      <c r="P579" s="249">
        <f>O579*H579</f>
        <v>0</v>
      </c>
      <c r="Q579" s="249">
        <v>0</v>
      </c>
      <c r="R579" s="249">
        <f>Q579*H579</f>
        <v>0</v>
      </c>
      <c r="S579" s="249">
        <v>0</v>
      </c>
      <c r="T579" s="250">
        <f>S579*H579</f>
        <v>0</v>
      </c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R579" s="251" t="s">
        <v>217</v>
      </c>
      <c r="AT579" s="251" t="s">
        <v>213</v>
      </c>
      <c r="AU579" s="251" t="s">
        <v>84</v>
      </c>
      <c r="AY579" s="18" t="s">
        <v>210</v>
      </c>
      <c r="BE579" s="252">
        <f>IF(N579="základná",J579,0)</f>
        <v>0</v>
      </c>
      <c r="BF579" s="252">
        <f>IF(N579="znížená",J579,0)</f>
        <v>0</v>
      </c>
      <c r="BG579" s="252">
        <f>IF(N579="zákl. prenesená",J579,0)</f>
        <v>0</v>
      </c>
      <c r="BH579" s="252">
        <f>IF(N579="zníž. prenesená",J579,0)</f>
        <v>0</v>
      </c>
      <c r="BI579" s="252">
        <f>IF(N579="nulová",J579,0)</f>
        <v>0</v>
      </c>
      <c r="BJ579" s="18" t="s">
        <v>92</v>
      </c>
      <c r="BK579" s="252">
        <f>ROUND(I579*H579,2)</f>
        <v>0</v>
      </c>
      <c r="BL579" s="18" t="s">
        <v>217</v>
      </c>
      <c r="BM579" s="251" t="s">
        <v>2851</v>
      </c>
    </row>
    <row r="580" s="2" customFormat="1" ht="23.4566" customHeight="1">
      <c r="A580" s="39"/>
      <c r="B580" s="40"/>
      <c r="C580" s="239" t="s">
        <v>3091</v>
      </c>
      <c r="D580" s="239" t="s">
        <v>213</v>
      </c>
      <c r="E580" s="240" t="s">
        <v>2852</v>
      </c>
      <c r="F580" s="241" t="s">
        <v>220</v>
      </c>
      <c r="G580" s="242" t="s">
        <v>216</v>
      </c>
      <c r="H580" s="243">
        <v>1</v>
      </c>
      <c r="I580" s="244"/>
      <c r="J580" s="245">
        <f>ROUND(I580*H580,2)</f>
        <v>0</v>
      </c>
      <c r="K580" s="246"/>
      <c r="L580" s="45"/>
      <c r="M580" s="247" t="s">
        <v>1</v>
      </c>
      <c r="N580" s="248" t="s">
        <v>42</v>
      </c>
      <c r="O580" s="98"/>
      <c r="P580" s="249">
        <f>O580*H580</f>
        <v>0</v>
      </c>
      <c r="Q580" s="249">
        <v>0</v>
      </c>
      <c r="R580" s="249">
        <f>Q580*H580</f>
        <v>0</v>
      </c>
      <c r="S580" s="249">
        <v>0</v>
      </c>
      <c r="T580" s="250">
        <f>S580*H580</f>
        <v>0</v>
      </c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R580" s="251" t="s">
        <v>217</v>
      </c>
      <c r="AT580" s="251" t="s">
        <v>213</v>
      </c>
      <c r="AU580" s="251" t="s">
        <v>84</v>
      </c>
      <c r="AY580" s="18" t="s">
        <v>210</v>
      </c>
      <c r="BE580" s="252">
        <f>IF(N580="základná",J580,0)</f>
        <v>0</v>
      </c>
      <c r="BF580" s="252">
        <f>IF(N580="znížená",J580,0)</f>
        <v>0</v>
      </c>
      <c r="BG580" s="252">
        <f>IF(N580="zákl. prenesená",J580,0)</f>
        <v>0</v>
      </c>
      <c r="BH580" s="252">
        <f>IF(N580="zníž. prenesená",J580,0)</f>
        <v>0</v>
      </c>
      <c r="BI580" s="252">
        <f>IF(N580="nulová",J580,0)</f>
        <v>0</v>
      </c>
      <c r="BJ580" s="18" t="s">
        <v>92</v>
      </c>
      <c r="BK580" s="252">
        <f>ROUND(I580*H580,2)</f>
        <v>0</v>
      </c>
      <c r="BL580" s="18" t="s">
        <v>217</v>
      </c>
      <c r="BM580" s="251" t="s">
        <v>2853</v>
      </c>
    </row>
    <row r="581" s="2" customFormat="1" ht="23.4566" customHeight="1">
      <c r="A581" s="39"/>
      <c r="B581" s="40"/>
      <c r="C581" s="239" t="s">
        <v>3092</v>
      </c>
      <c r="D581" s="239" t="s">
        <v>213</v>
      </c>
      <c r="E581" s="240" t="s">
        <v>2855</v>
      </c>
      <c r="F581" s="241" t="s">
        <v>223</v>
      </c>
      <c r="G581" s="242" t="s">
        <v>216</v>
      </c>
      <c r="H581" s="243">
        <v>1</v>
      </c>
      <c r="I581" s="244"/>
      <c r="J581" s="245">
        <f>ROUND(I581*H581,2)</f>
        <v>0</v>
      </c>
      <c r="K581" s="246"/>
      <c r="L581" s="45"/>
      <c r="M581" s="247" t="s">
        <v>1</v>
      </c>
      <c r="N581" s="248" t="s">
        <v>42</v>
      </c>
      <c r="O581" s="98"/>
      <c r="P581" s="249">
        <f>O581*H581</f>
        <v>0</v>
      </c>
      <c r="Q581" s="249">
        <v>0</v>
      </c>
      <c r="R581" s="249">
        <f>Q581*H581</f>
        <v>0</v>
      </c>
      <c r="S581" s="249">
        <v>0</v>
      </c>
      <c r="T581" s="250">
        <f>S581*H581</f>
        <v>0</v>
      </c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R581" s="251" t="s">
        <v>217</v>
      </c>
      <c r="AT581" s="251" t="s">
        <v>213</v>
      </c>
      <c r="AU581" s="251" t="s">
        <v>84</v>
      </c>
      <c r="AY581" s="18" t="s">
        <v>210</v>
      </c>
      <c r="BE581" s="252">
        <f>IF(N581="základná",J581,0)</f>
        <v>0</v>
      </c>
      <c r="BF581" s="252">
        <f>IF(N581="znížená",J581,0)</f>
        <v>0</v>
      </c>
      <c r="BG581" s="252">
        <f>IF(N581="zákl. prenesená",J581,0)</f>
        <v>0</v>
      </c>
      <c r="BH581" s="252">
        <f>IF(N581="zníž. prenesená",J581,0)</f>
        <v>0</v>
      </c>
      <c r="BI581" s="252">
        <f>IF(N581="nulová",J581,0)</f>
        <v>0</v>
      </c>
      <c r="BJ581" s="18" t="s">
        <v>92</v>
      </c>
      <c r="BK581" s="252">
        <f>ROUND(I581*H581,2)</f>
        <v>0</v>
      </c>
      <c r="BL581" s="18" t="s">
        <v>217</v>
      </c>
      <c r="BM581" s="251" t="s">
        <v>2856</v>
      </c>
    </row>
    <row r="582" s="2" customFormat="1" ht="42.79245" customHeight="1">
      <c r="A582" s="39"/>
      <c r="B582" s="40"/>
      <c r="C582" s="239" t="s">
        <v>3093</v>
      </c>
      <c r="D582" s="239" t="s">
        <v>213</v>
      </c>
      <c r="E582" s="240" t="s">
        <v>2858</v>
      </c>
      <c r="F582" s="241" t="s">
        <v>2859</v>
      </c>
      <c r="G582" s="242" t="s">
        <v>216</v>
      </c>
      <c r="H582" s="243">
        <v>1</v>
      </c>
      <c r="I582" s="244"/>
      <c r="J582" s="245">
        <f>ROUND(I582*H582,2)</f>
        <v>0</v>
      </c>
      <c r="K582" s="246"/>
      <c r="L582" s="45"/>
      <c r="M582" s="247" t="s">
        <v>1</v>
      </c>
      <c r="N582" s="248" t="s">
        <v>42</v>
      </c>
      <c r="O582" s="98"/>
      <c r="P582" s="249">
        <f>O582*H582</f>
        <v>0</v>
      </c>
      <c r="Q582" s="249">
        <v>0</v>
      </c>
      <c r="R582" s="249">
        <f>Q582*H582</f>
        <v>0</v>
      </c>
      <c r="S582" s="249">
        <v>0</v>
      </c>
      <c r="T582" s="250">
        <f>S582*H582</f>
        <v>0</v>
      </c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  <c r="AR582" s="251" t="s">
        <v>217</v>
      </c>
      <c r="AT582" s="251" t="s">
        <v>213</v>
      </c>
      <c r="AU582" s="251" t="s">
        <v>84</v>
      </c>
      <c r="AY582" s="18" t="s">
        <v>210</v>
      </c>
      <c r="BE582" s="252">
        <f>IF(N582="základná",J582,0)</f>
        <v>0</v>
      </c>
      <c r="BF582" s="252">
        <f>IF(N582="znížená",J582,0)</f>
        <v>0</v>
      </c>
      <c r="BG582" s="252">
        <f>IF(N582="zákl. prenesená",J582,0)</f>
        <v>0</v>
      </c>
      <c r="BH582" s="252">
        <f>IF(N582="zníž. prenesená",J582,0)</f>
        <v>0</v>
      </c>
      <c r="BI582" s="252">
        <f>IF(N582="nulová",J582,0)</f>
        <v>0</v>
      </c>
      <c r="BJ582" s="18" t="s">
        <v>92</v>
      </c>
      <c r="BK582" s="252">
        <f>ROUND(I582*H582,2)</f>
        <v>0</v>
      </c>
      <c r="BL582" s="18" t="s">
        <v>217</v>
      </c>
      <c r="BM582" s="251" t="s">
        <v>2860</v>
      </c>
    </row>
    <row r="583" s="2" customFormat="1" ht="42.79245" customHeight="1">
      <c r="A583" s="39"/>
      <c r="B583" s="40"/>
      <c r="C583" s="239" t="s">
        <v>3094</v>
      </c>
      <c r="D583" s="239" t="s">
        <v>213</v>
      </c>
      <c r="E583" s="240" t="s">
        <v>228</v>
      </c>
      <c r="F583" s="241" t="s">
        <v>229</v>
      </c>
      <c r="G583" s="242" t="s">
        <v>216</v>
      </c>
      <c r="H583" s="243">
        <v>1</v>
      </c>
      <c r="I583" s="244"/>
      <c r="J583" s="245">
        <f>ROUND(I583*H583,2)</f>
        <v>0</v>
      </c>
      <c r="K583" s="246"/>
      <c r="L583" s="45"/>
      <c r="M583" s="247" t="s">
        <v>1</v>
      </c>
      <c r="N583" s="248" t="s">
        <v>42</v>
      </c>
      <c r="O583" s="98"/>
      <c r="P583" s="249">
        <f>O583*H583</f>
        <v>0</v>
      </c>
      <c r="Q583" s="249">
        <v>0</v>
      </c>
      <c r="R583" s="249">
        <f>Q583*H583</f>
        <v>0</v>
      </c>
      <c r="S583" s="249">
        <v>0</v>
      </c>
      <c r="T583" s="250">
        <f>S583*H583</f>
        <v>0</v>
      </c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R583" s="251" t="s">
        <v>217</v>
      </c>
      <c r="AT583" s="251" t="s">
        <v>213</v>
      </c>
      <c r="AU583" s="251" t="s">
        <v>84</v>
      </c>
      <c r="AY583" s="18" t="s">
        <v>210</v>
      </c>
      <c r="BE583" s="252">
        <f>IF(N583="základná",J583,0)</f>
        <v>0</v>
      </c>
      <c r="BF583" s="252">
        <f>IF(N583="znížená",J583,0)</f>
        <v>0</v>
      </c>
      <c r="BG583" s="252">
        <f>IF(N583="zákl. prenesená",J583,0)</f>
        <v>0</v>
      </c>
      <c r="BH583" s="252">
        <f>IF(N583="zníž. prenesená",J583,0)</f>
        <v>0</v>
      </c>
      <c r="BI583" s="252">
        <f>IF(N583="nulová",J583,0)</f>
        <v>0</v>
      </c>
      <c r="BJ583" s="18" t="s">
        <v>92</v>
      </c>
      <c r="BK583" s="252">
        <f>ROUND(I583*H583,2)</f>
        <v>0</v>
      </c>
      <c r="BL583" s="18" t="s">
        <v>217</v>
      </c>
      <c r="BM583" s="251" t="s">
        <v>2862</v>
      </c>
    </row>
    <row r="584" s="2" customFormat="1" ht="31.92453" customHeight="1">
      <c r="A584" s="39"/>
      <c r="B584" s="40"/>
      <c r="C584" s="239" t="s">
        <v>3095</v>
      </c>
      <c r="D584" s="239" t="s">
        <v>213</v>
      </c>
      <c r="E584" s="240" t="s">
        <v>2864</v>
      </c>
      <c r="F584" s="241" t="s">
        <v>2865</v>
      </c>
      <c r="G584" s="242" t="s">
        <v>216</v>
      </c>
      <c r="H584" s="243">
        <v>1</v>
      </c>
      <c r="I584" s="244"/>
      <c r="J584" s="245">
        <f>ROUND(I584*H584,2)</f>
        <v>0</v>
      </c>
      <c r="K584" s="246"/>
      <c r="L584" s="45"/>
      <c r="M584" s="247" t="s">
        <v>1</v>
      </c>
      <c r="N584" s="248" t="s">
        <v>42</v>
      </c>
      <c r="O584" s="98"/>
      <c r="P584" s="249">
        <f>O584*H584</f>
        <v>0</v>
      </c>
      <c r="Q584" s="249">
        <v>0</v>
      </c>
      <c r="R584" s="249">
        <f>Q584*H584</f>
        <v>0</v>
      </c>
      <c r="S584" s="249">
        <v>0</v>
      </c>
      <c r="T584" s="250">
        <f>S584*H584</f>
        <v>0</v>
      </c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R584" s="251" t="s">
        <v>217</v>
      </c>
      <c r="AT584" s="251" t="s">
        <v>213</v>
      </c>
      <c r="AU584" s="251" t="s">
        <v>84</v>
      </c>
      <c r="AY584" s="18" t="s">
        <v>210</v>
      </c>
      <c r="BE584" s="252">
        <f>IF(N584="základná",J584,0)</f>
        <v>0</v>
      </c>
      <c r="BF584" s="252">
        <f>IF(N584="znížená",J584,0)</f>
        <v>0</v>
      </c>
      <c r="BG584" s="252">
        <f>IF(N584="zákl. prenesená",J584,0)</f>
        <v>0</v>
      </c>
      <c r="BH584" s="252">
        <f>IF(N584="zníž. prenesená",J584,0)</f>
        <v>0</v>
      </c>
      <c r="BI584" s="252">
        <f>IF(N584="nulová",J584,0)</f>
        <v>0</v>
      </c>
      <c r="BJ584" s="18" t="s">
        <v>92</v>
      </c>
      <c r="BK584" s="252">
        <f>ROUND(I584*H584,2)</f>
        <v>0</v>
      </c>
      <c r="BL584" s="18" t="s">
        <v>217</v>
      </c>
      <c r="BM584" s="251" t="s">
        <v>2866</v>
      </c>
    </row>
    <row r="585" s="13" customFormat="1">
      <c r="A585" s="13"/>
      <c r="B585" s="258"/>
      <c r="C585" s="259"/>
      <c r="D585" s="260" t="s">
        <v>256</v>
      </c>
      <c r="E585" s="261" t="s">
        <v>1</v>
      </c>
      <c r="F585" s="262" t="s">
        <v>2867</v>
      </c>
      <c r="G585" s="259"/>
      <c r="H585" s="263">
        <v>1</v>
      </c>
      <c r="I585" s="264"/>
      <c r="J585" s="259"/>
      <c r="K585" s="259"/>
      <c r="L585" s="265"/>
      <c r="M585" s="266"/>
      <c r="N585" s="267"/>
      <c r="O585" s="267"/>
      <c r="P585" s="267"/>
      <c r="Q585" s="267"/>
      <c r="R585" s="267"/>
      <c r="S585" s="267"/>
      <c r="T585" s="268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T585" s="269" t="s">
        <v>256</v>
      </c>
      <c r="AU585" s="269" t="s">
        <v>84</v>
      </c>
      <c r="AV585" s="13" t="s">
        <v>92</v>
      </c>
      <c r="AW585" s="13" t="s">
        <v>32</v>
      </c>
      <c r="AX585" s="13" t="s">
        <v>84</v>
      </c>
      <c r="AY585" s="269" t="s">
        <v>210</v>
      </c>
    </row>
    <row r="586" s="2" customFormat="1" ht="16.30189" customHeight="1">
      <c r="A586" s="39"/>
      <c r="B586" s="40"/>
      <c r="C586" s="239" t="s">
        <v>3096</v>
      </c>
      <c r="D586" s="239" t="s">
        <v>213</v>
      </c>
      <c r="E586" s="240" t="s">
        <v>2869</v>
      </c>
      <c r="F586" s="241" t="s">
        <v>2870</v>
      </c>
      <c r="G586" s="242" t="s">
        <v>216</v>
      </c>
      <c r="H586" s="243">
        <v>1</v>
      </c>
      <c r="I586" s="244"/>
      <c r="J586" s="245">
        <f>ROUND(I586*H586,2)</f>
        <v>0</v>
      </c>
      <c r="K586" s="246"/>
      <c r="L586" s="45"/>
      <c r="M586" s="247" t="s">
        <v>1</v>
      </c>
      <c r="N586" s="248" t="s">
        <v>42</v>
      </c>
      <c r="O586" s="98"/>
      <c r="P586" s="249">
        <f>O586*H586</f>
        <v>0</v>
      </c>
      <c r="Q586" s="249">
        <v>0</v>
      </c>
      <c r="R586" s="249">
        <f>Q586*H586</f>
        <v>0</v>
      </c>
      <c r="S586" s="249">
        <v>0</v>
      </c>
      <c r="T586" s="250">
        <f>S586*H586</f>
        <v>0</v>
      </c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  <c r="AE586" s="39"/>
      <c r="AR586" s="251" t="s">
        <v>217</v>
      </c>
      <c r="AT586" s="251" t="s">
        <v>213</v>
      </c>
      <c r="AU586" s="251" t="s">
        <v>84</v>
      </c>
      <c r="AY586" s="18" t="s">
        <v>210</v>
      </c>
      <c r="BE586" s="252">
        <f>IF(N586="základná",J586,0)</f>
        <v>0</v>
      </c>
      <c r="BF586" s="252">
        <f>IF(N586="znížená",J586,0)</f>
        <v>0</v>
      </c>
      <c r="BG586" s="252">
        <f>IF(N586="zákl. prenesená",J586,0)</f>
        <v>0</v>
      </c>
      <c r="BH586" s="252">
        <f>IF(N586="zníž. prenesená",J586,0)</f>
        <v>0</v>
      </c>
      <c r="BI586" s="252">
        <f>IF(N586="nulová",J586,0)</f>
        <v>0</v>
      </c>
      <c r="BJ586" s="18" t="s">
        <v>92</v>
      </c>
      <c r="BK586" s="252">
        <f>ROUND(I586*H586,2)</f>
        <v>0</v>
      </c>
      <c r="BL586" s="18" t="s">
        <v>217</v>
      </c>
      <c r="BM586" s="251" t="s">
        <v>2871</v>
      </c>
    </row>
    <row r="587" s="2" customFormat="1" ht="16.30189" customHeight="1">
      <c r="A587" s="39"/>
      <c r="B587" s="40"/>
      <c r="C587" s="239" t="s">
        <v>3097</v>
      </c>
      <c r="D587" s="239" t="s">
        <v>213</v>
      </c>
      <c r="E587" s="240" t="s">
        <v>2873</v>
      </c>
      <c r="F587" s="241" t="s">
        <v>2874</v>
      </c>
      <c r="G587" s="242" t="s">
        <v>2875</v>
      </c>
      <c r="H587" s="243">
        <v>6</v>
      </c>
      <c r="I587" s="244"/>
      <c r="J587" s="245">
        <f>ROUND(I587*H587,2)</f>
        <v>0</v>
      </c>
      <c r="K587" s="246"/>
      <c r="L587" s="45"/>
      <c r="M587" s="247" t="s">
        <v>1</v>
      </c>
      <c r="N587" s="248" t="s">
        <v>42</v>
      </c>
      <c r="O587" s="98"/>
      <c r="P587" s="249">
        <f>O587*H587</f>
        <v>0</v>
      </c>
      <c r="Q587" s="249">
        <v>0</v>
      </c>
      <c r="R587" s="249">
        <f>Q587*H587</f>
        <v>0</v>
      </c>
      <c r="S587" s="249">
        <v>0</v>
      </c>
      <c r="T587" s="250">
        <f>S587*H587</f>
        <v>0</v>
      </c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R587" s="251" t="s">
        <v>217</v>
      </c>
      <c r="AT587" s="251" t="s">
        <v>213</v>
      </c>
      <c r="AU587" s="251" t="s">
        <v>84</v>
      </c>
      <c r="AY587" s="18" t="s">
        <v>210</v>
      </c>
      <c r="BE587" s="252">
        <f>IF(N587="základná",J587,0)</f>
        <v>0</v>
      </c>
      <c r="BF587" s="252">
        <f>IF(N587="znížená",J587,0)</f>
        <v>0</v>
      </c>
      <c r="BG587" s="252">
        <f>IF(N587="zákl. prenesená",J587,0)</f>
        <v>0</v>
      </c>
      <c r="BH587" s="252">
        <f>IF(N587="zníž. prenesená",J587,0)</f>
        <v>0</v>
      </c>
      <c r="BI587" s="252">
        <f>IF(N587="nulová",J587,0)</f>
        <v>0</v>
      </c>
      <c r="BJ587" s="18" t="s">
        <v>92</v>
      </c>
      <c r="BK587" s="252">
        <f>ROUND(I587*H587,2)</f>
        <v>0</v>
      </c>
      <c r="BL587" s="18" t="s">
        <v>217</v>
      </c>
      <c r="BM587" s="251" t="s">
        <v>2876</v>
      </c>
    </row>
    <row r="588" s="2" customFormat="1" ht="16.30189" customHeight="1">
      <c r="A588" s="39"/>
      <c r="B588" s="40"/>
      <c r="C588" s="239" t="s">
        <v>3098</v>
      </c>
      <c r="D588" s="239" t="s">
        <v>213</v>
      </c>
      <c r="E588" s="240" t="s">
        <v>2878</v>
      </c>
      <c r="F588" s="241" t="s">
        <v>2879</v>
      </c>
      <c r="G588" s="242" t="s">
        <v>216</v>
      </c>
      <c r="H588" s="243">
        <v>1</v>
      </c>
      <c r="I588" s="244"/>
      <c r="J588" s="245">
        <f>ROUND(I588*H588,2)</f>
        <v>0</v>
      </c>
      <c r="K588" s="246"/>
      <c r="L588" s="45"/>
      <c r="M588" s="253" t="s">
        <v>1</v>
      </c>
      <c r="N588" s="254" t="s">
        <v>42</v>
      </c>
      <c r="O588" s="255"/>
      <c r="P588" s="256">
        <f>O588*H588</f>
        <v>0</v>
      </c>
      <c r="Q588" s="256">
        <v>0</v>
      </c>
      <c r="R588" s="256">
        <f>Q588*H588</f>
        <v>0</v>
      </c>
      <c r="S588" s="256">
        <v>0</v>
      </c>
      <c r="T588" s="257">
        <f>S588*H588</f>
        <v>0</v>
      </c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/>
      <c r="AR588" s="251" t="s">
        <v>217</v>
      </c>
      <c r="AT588" s="251" t="s">
        <v>213</v>
      </c>
      <c r="AU588" s="251" t="s">
        <v>84</v>
      </c>
      <c r="AY588" s="18" t="s">
        <v>210</v>
      </c>
      <c r="BE588" s="252">
        <f>IF(N588="základná",J588,0)</f>
        <v>0</v>
      </c>
      <c r="BF588" s="252">
        <f>IF(N588="znížená",J588,0)</f>
        <v>0</v>
      </c>
      <c r="BG588" s="252">
        <f>IF(N588="zákl. prenesená",J588,0)</f>
        <v>0</v>
      </c>
      <c r="BH588" s="252">
        <f>IF(N588="zníž. prenesená",J588,0)</f>
        <v>0</v>
      </c>
      <c r="BI588" s="252">
        <f>IF(N588="nulová",J588,0)</f>
        <v>0</v>
      </c>
      <c r="BJ588" s="18" t="s">
        <v>92</v>
      </c>
      <c r="BK588" s="252">
        <f>ROUND(I588*H588,2)</f>
        <v>0</v>
      </c>
      <c r="BL588" s="18" t="s">
        <v>217</v>
      </c>
      <c r="BM588" s="251" t="s">
        <v>2880</v>
      </c>
    </row>
    <row r="589" s="2" customFormat="1" ht="6.96" customHeight="1">
      <c r="A589" s="39"/>
      <c r="B589" s="73"/>
      <c r="C589" s="74"/>
      <c r="D589" s="74"/>
      <c r="E589" s="74"/>
      <c r="F589" s="74"/>
      <c r="G589" s="74"/>
      <c r="H589" s="74"/>
      <c r="I589" s="74"/>
      <c r="J589" s="74"/>
      <c r="K589" s="74"/>
      <c r="L589" s="45"/>
      <c r="M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</row>
  </sheetData>
  <sheetProtection sheet="1" autoFilter="0" formatColumns="0" formatRows="0" objects="1" scenarios="1" spinCount="100000" saltValue="NB1q2aV6UFZibZmWvCKuHIUxsrvTlui5+rSDLmPj2mpQJ+NCeV9N1Amh7EFkGMvzPKZ+x2x15khK/tZxihnhsQ==" hashValue="CuSPqpE8fyJ0+PbNV1q/k4nJB5mqWrt+/aX01PIiyiExyVpKap22iuafI8i+mCFv3JgBgMA1IxSe02RCZu3H4A==" algorithmName="SHA-512" password="CC35"/>
  <autoFilter ref="C128:K588"/>
  <mergeCells count="9">
    <mergeCell ref="E7:H7"/>
    <mergeCell ref="E9:H9"/>
    <mergeCell ref="E18:H18"/>
    <mergeCell ref="E27:H27"/>
    <mergeCell ref="E85:H85"/>
    <mergeCell ref="E87:H87"/>
    <mergeCell ref="E119:H119"/>
    <mergeCell ref="E121:H121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7.863281" style="1" customWidth="1"/>
    <col min="2" max="2" width="1.007813" style="1" customWidth="1"/>
    <col min="3" max="3" width="4.011719" style="1" customWidth="1"/>
    <col min="4" max="4" width="4.152344" style="1" customWidth="1"/>
    <col min="5" max="5" width="16.15234" style="1" customWidth="1"/>
    <col min="6" max="6" width="48.15234" style="1" customWidth="1"/>
    <col min="7" max="7" width="7.011719" style="1" customWidth="1"/>
    <col min="8" max="8" width="13.29297" style="1" customWidth="1"/>
    <col min="9" max="9" width="15.01172" style="1" customWidth="1"/>
    <col min="10" max="10" width="21.15234" style="1" customWidth="1"/>
    <col min="11" max="11" width="21.15234" style="1" hidden="1" customWidth="1"/>
    <col min="12" max="12" width="8.863281" style="1" customWidth="1"/>
    <col min="13" max="13" width="10.29297" style="1" hidden="1" customWidth="1"/>
    <col min="14" max="14" width="9.140625" style="1" hidden="1"/>
    <col min="15" max="15" width="13.43359" style="1" hidden="1" customWidth="1"/>
    <col min="16" max="16" width="13.43359" style="1" hidden="1" customWidth="1"/>
    <col min="17" max="17" width="13.43359" style="1" hidden="1" customWidth="1"/>
    <col min="18" max="18" width="13.43359" style="1" hidden="1" customWidth="1"/>
    <col min="19" max="19" width="13.43359" style="1" hidden="1" customWidth="1"/>
    <col min="20" max="20" width="13.43359" style="1" hidden="1" customWidth="1"/>
    <col min="21" max="21" width="15.43359" style="1" hidden="1" customWidth="1"/>
    <col min="22" max="22" width="11.72266" style="1" customWidth="1"/>
    <col min="23" max="23" width="15.43359" style="1" customWidth="1"/>
    <col min="24" max="24" width="11.72266" style="1" customWidth="1"/>
    <col min="25" max="25" width="14.15234" style="1" customWidth="1"/>
    <col min="26" max="26" width="10.43359" style="1" customWidth="1"/>
    <col min="27" max="27" width="14.15234" style="1" customWidth="1"/>
    <col min="28" max="28" width="15.43359" style="1" customWidth="1"/>
    <col min="29" max="29" width="10.43359" style="1" customWidth="1"/>
    <col min="30" max="30" width="14.15234" style="1" customWidth="1"/>
    <col min="31" max="31" width="15.43359" style="1" customWidth="1"/>
    <col min="44" max="44" width="9.140625" style="1" hidden="1"/>
    <col min="45" max="45" width="9.140625" style="1" hidden="1"/>
    <col min="46" max="46" width="9.140625" style="1" hidden="1"/>
    <col min="47" max="47" width="9.140625" style="1" hidden="1"/>
    <col min="48" max="48" width="9.140625" style="1" hidden="1"/>
    <col min="49" max="49" width="9.140625" style="1" hidden="1"/>
    <col min="50" max="50" width="9.140625" style="1" hidden="1"/>
    <col min="51" max="51" width="9.140625" style="1" hidden="1"/>
    <col min="52" max="52" width="9.140625" style="1" hidden="1"/>
    <col min="53" max="53" width="9.140625" style="1" hidden="1"/>
    <col min="54" max="54" width="9.140625" style="1" hidden="1"/>
    <col min="55" max="55" width="9.140625" style="1" hidden="1"/>
    <col min="56" max="56" width="9.140625" style="1" hidden="1"/>
    <col min="57" max="57" width="9.140625" style="1" hidden="1"/>
    <col min="58" max="58" width="9.140625" style="1" hidden="1"/>
    <col min="59" max="59" width="9.140625" style="1" hidden="1"/>
    <col min="60" max="60" width="9.140625" style="1" hidden="1"/>
    <col min="61" max="61" width="9.140625" style="1" hidden="1"/>
    <col min="62" max="62" width="9.140625" style="1" hidden="1"/>
    <col min="63" max="63" width="9.140625" style="1" hidden="1"/>
    <col min="64" max="64" width="9.140625" style="1" hidden="1"/>
    <col min="65" max="65" width="9.140625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180</v>
      </c>
    </row>
    <row r="3" s="1" customFormat="1" ht="6.96" customHeight="1">
      <c r="B3" s="154"/>
      <c r="C3" s="155"/>
      <c r="D3" s="155"/>
      <c r="E3" s="155"/>
      <c r="F3" s="155"/>
      <c r="G3" s="155"/>
      <c r="H3" s="155"/>
      <c r="I3" s="155"/>
      <c r="J3" s="155"/>
      <c r="K3" s="155"/>
      <c r="L3" s="21"/>
      <c r="AT3" s="18" t="s">
        <v>76</v>
      </c>
    </row>
    <row r="4" s="1" customFormat="1" ht="24.96" customHeight="1">
      <c r="B4" s="21"/>
      <c r="D4" s="156" t="s">
        <v>184</v>
      </c>
      <c r="L4" s="21"/>
      <c r="M4" s="157" t="s">
        <v>9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58" t="s">
        <v>15</v>
      </c>
      <c r="L6" s="21"/>
    </row>
    <row r="7" s="1" customFormat="1" ht="27.84906" customHeight="1">
      <c r="B7" s="21"/>
      <c r="E7" s="159" t="str">
        <f>'Rekapitulácia stavby'!K6</f>
        <v>Rekonštrukcia cesty a mostov II/512 hr. Trenčianskeho kraja - Veľké Pole - križ. II/428 Žarnovica , I. etapa</v>
      </c>
      <c r="F7" s="158"/>
      <c r="G7" s="158"/>
      <c r="H7" s="158"/>
      <c r="L7" s="21"/>
    </row>
    <row r="8" s="2" customFormat="1" ht="12" customHeight="1">
      <c r="A8" s="39"/>
      <c r="B8" s="45"/>
      <c r="C8" s="39"/>
      <c r="D8" s="158" t="s">
        <v>185</v>
      </c>
      <c r="E8" s="39"/>
      <c r="F8" s="39"/>
      <c r="G8" s="39"/>
      <c r="H8" s="39"/>
      <c r="I8" s="39"/>
      <c r="J8" s="39"/>
      <c r="K8" s="39"/>
      <c r="L8" s="70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30189" customHeight="1">
      <c r="A9" s="39"/>
      <c r="B9" s="45"/>
      <c r="C9" s="39"/>
      <c r="D9" s="39"/>
      <c r="E9" s="160" t="s">
        <v>3099</v>
      </c>
      <c r="F9" s="39"/>
      <c r="G9" s="39"/>
      <c r="H9" s="39"/>
      <c r="I9" s="39"/>
      <c r="J9" s="39"/>
      <c r="K9" s="39"/>
      <c r="L9" s="70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70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58" t="s">
        <v>17</v>
      </c>
      <c r="E11" s="39"/>
      <c r="F11" s="148" t="s">
        <v>1</v>
      </c>
      <c r="G11" s="39"/>
      <c r="H11" s="39"/>
      <c r="I11" s="158" t="s">
        <v>18</v>
      </c>
      <c r="J11" s="148" t="s">
        <v>1</v>
      </c>
      <c r="K11" s="39"/>
      <c r="L11" s="70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58" t="s">
        <v>19</v>
      </c>
      <c r="E12" s="39"/>
      <c r="F12" s="148" t="s">
        <v>20</v>
      </c>
      <c r="G12" s="39"/>
      <c r="H12" s="39"/>
      <c r="I12" s="158" t="s">
        <v>21</v>
      </c>
      <c r="J12" s="161" t="str">
        <f>'Rekapitulácia stavby'!AN8</f>
        <v>14. 12. 2020</v>
      </c>
      <c r="K12" s="39"/>
      <c r="L12" s="70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70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58" t="s">
        <v>23</v>
      </c>
      <c r="E14" s="39"/>
      <c r="F14" s="39"/>
      <c r="G14" s="39"/>
      <c r="H14" s="39"/>
      <c r="I14" s="158" t="s">
        <v>24</v>
      </c>
      <c r="J14" s="148" t="s">
        <v>1</v>
      </c>
      <c r="K14" s="39"/>
      <c r="L14" s="70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48" t="s">
        <v>25</v>
      </c>
      <c r="F15" s="39"/>
      <c r="G15" s="39"/>
      <c r="H15" s="39"/>
      <c r="I15" s="158" t="s">
        <v>26</v>
      </c>
      <c r="J15" s="148" t="s">
        <v>1</v>
      </c>
      <c r="K15" s="39"/>
      <c r="L15" s="70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70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58" t="s">
        <v>27</v>
      </c>
      <c r="E17" s="39"/>
      <c r="F17" s="39"/>
      <c r="G17" s="39"/>
      <c r="H17" s="39"/>
      <c r="I17" s="158" t="s">
        <v>24</v>
      </c>
      <c r="J17" s="34" t="str">
        <f>'Rekapitulácia stavby'!AN13</f>
        <v>Vyplň údaj</v>
      </c>
      <c r="K17" s="39"/>
      <c r="L17" s="70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'Rekapitulácia stavby'!E14</f>
        <v>Vyplň údaj</v>
      </c>
      <c r="F18" s="148"/>
      <c r="G18" s="148"/>
      <c r="H18" s="148"/>
      <c r="I18" s="158" t="s">
        <v>26</v>
      </c>
      <c r="J18" s="34" t="str">
        <f>'Rekapitulácia stavby'!AN14</f>
        <v>Vyplň údaj</v>
      </c>
      <c r="K18" s="39"/>
      <c r="L18" s="70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70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58" t="s">
        <v>29</v>
      </c>
      <c r="E20" s="39"/>
      <c r="F20" s="39"/>
      <c r="G20" s="39"/>
      <c r="H20" s="39"/>
      <c r="I20" s="158" t="s">
        <v>24</v>
      </c>
      <c r="J20" s="148" t="s">
        <v>30</v>
      </c>
      <c r="K20" s="39"/>
      <c r="L20" s="70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48" t="s">
        <v>31</v>
      </c>
      <c r="F21" s="39"/>
      <c r="G21" s="39"/>
      <c r="H21" s="39"/>
      <c r="I21" s="158" t="s">
        <v>26</v>
      </c>
      <c r="J21" s="148" t="s">
        <v>1</v>
      </c>
      <c r="K21" s="39"/>
      <c r="L21" s="70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70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58" t="s">
        <v>33</v>
      </c>
      <c r="E23" s="39"/>
      <c r="F23" s="39"/>
      <c r="G23" s="39"/>
      <c r="H23" s="39"/>
      <c r="I23" s="158" t="s">
        <v>24</v>
      </c>
      <c r="J23" s="148" t="s">
        <v>1</v>
      </c>
      <c r="K23" s="39"/>
      <c r="L23" s="70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48" t="s">
        <v>34</v>
      </c>
      <c r="F24" s="39"/>
      <c r="G24" s="39"/>
      <c r="H24" s="39"/>
      <c r="I24" s="158" t="s">
        <v>26</v>
      </c>
      <c r="J24" s="148" t="s">
        <v>1</v>
      </c>
      <c r="K24" s="39"/>
      <c r="L24" s="70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70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58" t="s">
        <v>35</v>
      </c>
      <c r="E26" s="39"/>
      <c r="F26" s="39"/>
      <c r="G26" s="39"/>
      <c r="H26" s="39"/>
      <c r="I26" s="39"/>
      <c r="J26" s="39"/>
      <c r="K26" s="39"/>
      <c r="L26" s="70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30189" customHeight="1">
      <c r="A27" s="162"/>
      <c r="B27" s="163"/>
      <c r="C27" s="162"/>
      <c r="D27" s="162"/>
      <c r="E27" s="164" t="s">
        <v>1</v>
      </c>
      <c r="F27" s="164"/>
      <c r="G27" s="164"/>
      <c r="H27" s="164"/>
      <c r="I27" s="162"/>
      <c r="J27" s="162"/>
      <c r="K27" s="162"/>
      <c r="L27" s="165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70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66"/>
      <c r="E29" s="166"/>
      <c r="F29" s="166"/>
      <c r="G29" s="166"/>
      <c r="H29" s="166"/>
      <c r="I29" s="166"/>
      <c r="J29" s="166"/>
      <c r="K29" s="166"/>
      <c r="L29" s="70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67" t="s">
        <v>36</v>
      </c>
      <c r="E30" s="39"/>
      <c r="F30" s="39"/>
      <c r="G30" s="39"/>
      <c r="H30" s="39"/>
      <c r="I30" s="39"/>
      <c r="J30" s="168">
        <f>ROUND(J129, 2)</f>
        <v>0</v>
      </c>
      <c r="K30" s="39"/>
      <c r="L30" s="70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66"/>
      <c r="E31" s="166"/>
      <c r="F31" s="166"/>
      <c r="G31" s="166"/>
      <c r="H31" s="166"/>
      <c r="I31" s="166"/>
      <c r="J31" s="166"/>
      <c r="K31" s="166"/>
      <c r="L31" s="70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69" t="s">
        <v>38</v>
      </c>
      <c r="G32" s="39"/>
      <c r="H32" s="39"/>
      <c r="I32" s="169" t="s">
        <v>37</v>
      </c>
      <c r="J32" s="169" t="s">
        <v>39</v>
      </c>
      <c r="K32" s="39"/>
      <c r="L32" s="70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70" t="s">
        <v>40</v>
      </c>
      <c r="E33" s="171" t="s">
        <v>41</v>
      </c>
      <c r="F33" s="172">
        <f>ROUND((SUM(BE129:BE557)),  2)</f>
        <v>0</v>
      </c>
      <c r="G33" s="173"/>
      <c r="H33" s="173"/>
      <c r="I33" s="174">
        <v>0.20000000000000001</v>
      </c>
      <c r="J33" s="172">
        <f>ROUND(((SUM(BE129:BE557))*I33),  2)</f>
        <v>0</v>
      </c>
      <c r="K33" s="39"/>
      <c r="L33" s="70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71" t="s">
        <v>42</v>
      </c>
      <c r="F34" s="172">
        <f>ROUND((SUM(BF129:BF557)),  2)</f>
        <v>0</v>
      </c>
      <c r="G34" s="173"/>
      <c r="H34" s="173"/>
      <c r="I34" s="174">
        <v>0.20000000000000001</v>
      </c>
      <c r="J34" s="172">
        <f>ROUND(((SUM(BF129:BF557))*I34),  2)</f>
        <v>0</v>
      </c>
      <c r="K34" s="39"/>
      <c r="L34" s="70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58" t="s">
        <v>43</v>
      </c>
      <c r="F35" s="175">
        <f>ROUND((SUM(BG129:BG557)),  2)</f>
        <v>0</v>
      </c>
      <c r="G35" s="39"/>
      <c r="H35" s="39"/>
      <c r="I35" s="176">
        <v>0.20000000000000001</v>
      </c>
      <c r="J35" s="175">
        <f>0</f>
        <v>0</v>
      </c>
      <c r="K35" s="39"/>
      <c r="L35" s="70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58" t="s">
        <v>44</v>
      </c>
      <c r="F36" s="175">
        <f>ROUND((SUM(BH129:BH557)),  2)</f>
        <v>0</v>
      </c>
      <c r="G36" s="39"/>
      <c r="H36" s="39"/>
      <c r="I36" s="176">
        <v>0.20000000000000001</v>
      </c>
      <c r="J36" s="175">
        <f>0</f>
        <v>0</v>
      </c>
      <c r="K36" s="39"/>
      <c r="L36" s="70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71" t="s">
        <v>45</v>
      </c>
      <c r="F37" s="172">
        <f>ROUND((SUM(BI129:BI557)),  2)</f>
        <v>0</v>
      </c>
      <c r="G37" s="173"/>
      <c r="H37" s="173"/>
      <c r="I37" s="174">
        <v>0</v>
      </c>
      <c r="J37" s="172">
        <f>0</f>
        <v>0</v>
      </c>
      <c r="K37" s="39"/>
      <c r="L37" s="70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70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77"/>
      <c r="D39" s="178" t="s">
        <v>46</v>
      </c>
      <c r="E39" s="179"/>
      <c r="F39" s="179"/>
      <c r="G39" s="180" t="s">
        <v>47</v>
      </c>
      <c r="H39" s="181" t="s">
        <v>48</v>
      </c>
      <c r="I39" s="179"/>
      <c r="J39" s="182">
        <f>SUM(J30:J37)</f>
        <v>0</v>
      </c>
      <c r="K39" s="183"/>
      <c r="L39" s="70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70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70"/>
      <c r="D50" s="184" t="s">
        <v>49</v>
      </c>
      <c r="E50" s="185"/>
      <c r="F50" s="185"/>
      <c r="G50" s="184" t="s">
        <v>50</v>
      </c>
      <c r="H50" s="185"/>
      <c r="I50" s="185"/>
      <c r="J50" s="185"/>
      <c r="K50" s="185"/>
      <c r="L50" s="70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86" t="s">
        <v>51</v>
      </c>
      <c r="E61" s="187"/>
      <c r="F61" s="188" t="s">
        <v>52</v>
      </c>
      <c r="G61" s="186" t="s">
        <v>51</v>
      </c>
      <c r="H61" s="187"/>
      <c r="I61" s="187"/>
      <c r="J61" s="189" t="s">
        <v>52</v>
      </c>
      <c r="K61" s="187"/>
      <c r="L61" s="70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84" t="s">
        <v>53</v>
      </c>
      <c r="E65" s="190"/>
      <c r="F65" s="190"/>
      <c r="G65" s="184" t="s">
        <v>54</v>
      </c>
      <c r="H65" s="190"/>
      <c r="I65" s="190"/>
      <c r="J65" s="190"/>
      <c r="K65" s="190"/>
      <c r="L65" s="70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86" t="s">
        <v>51</v>
      </c>
      <c r="E76" s="187"/>
      <c r="F76" s="188" t="s">
        <v>52</v>
      </c>
      <c r="G76" s="186" t="s">
        <v>51</v>
      </c>
      <c r="H76" s="187"/>
      <c r="I76" s="187"/>
      <c r="J76" s="189" t="s">
        <v>52</v>
      </c>
      <c r="K76" s="187"/>
      <c r="L76" s="70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91"/>
      <c r="C77" s="192"/>
      <c r="D77" s="192"/>
      <c r="E77" s="192"/>
      <c r="F77" s="192"/>
      <c r="G77" s="192"/>
      <c r="H77" s="192"/>
      <c r="I77" s="192"/>
      <c r="J77" s="192"/>
      <c r="K77" s="192"/>
      <c r="L77" s="70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hidden="1" s="2" customFormat="1" ht="6.96" customHeight="1">
      <c r="A81" s="39"/>
      <c r="B81" s="193"/>
      <c r="C81" s="194"/>
      <c r="D81" s="194"/>
      <c r="E81" s="194"/>
      <c r="F81" s="194"/>
      <c r="G81" s="194"/>
      <c r="H81" s="194"/>
      <c r="I81" s="194"/>
      <c r="J81" s="194"/>
      <c r="K81" s="194"/>
      <c r="L81" s="70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hidden="1" s="2" customFormat="1" ht="24.96" customHeight="1">
      <c r="A82" s="39"/>
      <c r="B82" s="40"/>
      <c r="C82" s="24" t="s">
        <v>187</v>
      </c>
      <c r="D82" s="41"/>
      <c r="E82" s="41"/>
      <c r="F82" s="41"/>
      <c r="G82" s="41"/>
      <c r="H82" s="41"/>
      <c r="I82" s="41"/>
      <c r="J82" s="41"/>
      <c r="K82" s="41"/>
      <c r="L82" s="70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hidden="1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70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hidden="1" s="2" customFormat="1" ht="12" customHeight="1">
      <c r="A84" s="39"/>
      <c r="B84" s="40"/>
      <c r="C84" s="33" t="s">
        <v>15</v>
      </c>
      <c r="D84" s="41"/>
      <c r="E84" s="41"/>
      <c r="F84" s="41"/>
      <c r="G84" s="41"/>
      <c r="H84" s="41"/>
      <c r="I84" s="41"/>
      <c r="J84" s="41"/>
      <c r="K84" s="41"/>
      <c r="L84" s="70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hidden="1" s="2" customFormat="1" ht="27.84906" customHeight="1">
      <c r="A85" s="39"/>
      <c r="B85" s="40"/>
      <c r="C85" s="41"/>
      <c r="D85" s="41"/>
      <c r="E85" s="195" t="str">
        <f>E7</f>
        <v>Rekonštrukcia cesty a mostov II/512 hr. Trenčianskeho kraja - Veľké Pole - križ. II/428 Žarnovica , I. etapa</v>
      </c>
      <c r="F85" s="33"/>
      <c r="G85" s="33"/>
      <c r="H85" s="33"/>
      <c r="I85" s="41"/>
      <c r="J85" s="41"/>
      <c r="K85" s="41"/>
      <c r="L85" s="70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hidden="1" s="2" customFormat="1" ht="12" customHeight="1">
      <c r="A86" s="39"/>
      <c r="B86" s="40"/>
      <c r="C86" s="33" t="s">
        <v>185</v>
      </c>
      <c r="D86" s="41"/>
      <c r="E86" s="41"/>
      <c r="F86" s="41"/>
      <c r="G86" s="41"/>
      <c r="H86" s="41"/>
      <c r="I86" s="41"/>
      <c r="J86" s="41"/>
      <c r="K86" s="41"/>
      <c r="L86" s="70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hidden="1" s="2" customFormat="1" ht="16.30189" customHeight="1">
      <c r="A87" s="39"/>
      <c r="B87" s="40"/>
      <c r="C87" s="41"/>
      <c r="D87" s="41"/>
      <c r="E87" s="83" t="str">
        <f>E9</f>
        <v>203-00 - 203-00 Most ev.č.512-06</v>
      </c>
      <c r="F87" s="41"/>
      <c r="G87" s="41"/>
      <c r="H87" s="41"/>
      <c r="I87" s="41"/>
      <c r="J87" s="41"/>
      <c r="K87" s="41"/>
      <c r="L87" s="70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hidden="1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70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hidden="1" s="2" customFormat="1" ht="12" customHeight="1">
      <c r="A89" s="39"/>
      <c r="B89" s="40"/>
      <c r="C89" s="33" t="s">
        <v>19</v>
      </c>
      <c r="D89" s="41"/>
      <c r="E89" s="41"/>
      <c r="F89" s="28" t="str">
        <f>F12</f>
        <v>Okres Žarnovica , k. ú. Veľké Pole</v>
      </c>
      <c r="G89" s="41"/>
      <c r="H89" s="41"/>
      <c r="I89" s="33" t="s">
        <v>21</v>
      </c>
      <c r="J89" s="86" t="str">
        <f>IF(J12="","",J12)</f>
        <v>14. 12. 2020</v>
      </c>
      <c r="K89" s="41"/>
      <c r="L89" s="70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hidden="1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70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hidden="1" s="2" customFormat="1" ht="24.81509" customHeight="1">
      <c r="A91" s="39"/>
      <c r="B91" s="40"/>
      <c r="C91" s="33" t="s">
        <v>23</v>
      </c>
      <c r="D91" s="41"/>
      <c r="E91" s="41"/>
      <c r="F91" s="28" t="str">
        <f>E15</f>
        <v xml:space="preserve">BANSKOBYSTRICKÝ SAMOSPRÁVNY KRAJ </v>
      </c>
      <c r="G91" s="41"/>
      <c r="H91" s="41"/>
      <c r="I91" s="33" t="s">
        <v>29</v>
      </c>
      <c r="J91" s="37" t="str">
        <f>E21</f>
        <v>ISPO spol.s r.o. , Prešov</v>
      </c>
      <c r="K91" s="41"/>
      <c r="L91" s="70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hidden="1" s="2" customFormat="1" ht="15.30566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Ing. Čurlík Ján</v>
      </c>
      <c r="K92" s="41"/>
      <c r="L92" s="70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hidden="1" s="2" customFormat="1" ht="10.32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70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hidden="1" s="2" customFormat="1" ht="29.28" customHeight="1">
      <c r="A94" s="39"/>
      <c r="B94" s="40"/>
      <c r="C94" s="196" t="s">
        <v>188</v>
      </c>
      <c r="D94" s="197"/>
      <c r="E94" s="197"/>
      <c r="F94" s="197"/>
      <c r="G94" s="197"/>
      <c r="H94" s="197"/>
      <c r="I94" s="197"/>
      <c r="J94" s="198" t="s">
        <v>189</v>
      </c>
      <c r="K94" s="197"/>
      <c r="L94" s="70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hidden="1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70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hidden="1" s="2" customFormat="1" ht="22.8" customHeight="1">
      <c r="A96" s="39"/>
      <c r="B96" s="40"/>
      <c r="C96" s="199" t="s">
        <v>190</v>
      </c>
      <c r="D96" s="41"/>
      <c r="E96" s="41"/>
      <c r="F96" s="41"/>
      <c r="G96" s="41"/>
      <c r="H96" s="41"/>
      <c r="I96" s="41"/>
      <c r="J96" s="117">
        <f>J129</f>
        <v>0</v>
      </c>
      <c r="K96" s="41"/>
      <c r="L96" s="70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191</v>
      </c>
    </row>
    <row r="97" hidden="1" s="9" customFormat="1" ht="24.96" customHeight="1">
      <c r="A97" s="9"/>
      <c r="B97" s="200"/>
      <c r="C97" s="201"/>
      <c r="D97" s="202" t="s">
        <v>238</v>
      </c>
      <c r="E97" s="203"/>
      <c r="F97" s="203"/>
      <c r="G97" s="203"/>
      <c r="H97" s="203"/>
      <c r="I97" s="203"/>
      <c r="J97" s="204">
        <f>J130</f>
        <v>0</v>
      </c>
      <c r="K97" s="201"/>
      <c r="L97" s="20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hidden="1" s="10" customFormat="1" ht="19.92" customHeight="1">
      <c r="A98" s="10"/>
      <c r="B98" s="206"/>
      <c r="C98" s="140"/>
      <c r="D98" s="207" t="s">
        <v>239</v>
      </c>
      <c r="E98" s="208"/>
      <c r="F98" s="208"/>
      <c r="G98" s="208"/>
      <c r="H98" s="208"/>
      <c r="I98" s="208"/>
      <c r="J98" s="209">
        <f>J131</f>
        <v>0</v>
      </c>
      <c r="K98" s="140"/>
      <c r="L98" s="2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hidden="1" s="10" customFormat="1" ht="19.92" customHeight="1">
      <c r="A99" s="10"/>
      <c r="B99" s="206"/>
      <c r="C99" s="140"/>
      <c r="D99" s="207" t="s">
        <v>240</v>
      </c>
      <c r="E99" s="208"/>
      <c r="F99" s="208"/>
      <c r="G99" s="208"/>
      <c r="H99" s="208"/>
      <c r="I99" s="208"/>
      <c r="J99" s="209">
        <f>J188</f>
        <v>0</v>
      </c>
      <c r="K99" s="140"/>
      <c r="L99" s="2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hidden="1" s="10" customFormat="1" ht="19.92" customHeight="1">
      <c r="A100" s="10"/>
      <c r="B100" s="206"/>
      <c r="C100" s="140"/>
      <c r="D100" s="207" t="s">
        <v>241</v>
      </c>
      <c r="E100" s="208"/>
      <c r="F100" s="208"/>
      <c r="G100" s="208"/>
      <c r="H100" s="208"/>
      <c r="I100" s="208"/>
      <c r="J100" s="209">
        <f>J209</f>
        <v>0</v>
      </c>
      <c r="K100" s="140"/>
      <c r="L100" s="2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hidden="1" s="10" customFormat="1" ht="19.92" customHeight="1">
      <c r="A101" s="10"/>
      <c r="B101" s="206"/>
      <c r="C101" s="140"/>
      <c r="D101" s="207" t="s">
        <v>242</v>
      </c>
      <c r="E101" s="208"/>
      <c r="F101" s="208"/>
      <c r="G101" s="208"/>
      <c r="H101" s="208"/>
      <c r="I101" s="208"/>
      <c r="J101" s="209">
        <f>J236</f>
        <v>0</v>
      </c>
      <c r="K101" s="140"/>
      <c r="L101" s="2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hidden="1" s="10" customFormat="1" ht="19.92" customHeight="1">
      <c r="A102" s="10"/>
      <c r="B102" s="206"/>
      <c r="C102" s="140"/>
      <c r="D102" s="207" t="s">
        <v>243</v>
      </c>
      <c r="E102" s="208"/>
      <c r="F102" s="208"/>
      <c r="G102" s="208"/>
      <c r="H102" s="208"/>
      <c r="I102" s="208"/>
      <c r="J102" s="209">
        <f>J280</f>
        <v>0</v>
      </c>
      <c r="K102" s="140"/>
      <c r="L102" s="2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hidden="1" s="10" customFormat="1" ht="19.92" customHeight="1">
      <c r="A103" s="10"/>
      <c r="B103" s="206"/>
      <c r="C103" s="140"/>
      <c r="D103" s="207" t="s">
        <v>841</v>
      </c>
      <c r="E103" s="208"/>
      <c r="F103" s="208"/>
      <c r="G103" s="208"/>
      <c r="H103" s="208"/>
      <c r="I103" s="208"/>
      <c r="J103" s="209">
        <f>J309</f>
        <v>0</v>
      </c>
      <c r="K103" s="140"/>
      <c r="L103" s="2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hidden="1" s="10" customFormat="1" ht="19.92" customHeight="1">
      <c r="A104" s="10"/>
      <c r="B104" s="206"/>
      <c r="C104" s="140"/>
      <c r="D104" s="207" t="s">
        <v>244</v>
      </c>
      <c r="E104" s="208"/>
      <c r="F104" s="208"/>
      <c r="G104" s="208"/>
      <c r="H104" s="208"/>
      <c r="I104" s="208"/>
      <c r="J104" s="209">
        <f>J373</f>
        <v>0</v>
      </c>
      <c r="K104" s="140"/>
      <c r="L104" s="2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hidden="1" s="10" customFormat="1" ht="19.92" customHeight="1">
      <c r="A105" s="10"/>
      <c r="B105" s="206"/>
      <c r="C105" s="140"/>
      <c r="D105" s="207" t="s">
        <v>245</v>
      </c>
      <c r="E105" s="208"/>
      <c r="F105" s="208"/>
      <c r="G105" s="208"/>
      <c r="H105" s="208"/>
      <c r="I105" s="208"/>
      <c r="J105" s="209">
        <f>J382</f>
        <v>0</v>
      </c>
      <c r="K105" s="140"/>
      <c r="L105" s="2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hidden="1" s="10" customFormat="1" ht="19.92" customHeight="1">
      <c r="A106" s="10"/>
      <c r="B106" s="206"/>
      <c r="C106" s="140"/>
      <c r="D106" s="207" t="s">
        <v>246</v>
      </c>
      <c r="E106" s="208"/>
      <c r="F106" s="208"/>
      <c r="G106" s="208"/>
      <c r="H106" s="208"/>
      <c r="I106" s="208"/>
      <c r="J106" s="209">
        <f>J505</f>
        <v>0</v>
      </c>
      <c r="K106" s="140"/>
      <c r="L106" s="2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hidden="1" s="9" customFormat="1" ht="24.96" customHeight="1">
      <c r="A107" s="9"/>
      <c r="B107" s="200"/>
      <c r="C107" s="201"/>
      <c r="D107" s="202" t="s">
        <v>247</v>
      </c>
      <c r="E107" s="203"/>
      <c r="F107" s="203"/>
      <c r="G107" s="203"/>
      <c r="H107" s="203"/>
      <c r="I107" s="203"/>
      <c r="J107" s="204">
        <f>J507</f>
        <v>0</v>
      </c>
      <c r="K107" s="201"/>
      <c r="L107" s="205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hidden="1" s="10" customFormat="1" ht="19.92" customHeight="1">
      <c r="A108" s="10"/>
      <c r="B108" s="206"/>
      <c r="C108" s="140"/>
      <c r="D108" s="207" t="s">
        <v>248</v>
      </c>
      <c r="E108" s="208"/>
      <c r="F108" s="208"/>
      <c r="G108" s="208"/>
      <c r="H108" s="208"/>
      <c r="I108" s="208"/>
      <c r="J108" s="209">
        <f>J508</f>
        <v>0</v>
      </c>
      <c r="K108" s="140"/>
      <c r="L108" s="2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hidden="1" s="9" customFormat="1" ht="24.96" customHeight="1">
      <c r="A109" s="9"/>
      <c r="B109" s="200"/>
      <c r="C109" s="201"/>
      <c r="D109" s="202" t="s">
        <v>192</v>
      </c>
      <c r="E109" s="203"/>
      <c r="F109" s="203"/>
      <c r="G109" s="203"/>
      <c r="H109" s="203"/>
      <c r="I109" s="203"/>
      <c r="J109" s="204">
        <f>J547</f>
        <v>0</v>
      </c>
      <c r="K109" s="201"/>
      <c r="L109" s="205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hidden="1" s="2" customFormat="1" ht="21.84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70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hidden="1" s="2" customFormat="1" ht="6.96" customHeight="1">
      <c r="A111" s="39"/>
      <c r="B111" s="73"/>
      <c r="C111" s="74"/>
      <c r="D111" s="74"/>
      <c r="E111" s="74"/>
      <c r="F111" s="74"/>
      <c r="G111" s="74"/>
      <c r="H111" s="74"/>
      <c r="I111" s="74"/>
      <c r="J111" s="74"/>
      <c r="K111" s="74"/>
      <c r="L111" s="70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hidden="1"/>
    <row r="113" hidden="1"/>
    <row r="114" hidden="1"/>
    <row r="115" s="2" customFormat="1" ht="6.96" customHeight="1">
      <c r="A115" s="39"/>
      <c r="B115" s="75"/>
      <c r="C115" s="76"/>
      <c r="D115" s="76"/>
      <c r="E115" s="76"/>
      <c r="F115" s="76"/>
      <c r="G115" s="76"/>
      <c r="H115" s="76"/>
      <c r="I115" s="76"/>
      <c r="J115" s="76"/>
      <c r="K115" s="76"/>
      <c r="L115" s="70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="2" customFormat="1" ht="24.96" customHeight="1">
      <c r="A116" s="39"/>
      <c r="B116" s="40"/>
      <c r="C116" s="24" t="s">
        <v>195</v>
      </c>
      <c r="D116" s="41"/>
      <c r="E116" s="41"/>
      <c r="F116" s="41"/>
      <c r="G116" s="41"/>
      <c r="H116" s="41"/>
      <c r="I116" s="41"/>
      <c r="J116" s="41"/>
      <c r="K116" s="41"/>
      <c r="L116" s="70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2" customFormat="1" ht="6.96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70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2" customFormat="1" ht="12" customHeight="1">
      <c r="A118" s="39"/>
      <c r="B118" s="40"/>
      <c r="C118" s="33" t="s">
        <v>15</v>
      </c>
      <c r="D118" s="41"/>
      <c r="E118" s="41"/>
      <c r="F118" s="41"/>
      <c r="G118" s="41"/>
      <c r="H118" s="41"/>
      <c r="I118" s="41"/>
      <c r="J118" s="41"/>
      <c r="K118" s="41"/>
      <c r="L118" s="70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="2" customFormat="1" ht="27.84906" customHeight="1">
      <c r="A119" s="39"/>
      <c r="B119" s="40"/>
      <c r="C119" s="41"/>
      <c r="D119" s="41"/>
      <c r="E119" s="195" t="str">
        <f>E7</f>
        <v>Rekonštrukcia cesty a mostov II/512 hr. Trenčianskeho kraja - Veľké Pole - križ. II/428 Žarnovica , I. etapa</v>
      </c>
      <c r="F119" s="33"/>
      <c r="G119" s="33"/>
      <c r="H119" s="33"/>
      <c r="I119" s="41"/>
      <c r="J119" s="41"/>
      <c r="K119" s="41"/>
      <c r="L119" s="70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="2" customFormat="1" ht="12" customHeight="1">
      <c r="A120" s="39"/>
      <c r="B120" s="40"/>
      <c r="C120" s="33" t="s">
        <v>185</v>
      </c>
      <c r="D120" s="41"/>
      <c r="E120" s="41"/>
      <c r="F120" s="41"/>
      <c r="G120" s="41"/>
      <c r="H120" s="41"/>
      <c r="I120" s="41"/>
      <c r="J120" s="41"/>
      <c r="K120" s="41"/>
      <c r="L120" s="70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="2" customFormat="1" ht="16.30189" customHeight="1">
      <c r="A121" s="39"/>
      <c r="B121" s="40"/>
      <c r="C121" s="41"/>
      <c r="D121" s="41"/>
      <c r="E121" s="83" t="str">
        <f>E9</f>
        <v>203-00 - 203-00 Most ev.č.512-06</v>
      </c>
      <c r="F121" s="41"/>
      <c r="G121" s="41"/>
      <c r="H121" s="41"/>
      <c r="I121" s="41"/>
      <c r="J121" s="41"/>
      <c r="K121" s="41"/>
      <c r="L121" s="70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="2" customFormat="1" ht="6.96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70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="2" customFormat="1" ht="12" customHeight="1">
      <c r="A123" s="39"/>
      <c r="B123" s="40"/>
      <c r="C123" s="33" t="s">
        <v>19</v>
      </c>
      <c r="D123" s="41"/>
      <c r="E123" s="41"/>
      <c r="F123" s="28" t="str">
        <f>F12</f>
        <v>Okres Žarnovica , k. ú. Veľké Pole</v>
      </c>
      <c r="G123" s="41"/>
      <c r="H123" s="41"/>
      <c r="I123" s="33" t="s">
        <v>21</v>
      </c>
      <c r="J123" s="86" t="str">
        <f>IF(J12="","",J12)</f>
        <v>14. 12. 2020</v>
      </c>
      <c r="K123" s="41"/>
      <c r="L123" s="70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="2" customFormat="1" ht="6.96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70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="2" customFormat="1" ht="24.81509" customHeight="1">
      <c r="A125" s="39"/>
      <c r="B125" s="40"/>
      <c r="C125" s="33" t="s">
        <v>23</v>
      </c>
      <c r="D125" s="41"/>
      <c r="E125" s="41"/>
      <c r="F125" s="28" t="str">
        <f>E15</f>
        <v xml:space="preserve">BANSKOBYSTRICKÝ SAMOSPRÁVNY KRAJ </v>
      </c>
      <c r="G125" s="41"/>
      <c r="H125" s="41"/>
      <c r="I125" s="33" t="s">
        <v>29</v>
      </c>
      <c r="J125" s="37" t="str">
        <f>E21</f>
        <v>ISPO spol.s r.o. , Prešov</v>
      </c>
      <c r="K125" s="41"/>
      <c r="L125" s="70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="2" customFormat="1" ht="15.30566" customHeight="1">
      <c r="A126" s="39"/>
      <c r="B126" s="40"/>
      <c r="C126" s="33" t="s">
        <v>27</v>
      </c>
      <c r="D126" s="41"/>
      <c r="E126" s="41"/>
      <c r="F126" s="28" t="str">
        <f>IF(E18="","",E18)</f>
        <v>Vyplň údaj</v>
      </c>
      <c r="G126" s="41"/>
      <c r="H126" s="41"/>
      <c r="I126" s="33" t="s">
        <v>33</v>
      </c>
      <c r="J126" s="37" t="str">
        <f>E24</f>
        <v>Ing. Čurlík Ján</v>
      </c>
      <c r="K126" s="41"/>
      <c r="L126" s="70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="2" customFormat="1" ht="10.32" customHeight="1">
      <c r="A127" s="39"/>
      <c r="B127" s="40"/>
      <c r="C127" s="41"/>
      <c r="D127" s="41"/>
      <c r="E127" s="41"/>
      <c r="F127" s="41"/>
      <c r="G127" s="41"/>
      <c r="H127" s="41"/>
      <c r="I127" s="41"/>
      <c r="J127" s="41"/>
      <c r="K127" s="41"/>
      <c r="L127" s="70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="11" customFormat="1" ht="29.28" customHeight="1">
      <c r="A128" s="211"/>
      <c r="B128" s="212"/>
      <c r="C128" s="213" t="s">
        <v>196</v>
      </c>
      <c r="D128" s="214" t="s">
        <v>61</v>
      </c>
      <c r="E128" s="214" t="s">
        <v>57</v>
      </c>
      <c r="F128" s="214" t="s">
        <v>58</v>
      </c>
      <c r="G128" s="214" t="s">
        <v>197</v>
      </c>
      <c r="H128" s="214" t="s">
        <v>198</v>
      </c>
      <c r="I128" s="214" t="s">
        <v>199</v>
      </c>
      <c r="J128" s="215" t="s">
        <v>189</v>
      </c>
      <c r="K128" s="216" t="s">
        <v>200</v>
      </c>
      <c r="L128" s="217"/>
      <c r="M128" s="107" t="s">
        <v>1</v>
      </c>
      <c r="N128" s="108" t="s">
        <v>40</v>
      </c>
      <c r="O128" s="108" t="s">
        <v>201</v>
      </c>
      <c r="P128" s="108" t="s">
        <v>202</v>
      </c>
      <c r="Q128" s="108" t="s">
        <v>203</v>
      </c>
      <c r="R128" s="108" t="s">
        <v>204</v>
      </c>
      <c r="S128" s="108" t="s">
        <v>205</v>
      </c>
      <c r="T128" s="109" t="s">
        <v>206</v>
      </c>
      <c r="U128" s="211"/>
      <c r="V128" s="211"/>
      <c r="W128" s="211"/>
      <c r="X128" s="211"/>
      <c r="Y128" s="211"/>
      <c r="Z128" s="211"/>
      <c r="AA128" s="211"/>
      <c r="AB128" s="211"/>
      <c r="AC128" s="211"/>
      <c r="AD128" s="211"/>
      <c r="AE128" s="211"/>
    </row>
    <row r="129" s="2" customFormat="1" ht="22.8" customHeight="1">
      <c r="A129" s="39"/>
      <c r="B129" s="40"/>
      <c r="C129" s="114" t="s">
        <v>190</v>
      </c>
      <c r="D129" s="41"/>
      <c r="E129" s="41"/>
      <c r="F129" s="41"/>
      <c r="G129" s="41"/>
      <c r="H129" s="41"/>
      <c r="I129" s="41"/>
      <c r="J129" s="218">
        <f>BK129</f>
        <v>0</v>
      </c>
      <c r="K129" s="41"/>
      <c r="L129" s="45"/>
      <c r="M129" s="110"/>
      <c r="N129" s="219"/>
      <c r="O129" s="111"/>
      <c r="P129" s="220">
        <f>P130+P507+P547</f>
        <v>0</v>
      </c>
      <c r="Q129" s="111"/>
      <c r="R129" s="220">
        <f>R130+R507+R547</f>
        <v>678.46309298692404</v>
      </c>
      <c r="S129" s="111"/>
      <c r="T129" s="221">
        <f>T130+T507+T547</f>
        <v>185.693366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75</v>
      </c>
      <c r="AU129" s="18" t="s">
        <v>191</v>
      </c>
      <c r="BK129" s="222">
        <f>BK130+BK507+BK547</f>
        <v>0</v>
      </c>
    </row>
    <row r="130" s="12" customFormat="1" ht="25.92" customHeight="1">
      <c r="A130" s="12"/>
      <c r="B130" s="223"/>
      <c r="C130" s="224"/>
      <c r="D130" s="225" t="s">
        <v>75</v>
      </c>
      <c r="E130" s="226" t="s">
        <v>249</v>
      </c>
      <c r="F130" s="226" t="s">
        <v>250</v>
      </c>
      <c r="G130" s="224"/>
      <c r="H130" s="224"/>
      <c r="I130" s="227"/>
      <c r="J130" s="228">
        <f>BK130</f>
        <v>0</v>
      </c>
      <c r="K130" s="224"/>
      <c r="L130" s="229"/>
      <c r="M130" s="230"/>
      <c r="N130" s="231"/>
      <c r="O130" s="231"/>
      <c r="P130" s="232">
        <f>P131+P188+P209+P236+P280+P309+P373+P382+P505</f>
        <v>0</v>
      </c>
      <c r="Q130" s="231"/>
      <c r="R130" s="232">
        <f>R131+R188+R209+R236+R280+R309+R373+R382+R505</f>
        <v>677.24071924080408</v>
      </c>
      <c r="S130" s="231"/>
      <c r="T130" s="233">
        <f>T131+T188+T209+T236+T280+T309+T373+T382+T505</f>
        <v>185.693366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34" t="s">
        <v>84</v>
      </c>
      <c r="AT130" s="235" t="s">
        <v>75</v>
      </c>
      <c r="AU130" s="235" t="s">
        <v>76</v>
      </c>
      <c r="AY130" s="234" t="s">
        <v>210</v>
      </c>
      <c r="BK130" s="236">
        <f>BK131+BK188+BK209+BK236+BK280+BK309+BK373+BK382+BK505</f>
        <v>0</v>
      </c>
    </row>
    <row r="131" s="12" customFormat="1" ht="22.8" customHeight="1">
      <c r="A131" s="12"/>
      <c r="B131" s="223"/>
      <c r="C131" s="224"/>
      <c r="D131" s="225" t="s">
        <v>75</v>
      </c>
      <c r="E131" s="237" t="s">
        <v>84</v>
      </c>
      <c r="F131" s="237" t="s">
        <v>251</v>
      </c>
      <c r="G131" s="224"/>
      <c r="H131" s="224"/>
      <c r="I131" s="227"/>
      <c r="J131" s="238">
        <f>BK131</f>
        <v>0</v>
      </c>
      <c r="K131" s="224"/>
      <c r="L131" s="229"/>
      <c r="M131" s="230"/>
      <c r="N131" s="231"/>
      <c r="O131" s="231"/>
      <c r="P131" s="232">
        <f>SUM(P132:P187)</f>
        <v>0</v>
      </c>
      <c r="Q131" s="231"/>
      <c r="R131" s="232">
        <f>SUM(R132:R187)</f>
        <v>1.2625373280000001</v>
      </c>
      <c r="S131" s="231"/>
      <c r="T131" s="233">
        <f>SUM(T132:T187)</f>
        <v>130.87800000000001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34" t="s">
        <v>84</v>
      </c>
      <c r="AT131" s="235" t="s">
        <v>75</v>
      </c>
      <c r="AU131" s="235" t="s">
        <v>84</v>
      </c>
      <c r="AY131" s="234" t="s">
        <v>210</v>
      </c>
      <c r="BK131" s="236">
        <f>SUM(BK132:BK187)</f>
        <v>0</v>
      </c>
    </row>
    <row r="132" s="2" customFormat="1" ht="31.92453" customHeight="1">
      <c r="A132" s="39"/>
      <c r="B132" s="40"/>
      <c r="C132" s="239" t="s">
        <v>84</v>
      </c>
      <c r="D132" s="239" t="s">
        <v>213</v>
      </c>
      <c r="E132" s="240" t="s">
        <v>2380</v>
      </c>
      <c r="F132" s="241" t="s">
        <v>2381</v>
      </c>
      <c r="G132" s="242" t="s">
        <v>254</v>
      </c>
      <c r="H132" s="243">
        <v>148.5</v>
      </c>
      <c r="I132" s="244"/>
      <c r="J132" s="245">
        <f>ROUND(I132*H132,2)</f>
        <v>0</v>
      </c>
      <c r="K132" s="246"/>
      <c r="L132" s="45"/>
      <c r="M132" s="247" t="s">
        <v>1</v>
      </c>
      <c r="N132" s="248" t="s">
        <v>42</v>
      </c>
      <c r="O132" s="98"/>
      <c r="P132" s="249">
        <f>O132*H132</f>
        <v>0</v>
      </c>
      <c r="Q132" s="249">
        <v>0.000457248</v>
      </c>
      <c r="R132" s="249">
        <f>Q132*H132</f>
        <v>0.067901327999999997</v>
      </c>
      <c r="S132" s="249">
        <v>0.50800000000000001</v>
      </c>
      <c r="T132" s="250">
        <f>S132*H132</f>
        <v>75.438000000000002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51" t="s">
        <v>227</v>
      </c>
      <c r="AT132" s="251" t="s">
        <v>213</v>
      </c>
      <c r="AU132" s="251" t="s">
        <v>92</v>
      </c>
      <c r="AY132" s="18" t="s">
        <v>210</v>
      </c>
      <c r="BE132" s="252">
        <f>IF(N132="základná",J132,0)</f>
        <v>0</v>
      </c>
      <c r="BF132" s="252">
        <f>IF(N132="znížená",J132,0)</f>
        <v>0</v>
      </c>
      <c r="BG132" s="252">
        <f>IF(N132="zákl. prenesená",J132,0)</f>
        <v>0</v>
      </c>
      <c r="BH132" s="252">
        <f>IF(N132="zníž. prenesená",J132,0)</f>
        <v>0</v>
      </c>
      <c r="BI132" s="252">
        <f>IF(N132="nulová",J132,0)</f>
        <v>0</v>
      </c>
      <c r="BJ132" s="18" t="s">
        <v>92</v>
      </c>
      <c r="BK132" s="252">
        <f>ROUND(I132*H132,2)</f>
        <v>0</v>
      </c>
      <c r="BL132" s="18" t="s">
        <v>227</v>
      </c>
      <c r="BM132" s="251" t="s">
        <v>2382</v>
      </c>
    </row>
    <row r="133" s="13" customFormat="1">
      <c r="A133" s="13"/>
      <c r="B133" s="258"/>
      <c r="C133" s="259"/>
      <c r="D133" s="260" t="s">
        <v>256</v>
      </c>
      <c r="E133" s="261" t="s">
        <v>1</v>
      </c>
      <c r="F133" s="262" t="s">
        <v>3100</v>
      </c>
      <c r="G133" s="259"/>
      <c r="H133" s="263">
        <v>49.5</v>
      </c>
      <c r="I133" s="264"/>
      <c r="J133" s="259"/>
      <c r="K133" s="259"/>
      <c r="L133" s="265"/>
      <c r="M133" s="266"/>
      <c r="N133" s="267"/>
      <c r="O133" s="267"/>
      <c r="P133" s="267"/>
      <c r="Q133" s="267"/>
      <c r="R133" s="267"/>
      <c r="S133" s="267"/>
      <c r="T133" s="268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69" t="s">
        <v>256</v>
      </c>
      <c r="AU133" s="269" t="s">
        <v>92</v>
      </c>
      <c r="AV133" s="13" t="s">
        <v>92</v>
      </c>
      <c r="AW133" s="13" t="s">
        <v>32</v>
      </c>
      <c r="AX133" s="13" t="s">
        <v>76</v>
      </c>
      <c r="AY133" s="269" t="s">
        <v>210</v>
      </c>
    </row>
    <row r="134" s="13" customFormat="1">
      <c r="A134" s="13"/>
      <c r="B134" s="258"/>
      <c r="C134" s="259"/>
      <c r="D134" s="260" t="s">
        <v>256</v>
      </c>
      <c r="E134" s="261" t="s">
        <v>1</v>
      </c>
      <c r="F134" s="262" t="s">
        <v>3101</v>
      </c>
      <c r="G134" s="259"/>
      <c r="H134" s="263">
        <v>99</v>
      </c>
      <c r="I134" s="264"/>
      <c r="J134" s="259"/>
      <c r="K134" s="259"/>
      <c r="L134" s="265"/>
      <c r="M134" s="266"/>
      <c r="N134" s="267"/>
      <c r="O134" s="267"/>
      <c r="P134" s="267"/>
      <c r="Q134" s="267"/>
      <c r="R134" s="267"/>
      <c r="S134" s="267"/>
      <c r="T134" s="268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69" t="s">
        <v>256</v>
      </c>
      <c r="AU134" s="269" t="s">
        <v>92</v>
      </c>
      <c r="AV134" s="13" t="s">
        <v>92</v>
      </c>
      <c r="AW134" s="13" t="s">
        <v>32</v>
      </c>
      <c r="AX134" s="13" t="s">
        <v>76</v>
      </c>
      <c r="AY134" s="269" t="s">
        <v>210</v>
      </c>
    </row>
    <row r="135" s="14" customFormat="1">
      <c r="A135" s="14"/>
      <c r="B135" s="270"/>
      <c r="C135" s="271"/>
      <c r="D135" s="260" t="s">
        <v>256</v>
      </c>
      <c r="E135" s="272" t="s">
        <v>1</v>
      </c>
      <c r="F135" s="273" t="s">
        <v>268</v>
      </c>
      <c r="G135" s="271"/>
      <c r="H135" s="274">
        <v>148.5</v>
      </c>
      <c r="I135" s="275"/>
      <c r="J135" s="271"/>
      <c r="K135" s="271"/>
      <c r="L135" s="276"/>
      <c r="M135" s="277"/>
      <c r="N135" s="278"/>
      <c r="O135" s="278"/>
      <c r="P135" s="278"/>
      <c r="Q135" s="278"/>
      <c r="R135" s="278"/>
      <c r="S135" s="278"/>
      <c r="T135" s="279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80" t="s">
        <v>256</v>
      </c>
      <c r="AU135" s="280" t="s">
        <v>92</v>
      </c>
      <c r="AV135" s="14" t="s">
        <v>227</v>
      </c>
      <c r="AW135" s="14" t="s">
        <v>32</v>
      </c>
      <c r="AX135" s="14" t="s">
        <v>84</v>
      </c>
      <c r="AY135" s="280" t="s">
        <v>210</v>
      </c>
    </row>
    <row r="136" s="2" customFormat="1" ht="31.92453" customHeight="1">
      <c r="A136" s="39"/>
      <c r="B136" s="40"/>
      <c r="C136" s="239" t="s">
        <v>92</v>
      </c>
      <c r="D136" s="239" t="s">
        <v>213</v>
      </c>
      <c r="E136" s="240" t="s">
        <v>1002</v>
      </c>
      <c r="F136" s="241" t="s">
        <v>1003</v>
      </c>
      <c r="G136" s="242" t="s">
        <v>254</v>
      </c>
      <c r="H136" s="243">
        <v>99</v>
      </c>
      <c r="I136" s="244"/>
      <c r="J136" s="245">
        <f>ROUND(I136*H136,2)</f>
        <v>0</v>
      </c>
      <c r="K136" s="246"/>
      <c r="L136" s="45"/>
      <c r="M136" s="247" t="s">
        <v>1</v>
      </c>
      <c r="N136" s="248" t="s">
        <v>42</v>
      </c>
      <c r="O136" s="98"/>
      <c r="P136" s="249">
        <f>O136*H136</f>
        <v>0</v>
      </c>
      <c r="Q136" s="249">
        <v>0</v>
      </c>
      <c r="R136" s="249">
        <f>Q136*H136</f>
        <v>0</v>
      </c>
      <c r="S136" s="249">
        <v>0.56000000000000005</v>
      </c>
      <c r="T136" s="250">
        <f>S136*H136</f>
        <v>55.440000000000005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51" t="s">
        <v>227</v>
      </c>
      <c r="AT136" s="251" t="s">
        <v>213</v>
      </c>
      <c r="AU136" s="251" t="s">
        <v>92</v>
      </c>
      <c r="AY136" s="18" t="s">
        <v>210</v>
      </c>
      <c r="BE136" s="252">
        <f>IF(N136="základná",J136,0)</f>
        <v>0</v>
      </c>
      <c r="BF136" s="252">
        <f>IF(N136="znížená",J136,0)</f>
        <v>0</v>
      </c>
      <c r="BG136" s="252">
        <f>IF(N136="zákl. prenesená",J136,0)</f>
        <v>0</v>
      </c>
      <c r="BH136" s="252">
        <f>IF(N136="zníž. prenesená",J136,0)</f>
        <v>0</v>
      </c>
      <c r="BI136" s="252">
        <f>IF(N136="nulová",J136,0)</f>
        <v>0</v>
      </c>
      <c r="BJ136" s="18" t="s">
        <v>92</v>
      </c>
      <c r="BK136" s="252">
        <f>ROUND(I136*H136,2)</f>
        <v>0</v>
      </c>
      <c r="BL136" s="18" t="s">
        <v>227</v>
      </c>
      <c r="BM136" s="251" t="s">
        <v>2385</v>
      </c>
    </row>
    <row r="137" s="13" customFormat="1">
      <c r="A137" s="13"/>
      <c r="B137" s="258"/>
      <c r="C137" s="259"/>
      <c r="D137" s="260" t="s">
        <v>256</v>
      </c>
      <c r="E137" s="261" t="s">
        <v>1</v>
      </c>
      <c r="F137" s="262" t="s">
        <v>3101</v>
      </c>
      <c r="G137" s="259"/>
      <c r="H137" s="263">
        <v>99</v>
      </c>
      <c r="I137" s="264"/>
      <c r="J137" s="259"/>
      <c r="K137" s="259"/>
      <c r="L137" s="265"/>
      <c r="M137" s="266"/>
      <c r="N137" s="267"/>
      <c r="O137" s="267"/>
      <c r="P137" s="267"/>
      <c r="Q137" s="267"/>
      <c r="R137" s="267"/>
      <c r="S137" s="267"/>
      <c r="T137" s="268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69" t="s">
        <v>256</v>
      </c>
      <c r="AU137" s="269" t="s">
        <v>92</v>
      </c>
      <c r="AV137" s="13" t="s">
        <v>92</v>
      </c>
      <c r="AW137" s="13" t="s">
        <v>32</v>
      </c>
      <c r="AX137" s="13" t="s">
        <v>76</v>
      </c>
      <c r="AY137" s="269" t="s">
        <v>210</v>
      </c>
    </row>
    <row r="138" s="14" customFormat="1">
      <c r="A138" s="14"/>
      <c r="B138" s="270"/>
      <c r="C138" s="271"/>
      <c r="D138" s="260" t="s">
        <v>256</v>
      </c>
      <c r="E138" s="272" t="s">
        <v>1</v>
      </c>
      <c r="F138" s="273" t="s">
        <v>268</v>
      </c>
      <c r="G138" s="271"/>
      <c r="H138" s="274">
        <v>99</v>
      </c>
      <c r="I138" s="275"/>
      <c r="J138" s="271"/>
      <c r="K138" s="271"/>
      <c r="L138" s="276"/>
      <c r="M138" s="277"/>
      <c r="N138" s="278"/>
      <c r="O138" s="278"/>
      <c r="P138" s="278"/>
      <c r="Q138" s="278"/>
      <c r="R138" s="278"/>
      <c r="S138" s="278"/>
      <c r="T138" s="279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80" t="s">
        <v>256</v>
      </c>
      <c r="AU138" s="280" t="s">
        <v>92</v>
      </c>
      <c r="AV138" s="14" t="s">
        <v>227</v>
      </c>
      <c r="AW138" s="14" t="s">
        <v>32</v>
      </c>
      <c r="AX138" s="14" t="s">
        <v>84</v>
      </c>
      <c r="AY138" s="280" t="s">
        <v>210</v>
      </c>
    </row>
    <row r="139" s="2" customFormat="1" ht="23.4566" customHeight="1">
      <c r="A139" s="39"/>
      <c r="B139" s="40"/>
      <c r="C139" s="239" t="s">
        <v>102</v>
      </c>
      <c r="D139" s="239" t="s">
        <v>213</v>
      </c>
      <c r="E139" s="240" t="s">
        <v>2883</v>
      </c>
      <c r="F139" s="241" t="s">
        <v>2884</v>
      </c>
      <c r="G139" s="242" t="s">
        <v>310</v>
      </c>
      <c r="H139" s="243">
        <v>60</v>
      </c>
      <c r="I139" s="244"/>
      <c r="J139" s="245">
        <f>ROUND(I139*H139,2)</f>
        <v>0</v>
      </c>
      <c r="K139" s="246"/>
      <c r="L139" s="45"/>
      <c r="M139" s="247" t="s">
        <v>1</v>
      </c>
      <c r="N139" s="248" t="s">
        <v>42</v>
      </c>
      <c r="O139" s="98"/>
      <c r="P139" s="249">
        <f>O139*H139</f>
        <v>0</v>
      </c>
      <c r="Q139" s="249">
        <v>0.019890000000000001</v>
      </c>
      <c r="R139" s="249">
        <f>Q139*H139</f>
        <v>1.1934</v>
      </c>
      <c r="S139" s="249">
        <v>0</v>
      </c>
      <c r="T139" s="250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51" t="s">
        <v>227</v>
      </c>
      <c r="AT139" s="251" t="s">
        <v>213</v>
      </c>
      <c r="AU139" s="251" t="s">
        <v>92</v>
      </c>
      <c r="AY139" s="18" t="s">
        <v>210</v>
      </c>
      <c r="BE139" s="252">
        <f>IF(N139="základná",J139,0)</f>
        <v>0</v>
      </c>
      <c r="BF139" s="252">
        <f>IF(N139="znížená",J139,0)</f>
        <v>0</v>
      </c>
      <c r="BG139" s="252">
        <f>IF(N139="zákl. prenesená",J139,0)</f>
        <v>0</v>
      </c>
      <c r="BH139" s="252">
        <f>IF(N139="zníž. prenesená",J139,0)</f>
        <v>0</v>
      </c>
      <c r="BI139" s="252">
        <f>IF(N139="nulová",J139,0)</f>
        <v>0</v>
      </c>
      <c r="BJ139" s="18" t="s">
        <v>92</v>
      </c>
      <c r="BK139" s="252">
        <f>ROUND(I139*H139,2)</f>
        <v>0</v>
      </c>
      <c r="BL139" s="18" t="s">
        <v>227</v>
      </c>
      <c r="BM139" s="251" t="s">
        <v>3102</v>
      </c>
    </row>
    <row r="140" s="13" customFormat="1">
      <c r="A140" s="13"/>
      <c r="B140" s="258"/>
      <c r="C140" s="259"/>
      <c r="D140" s="260" t="s">
        <v>256</v>
      </c>
      <c r="E140" s="261" t="s">
        <v>1</v>
      </c>
      <c r="F140" s="262" t="s">
        <v>2746</v>
      </c>
      <c r="G140" s="259"/>
      <c r="H140" s="263">
        <v>60</v>
      </c>
      <c r="I140" s="264"/>
      <c r="J140" s="259"/>
      <c r="K140" s="259"/>
      <c r="L140" s="265"/>
      <c r="M140" s="266"/>
      <c r="N140" s="267"/>
      <c r="O140" s="267"/>
      <c r="P140" s="267"/>
      <c r="Q140" s="267"/>
      <c r="R140" s="267"/>
      <c r="S140" s="267"/>
      <c r="T140" s="268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9" t="s">
        <v>256</v>
      </c>
      <c r="AU140" s="269" t="s">
        <v>92</v>
      </c>
      <c r="AV140" s="13" t="s">
        <v>92</v>
      </c>
      <c r="AW140" s="13" t="s">
        <v>32</v>
      </c>
      <c r="AX140" s="13" t="s">
        <v>84</v>
      </c>
      <c r="AY140" s="269" t="s">
        <v>210</v>
      </c>
    </row>
    <row r="141" s="2" customFormat="1" ht="31.92453" customHeight="1">
      <c r="A141" s="39"/>
      <c r="B141" s="40"/>
      <c r="C141" s="239" t="s">
        <v>227</v>
      </c>
      <c r="D141" s="239" t="s">
        <v>213</v>
      </c>
      <c r="E141" s="240" t="s">
        <v>1965</v>
      </c>
      <c r="F141" s="241" t="s">
        <v>1966</v>
      </c>
      <c r="G141" s="242" t="s">
        <v>264</v>
      </c>
      <c r="H141" s="243">
        <v>9</v>
      </c>
      <c r="I141" s="244"/>
      <c r="J141" s="245">
        <f>ROUND(I141*H141,2)</f>
        <v>0</v>
      </c>
      <c r="K141" s="246"/>
      <c r="L141" s="45"/>
      <c r="M141" s="247" t="s">
        <v>1</v>
      </c>
      <c r="N141" s="248" t="s">
        <v>42</v>
      </c>
      <c r="O141" s="98"/>
      <c r="P141" s="249">
        <f>O141*H141</f>
        <v>0</v>
      </c>
      <c r="Q141" s="249">
        <v>0</v>
      </c>
      <c r="R141" s="249">
        <f>Q141*H141</f>
        <v>0</v>
      </c>
      <c r="S141" s="249">
        <v>0</v>
      </c>
      <c r="T141" s="250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51" t="s">
        <v>227</v>
      </c>
      <c r="AT141" s="251" t="s">
        <v>213</v>
      </c>
      <c r="AU141" s="251" t="s">
        <v>92</v>
      </c>
      <c r="AY141" s="18" t="s">
        <v>210</v>
      </c>
      <c r="BE141" s="252">
        <f>IF(N141="základná",J141,0)</f>
        <v>0</v>
      </c>
      <c r="BF141" s="252">
        <f>IF(N141="znížená",J141,0)</f>
        <v>0</v>
      </c>
      <c r="BG141" s="252">
        <f>IF(N141="zákl. prenesená",J141,0)</f>
        <v>0</v>
      </c>
      <c r="BH141" s="252">
        <f>IF(N141="zníž. prenesená",J141,0)</f>
        <v>0</v>
      </c>
      <c r="BI141" s="252">
        <f>IF(N141="nulová",J141,0)</f>
        <v>0</v>
      </c>
      <c r="BJ141" s="18" t="s">
        <v>92</v>
      </c>
      <c r="BK141" s="252">
        <f>ROUND(I141*H141,2)</f>
        <v>0</v>
      </c>
      <c r="BL141" s="18" t="s">
        <v>227</v>
      </c>
      <c r="BM141" s="251" t="s">
        <v>2386</v>
      </c>
    </row>
    <row r="142" s="13" customFormat="1">
      <c r="A142" s="13"/>
      <c r="B142" s="258"/>
      <c r="C142" s="259"/>
      <c r="D142" s="260" t="s">
        <v>256</v>
      </c>
      <c r="E142" s="261" t="s">
        <v>1</v>
      </c>
      <c r="F142" s="262" t="s">
        <v>2387</v>
      </c>
      <c r="G142" s="259"/>
      <c r="H142" s="263">
        <v>9</v>
      </c>
      <c r="I142" s="264"/>
      <c r="J142" s="259"/>
      <c r="K142" s="259"/>
      <c r="L142" s="265"/>
      <c r="M142" s="266"/>
      <c r="N142" s="267"/>
      <c r="O142" s="267"/>
      <c r="P142" s="267"/>
      <c r="Q142" s="267"/>
      <c r="R142" s="267"/>
      <c r="S142" s="267"/>
      <c r="T142" s="268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69" t="s">
        <v>256</v>
      </c>
      <c r="AU142" s="269" t="s">
        <v>92</v>
      </c>
      <c r="AV142" s="13" t="s">
        <v>92</v>
      </c>
      <c r="AW142" s="13" t="s">
        <v>32</v>
      </c>
      <c r="AX142" s="13" t="s">
        <v>84</v>
      </c>
      <c r="AY142" s="269" t="s">
        <v>210</v>
      </c>
    </row>
    <row r="143" s="2" customFormat="1" ht="16.30189" customHeight="1">
      <c r="A143" s="39"/>
      <c r="B143" s="40"/>
      <c r="C143" s="239" t="s">
        <v>209</v>
      </c>
      <c r="D143" s="239" t="s">
        <v>213</v>
      </c>
      <c r="E143" s="240" t="s">
        <v>2388</v>
      </c>
      <c r="F143" s="241" t="s">
        <v>2389</v>
      </c>
      <c r="G143" s="242" t="s">
        <v>264</v>
      </c>
      <c r="H143" s="243">
        <v>225</v>
      </c>
      <c r="I143" s="244"/>
      <c r="J143" s="245">
        <f>ROUND(I143*H143,2)</f>
        <v>0</v>
      </c>
      <c r="K143" s="246"/>
      <c r="L143" s="45"/>
      <c r="M143" s="247" t="s">
        <v>1</v>
      </c>
      <c r="N143" s="248" t="s">
        <v>42</v>
      </c>
      <c r="O143" s="98"/>
      <c r="P143" s="249">
        <f>O143*H143</f>
        <v>0</v>
      </c>
      <c r="Q143" s="249">
        <v>0</v>
      </c>
      <c r="R143" s="249">
        <f>Q143*H143</f>
        <v>0</v>
      </c>
      <c r="S143" s="249">
        <v>0</v>
      </c>
      <c r="T143" s="250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51" t="s">
        <v>227</v>
      </c>
      <c r="AT143" s="251" t="s">
        <v>213</v>
      </c>
      <c r="AU143" s="251" t="s">
        <v>92</v>
      </c>
      <c r="AY143" s="18" t="s">
        <v>210</v>
      </c>
      <c r="BE143" s="252">
        <f>IF(N143="základná",J143,0)</f>
        <v>0</v>
      </c>
      <c r="BF143" s="252">
        <f>IF(N143="znížená",J143,0)</f>
        <v>0</v>
      </c>
      <c r="BG143" s="252">
        <f>IF(N143="zákl. prenesená",J143,0)</f>
        <v>0</v>
      </c>
      <c r="BH143" s="252">
        <f>IF(N143="zníž. prenesená",J143,0)</f>
        <v>0</v>
      </c>
      <c r="BI143" s="252">
        <f>IF(N143="nulová",J143,0)</f>
        <v>0</v>
      </c>
      <c r="BJ143" s="18" t="s">
        <v>92</v>
      </c>
      <c r="BK143" s="252">
        <f>ROUND(I143*H143,2)</f>
        <v>0</v>
      </c>
      <c r="BL143" s="18" t="s">
        <v>227</v>
      </c>
      <c r="BM143" s="251" t="s">
        <v>2390</v>
      </c>
    </row>
    <row r="144" s="13" customFormat="1">
      <c r="A144" s="13"/>
      <c r="B144" s="258"/>
      <c r="C144" s="259"/>
      <c r="D144" s="260" t="s">
        <v>256</v>
      </c>
      <c r="E144" s="261" t="s">
        <v>1</v>
      </c>
      <c r="F144" s="262" t="s">
        <v>2391</v>
      </c>
      <c r="G144" s="259"/>
      <c r="H144" s="263">
        <v>225</v>
      </c>
      <c r="I144" s="264"/>
      <c r="J144" s="259"/>
      <c r="K144" s="259"/>
      <c r="L144" s="265"/>
      <c r="M144" s="266"/>
      <c r="N144" s="267"/>
      <c r="O144" s="267"/>
      <c r="P144" s="267"/>
      <c r="Q144" s="267"/>
      <c r="R144" s="267"/>
      <c r="S144" s="267"/>
      <c r="T144" s="26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69" t="s">
        <v>256</v>
      </c>
      <c r="AU144" s="269" t="s">
        <v>92</v>
      </c>
      <c r="AV144" s="13" t="s">
        <v>92</v>
      </c>
      <c r="AW144" s="13" t="s">
        <v>32</v>
      </c>
      <c r="AX144" s="13" t="s">
        <v>76</v>
      </c>
      <c r="AY144" s="269" t="s">
        <v>210</v>
      </c>
    </row>
    <row r="145" s="14" customFormat="1">
      <c r="A145" s="14"/>
      <c r="B145" s="270"/>
      <c r="C145" s="271"/>
      <c r="D145" s="260" t="s">
        <v>256</v>
      </c>
      <c r="E145" s="272" t="s">
        <v>1</v>
      </c>
      <c r="F145" s="273" t="s">
        <v>268</v>
      </c>
      <c r="G145" s="271"/>
      <c r="H145" s="274">
        <v>225</v>
      </c>
      <c r="I145" s="275"/>
      <c r="J145" s="271"/>
      <c r="K145" s="271"/>
      <c r="L145" s="276"/>
      <c r="M145" s="277"/>
      <c r="N145" s="278"/>
      <c r="O145" s="278"/>
      <c r="P145" s="278"/>
      <c r="Q145" s="278"/>
      <c r="R145" s="278"/>
      <c r="S145" s="278"/>
      <c r="T145" s="279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80" t="s">
        <v>256</v>
      </c>
      <c r="AU145" s="280" t="s">
        <v>92</v>
      </c>
      <c r="AV145" s="14" t="s">
        <v>227</v>
      </c>
      <c r="AW145" s="14" t="s">
        <v>32</v>
      </c>
      <c r="AX145" s="14" t="s">
        <v>84</v>
      </c>
      <c r="AY145" s="280" t="s">
        <v>210</v>
      </c>
    </row>
    <row r="146" s="2" customFormat="1" ht="23.4566" customHeight="1">
      <c r="A146" s="39"/>
      <c r="B146" s="40"/>
      <c r="C146" s="239" t="s">
        <v>277</v>
      </c>
      <c r="D146" s="239" t="s">
        <v>213</v>
      </c>
      <c r="E146" s="240" t="s">
        <v>2392</v>
      </c>
      <c r="F146" s="241" t="s">
        <v>2393</v>
      </c>
      <c r="G146" s="242" t="s">
        <v>264</v>
      </c>
      <c r="H146" s="243">
        <v>112.5</v>
      </c>
      <c r="I146" s="244"/>
      <c r="J146" s="245">
        <f>ROUND(I146*H146,2)</f>
        <v>0</v>
      </c>
      <c r="K146" s="246"/>
      <c r="L146" s="45"/>
      <c r="M146" s="247" t="s">
        <v>1</v>
      </c>
      <c r="N146" s="248" t="s">
        <v>42</v>
      </c>
      <c r="O146" s="98"/>
      <c r="P146" s="249">
        <f>O146*H146</f>
        <v>0</v>
      </c>
      <c r="Q146" s="249">
        <v>0</v>
      </c>
      <c r="R146" s="249">
        <f>Q146*H146</f>
        <v>0</v>
      </c>
      <c r="S146" s="249">
        <v>0</v>
      </c>
      <c r="T146" s="250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51" t="s">
        <v>227</v>
      </c>
      <c r="AT146" s="251" t="s">
        <v>213</v>
      </c>
      <c r="AU146" s="251" t="s">
        <v>92</v>
      </c>
      <c r="AY146" s="18" t="s">
        <v>210</v>
      </c>
      <c r="BE146" s="252">
        <f>IF(N146="základná",J146,0)</f>
        <v>0</v>
      </c>
      <c r="BF146" s="252">
        <f>IF(N146="znížená",J146,0)</f>
        <v>0</v>
      </c>
      <c r="BG146" s="252">
        <f>IF(N146="zákl. prenesená",J146,0)</f>
        <v>0</v>
      </c>
      <c r="BH146" s="252">
        <f>IF(N146="zníž. prenesená",J146,0)</f>
        <v>0</v>
      </c>
      <c r="BI146" s="252">
        <f>IF(N146="nulová",J146,0)</f>
        <v>0</v>
      </c>
      <c r="BJ146" s="18" t="s">
        <v>92</v>
      </c>
      <c r="BK146" s="252">
        <f>ROUND(I146*H146,2)</f>
        <v>0</v>
      </c>
      <c r="BL146" s="18" t="s">
        <v>227</v>
      </c>
      <c r="BM146" s="251" t="s">
        <v>2394</v>
      </c>
    </row>
    <row r="147" s="13" customFormat="1">
      <c r="A147" s="13"/>
      <c r="B147" s="258"/>
      <c r="C147" s="259"/>
      <c r="D147" s="260" t="s">
        <v>256</v>
      </c>
      <c r="E147" s="261" t="s">
        <v>1</v>
      </c>
      <c r="F147" s="262" t="s">
        <v>2395</v>
      </c>
      <c r="G147" s="259"/>
      <c r="H147" s="263">
        <v>225</v>
      </c>
      <c r="I147" s="264"/>
      <c r="J147" s="259"/>
      <c r="K147" s="259"/>
      <c r="L147" s="265"/>
      <c r="M147" s="266"/>
      <c r="N147" s="267"/>
      <c r="O147" s="267"/>
      <c r="P147" s="267"/>
      <c r="Q147" s="267"/>
      <c r="R147" s="267"/>
      <c r="S147" s="267"/>
      <c r="T147" s="268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69" t="s">
        <v>256</v>
      </c>
      <c r="AU147" s="269" t="s">
        <v>92</v>
      </c>
      <c r="AV147" s="13" t="s">
        <v>92</v>
      </c>
      <c r="AW147" s="13" t="s">
        <v>32</v>
      </c>
      <c r="AX147" s="13" t="s">
        <v>84</v>
      </c>
      <c r="AY147" s="269" t="s">
        <v>210</v>
      </c>
    </row>
    <row r="148" s="13" customFormat="1">
      <c r="A148" s="13"/>
      <c r="B148" s="258"/>
      <c r="C148" s="259"/>
      <c r="D148" s="260" t="s">
        <v>256</v>
      </c>
      <c r="E148" s="259"/>
      <c r="F148" s="262" t="s">
        <v>2396</v>
      </c>
      <c r="G148" s="259"/>
      <c r="H148" s="263">
        <v>112.5</v>
      </c>
      <c r="I148" s="264"/>
      <c r="J148" s="259"/>
      <c r="K148" s="259"/>
      <c r="L148" s="265"/>
      <c r="M148" s="266"/>
      <c r="N148" s="267"/>
      <c r="O148" s="267"/>
      <c r="P148" s="267"/>
      <c r="Q148" s="267"/>
      <c r="R148" s="267"/>
      <c r="S148" s="267"/>
      <c r="T148" s="268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69" t="s">
        <v>256</v>
      </c>
      <c r="AU148" s="269" t="s">
        <v>92</v>
      </c>
      <c r="AV148" s="13" t="s">
        <v>92</v>
      </c>
      <c r="AW148" s="13" t="s">
        <v>4</v>
      </c>
      <c r="AX148" s="13" t="s">
        <v>84</v>
      </c>
      <c r="AY148" s="269" t="s">
        <v>210</v>
      </c>
    </row>
    <row r="149" s="2" customFormat="1" ht="23.4566" customHeight="1">
      <c r="A149" s="39"/>
      <c r="B149" s="40"/>
      <c r="C149" s="239" t="s">
        <v>282</v>
      </c>
      <c r="D149" s="239" t="s">
        <v>213</v>
      </c>
      <c r="E149" s="240" t="s">
        <v>2397</v>
      </c>
      <c r="F149" s="241" t="s">
        <v>2398</v>
      </c>
      <c r="G149" s="242" t="s">
        <v>264</v>
      </c>
      <c r="H149" s="243">
        <v>65.219999999999999</v>
      </c>
      <c r="I149" s="244"/>
      <c r="J149" s="245">
        <f>ROUND(I149*H149,2)</f>
        <v>0</v>
      </c>
      <c r="K149" s="246"/>
      <c r="L149" s="45"/>
      <c r="M149" s="247" t="s">
        <v>1</v>
      </c>
      <c r="N149" s="248" t="s">
        <v>42</v>
      </c>
      <c r="O149" s="98"/>
      <c r="P149" s="249">
        <f>O149*H149</f>
        <v>0</v>
      </c>
      <c r="Q149" s="249">
        <v>0</v>
      </c>
      <c r="R149" s="249">
        <f>Q149*H149</f>
        <v>0</v>
      </c>
      <c r="S149" s="249">
        <v>0</v>
      </c>
      <c r="T149" s="250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51" t="s">
        <v>227</v>
      </c>
      <c r="AT149" s="251" t="s">
        <v>213</v>
      </c>
      <c r="AU149" s="251" t="s">
        <v>92</v>
      </c>
      <c r="AY149" s="18" t="s">
        <v>210</v>
      </c>
      <c r="BE149" s="252">
        <f>IF(N149="základná",J149,0)</f>
        <v>0</v>
      </c>
      <c r="BF149" s="252">
        <f>IF(N149="znížená",J149,0)</f>
        <v>0</v>
      </c>
      <c r="BG149" s="252">
        <f>IF(N149="zákl. prenesená",J149,0)</f>
        <v>0</v>
      </c>
      <c r="BH149" s="252">
        <f>IF(N149="zníž. prenesená",J149,0)</f>
        <v>0</v>
      </c>
      <c r="BI149" s="252">
        <f>IF(N149="nulová",J149,0)</f>
        <v>0</v>
      </c>
      <c r="BJ149" s="18" t="s">
        <v>92</v>
      </c>
      <c r="BK149" s="252">
        <f>ROUND(I149*H149,2)</f>
        <v>0</v>
      </c>
      <c r="BL149" s="18" t="s">
        <v>227</v>
      </c>
      <c r="BM149" s="251" t="s">
        <v>2399</v>
      </c>
    </row>
    <row r="150" s="13" customFormat="1">
      <c r="A150" s="13"/>
      <c r="B150" s="258"/>
      <c r="C150" s="259"/>
      <c r="D150" s="260" t="s">
        <v>256</v>
      </c>
      <c r="E150" s="261" t="s">
        <v>1</v>
      </c>
      <c r="F150" s="262" t="s">
        <v>3103</v>
      </c>
      <c r="G150" s="259"/>
      <c r="H150" s="263">
        <v>65.219999999999999</v>
      </c>
      <c r="I150" s="264"/>
      <c r="J150" s="259"/>
      <c r="K150" s="259"/>
      <c r="L150" s="265"/>
      <c r="M150" s="266"/>
      <c r="N150" s="267"/>
      <c r="O150" s="267"/>
      <c r="P150" s="267"/>
      <c r="Q150" s="267"/>
      <c r="R150" s="267"/>
      <c r="S150" s="267"/>
      <c r="T150" s="268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69" t="s">
        <v>256</v>
      </c>
      <c r="AU150" s="269" t="s">
        <v>92</v>
      </c>
      <c r="AV150" s="13" t="s">
        <v>92</v>
      </c>
      <c r="AW150" s="13" t="s">
        <v>32</v>
      </c>
      <c r="AX150" s="13" t="s">
        <v>84</v>
      </c>
      <c r="AY150" s="269" t="s">
        <v>210</v>
      </c>
    </row>
    <row r="151" s="2" customFormat="1" ht="31.92453" customHeight="1">
      <c r="A151" s="39"/>
      <c r="B151" s="40"/>
      <c r="C151" s="239" t="s">
        <v>287</v>
      </c>
      <c r="D151" s="239" t="s">
        <v>213</v>
      </c>
      <c r="E151" s="240" t="s">
        <v>2890</v>
      </c>
      <c r="F151" s="241" t="s">
        <v>2891</v>
      </c>
      <c r="G151" s="242" t="s">
        <v>264</v>
      </c>
      <c r="H151" s="243">
        <v>32.609999999999999</v>
      </c>
      <c r="I151" s="244"/>
      <c r="J151" s="245">
        <f>ROUND(I151*H151,2)</f>
        <v>0</v>
      </c>
      <c r="K151" s="246"/>
      <c r="L151" s="45"/>
      <c r="M151" s="247" t="s">
        <v>1</v>
      </c>
      <c r="N151" s="248" t="s">
        <v>42</v>
      </c>
      <c r="O151" s="98"/>
      <c r="P151" s="249">
        <f>O151*H151</f>
        <v>0</v>
      </c>
      <c r="Q151" s="249">
        <v>0</v>
      </c>
      <c r="R151" s="249">
        <f>Q151*H151</f>
        <v>0</v>
      </c>
      <c r="S151" s="249">
        <v>0</v>
      </c>
      <c r="T151" s="250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51" t="s">
        <v>227</v>
      </c>
      <c r="AT151" s="251" t="s">
        <v>213</v>
      </c>
      <c r="AU151" s="251" t="s">
        <v>92</v>
      </c>
      <c r="AY151" s="18" t="s">
        <v>210</v>
      </c>
      <c r="BE151" s="252">
        <f>IF(N151="základná",J151,0)</f>
        <v>0</v>
      </c>
      <c r="BF151" s="252">
        <f>IF(N151="znížená",J151,0)</f>
        <v>0</v>
      </c>
      <c r="BG151" s="252">
        <f>IF(N151="zákl. prenesená",J151,0)</f>
        <v>0</v>
      </c>
      <c r="BH151" s="252">
        <f>IF(N151="zníž. prenesená",J151,0)</f>
        <v>0</v>
      </c>
      <c r="BI151" s="252">
        <f>IF(N151="nulová",J151,0)</f>
        <v>0</v>
      </c>
      <c r="BJ151" s="18" t="s">
        <v>92</v>
      </c>
      <c r="BK151" s="252">
        <f>ROUND(I151*H151,2)</f>
        <v>0</v>
      </c>
      <c r="BL151" s="18" t="s">
        <v>227</v>
      </c>
      <c r="BM151" s="251" t="s">
        <v>2892</v>
      </c>
    </row>
    <row r="152" s="13" customFormat="1">
      <c r="A152" s="13"/>
      <c r="B152" s="258"/>
      <c r="C152" s="259"/>
      <c r="D152" s="260" t="s">
        <v>256</v>
      </c>
      <c r="E152" s="261" t="s">
        <v>1</v>
      </c>
      <c r="F152" s="262" t="s">
        <v>3104</v>
      </c>
      <c r="G152" s="259"/>
      <c r="H152" s="263">
        <v>65.219999999999999</v>
      </c>
      <c r="I152" s="264"/>
      <c r="J152" s="259"/>
      <c r="K152" s="259"/>
      <c r="L152" s="265"/>
      <c r="M152" s="266"/>
      <c r="N152" s="267"/>
      <c r="O152" s="267"/>
      <c r="P152" s="267"/>
      <c r="Q152" s="267"/>
      <c r="R152" s="267"/>
      <c r="S152" s="267"/>
      <c r="T152" s="268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69" t="s">
        <v>256</v>
      </c>
      <c r="AU152" s="269" t="s">
        <v>92</v>
      </c>
      <c r="AV152" s="13" t="s">
        <v>92</v>
      </c>
      <c r="AW152" s="13" t="s">
        <v>32</v>
      </c>
      <c r="AX152" s="13" t="s">
        <v>84</v>
      </c>
      <c r="AY152" s="269" t="s">
        <v>210</v>
      </c>
    </row>
    <row r="153" s="13" customFormat="1">
      <c r="A153" s="13"/>
      <c r="B153" s="258"/>
      <c r="C153" s="259"/>
      <c r="D153" s="260" t="s">
        <v>256</v>
      </c>
      <c r="E153" s="259"/>
      <c r="F153" s="262" t="s">
        <v>3105</v>
      </c>
      <c r="G153" s="259"/>
      <c r="H153" s="263">
        <v>32.609999999999999</v>
      </c>
      <c r="I153" s="264"/>
      <c r="J153" s="259"/>
      <c r="K153" s="259"/>
      <c r="L153" s="265"/>
      <c r="M153" s="266"/>
      <c r="N153" s="267"/>
      <c r="O153" s="267"/>
      <c r="P153" s="267"/>
      <c r="Q153" s="267"/>
      <c r="R153" s="267"/>
      <c r="S153" s="267"/>
      <c r="T153" s="268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69" t="s">
        <v>256</v>
      </c>
      <c r="AU153" s="269" t="s">
        <v>92</v>
      </c>
      <c r="AV153" s="13" t="s">
        <v>92</v>
      </c>
      <c r="AW153" s="13" t="s">
        <v>4</v>
      </c>
      <c r="AX153" s="13" t="s">
        <v>84</v>
      </c>
      <c r="AY153" s="269" t="s">
        <v>210</v>
      </c>
    </row>
    <row r="154" s="2" customFormat="1" ht="21.0566" customHeight="1">
      <c r="A154" s="39"/>
      <c r="B154" s="40"/>
      <c r="C154" s="239" t="s">
        <v>293</v>
      </c>
      <c r="D154" s="239" t="s">
        <v>213</v>
      </c>
      <c r="E154" s="240" t="s">
        <v>273</v>
      </c>
      <c r="F154" s="241" t="s">
        <v>274</v>
      </c>
      <c r="G154" s="242" t="s">
        <v>264</v>
      </c>
      <c r="H154" s="243">
        <v>50.100000000000001</v>
      </c>
      <c r="I154" s="244"/>
      <c r="J154" s="245">
        <f>ROUND(I154*H154,2)</f>
        <v>0</v>
      </c>
      <c r="K154" s="246"/>
      <c r="L154" s="45"/>
      <c r="M154" s="247" t="s">
        <v>1</v>
      </c>
      <c r="N154" s="248" t="s">
        <v>42</v>
      </c>
      <c r="O154" s="98"/>
      <c r="P154" s="249">
        <f>O154*H154</f>
        <v>0</v>
      </c>
      <c r="Q154" s="249">
        <v>0</v>
      </c>
      <c r="R154" s="249">
        <f>Q154*H154</f>
        <v>0</v>
      </c>
      <c r="S154" s="249">
        <v>0</v>
      </c>
      <c r="T154" s="250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51" t="s">
        <v>227</v>
      </c>
      <c r="AT154" s="251" t="s">
        <v>213</v>
      </c>
      <c r="AU154" s="251" t="s">
        <v>92</v>
      </c>
      <c r="AY154" s="18" t="s">
        <v>210</v>
      </c>
      <c r="BE154" s="252">
        <f>IF(N154="základná",J154,0)</f>
        <v>0</v>
      </c>
      <c r="BF154" s="252">
        <f>IF(N154="znížená",J154,0)</f>
        <v>0</v>
      </c>
      <c r="BG154" s="252">
        <f>IF(N154="zákl. prenesená",J154,0)</f>
        <v>0</v>
      </c>
      <c r="BH154" s="252">
        <f>IF(N154="zníž. prenesená",J154,0)</f>
        <v>0</v>
      </c>
      <c r="BI154" s="252">
        <f>IF(N154="nulová",J154,0)</f>
        <v>0</v>
      </c>
      <c r="BJ154" s="18" t="s">
        <v>92</v>
      </c>
      <c r="BK154" s="252">
        <f>ROUND(I154*H154,2)</f>
        <v>0</v>
      </c>
      <c r="BL154" s="18" t="s">
        <v>227</v>
      </c>
      <c r="BM154" s="251" t="s">
        <v>2401</v>
      </c>
    </row>
    <row r="155" s="13" customFormat="1">
      <c r="A155" s="13"/>
      <c r="B155" s="258"/>
      <c r="C155" s="259"/>
      <c r="D155" s="260" t="s">
        <v>256</v>
      </c>
      <c r="E155" s="261" t="s">
        <v>1</v>
      </c>
      <c r="F155" s="262" t="s">
        <v>3106</v>
      </c>
      <c r="G155" s="259"/>
      <c r="H155" s="263">
        <v>50.100000000000001</v>
      </c>
      <c r="I155" s="264"/>
      <c r="J155" s="259"/>
      <c r="K155" s="259"/>
      <c r="L155" s="265"/>
      <c r="M155" s="266"/>
      <c r="N155" s="267"/>
      <c r="O155" s="267"/>
      <c r="P155" s="267"/>
      <c r="Q155" s="267"/>
      <c r="R155" s="267"/>
      <c r="S155" s="267"/>
      <c r="T155" s="268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69" t="s">
        <v>256</v>
      </c>
      <c r="AU155" s="269" t="s">
        <v>92</v>
      </c>
      <c r="AV155" s="13" t="s">
        <v>92</v>
      </c>
      <c r="AW155" s="13" t="s">
        <v>32</v>
      </c>
      <c r="AX155" s="13" t="s">
        <v>84</v>
      </c>
      <c r="AY155" s="269" t="s">
        <v>210</v>
      </c>
    </row>
    <row r="156" s="2" customFormat="1" ht="23.4566" customHeight="1">
      <c r="A156" s="39"/>
      <c r="B156" s="40"/>
      <c r="C156" s="239" t="s">
        <v>301</v>
      </c>
      <c r="D156" s="239" t="s">
        <v>213</v>
      </c>
      <c r="E156" s="240" t="s">
        <v>278</v>
      </c>
      <c r="F156" s="241" t="s">
        <v>279</v>
      </c>
      <c r="G156" s="242" t="s">
        <v>264</v>
      </c>
      <c r="H156" s="243">
        <v>15.029999999999999</v>
      </c>
      <c r="I156" s="244"/>
      <c r="J156" s="245">
        <f>ROUND(I156*H156,2)</f>
        <v>0</v>
      </c>
      <c r="K156" s="246"/>
      <c r="L156" s="45"/>
      <c r="M156" s="247" t="s">
        <v>1</v>
      </c>
      <c r="N156" s="248" t="s">
        <v>42</v>
      </c>
      <c r="O156" s="98"/>
      <c r="P156" s="249">
        <f>O156*H156</f>
        <v>0</v>
      </c>
      <c r="Q156" s="249">
        <v>0</v>
      </c>
      <c r="R156" s="249">
        <f>Q156*H156</f>
        <v>0</v>
      </c>
      <c r="S156" s="249">
        <v>0</v>
      </c>
      <c r="T156" s="250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51" t="s">
        <v>227</v>
      </c>
      <c r="AT156" s="251" t="s">
        <v>213</v>
      </c>
      <c r="AU156" s="251" t="s">
        <v>92</v>
      </c>
      <c r="AY156" s="18" t="s">
        <v>210</v>
      </c>
      <c r="BE156" s="252">
        <f>IF(N156="základná",J156,0)</f>
        <v>0</v>
      </c>
      <c r="BF156" s="252">
        <f>IF(N156="znížená",J156,0)</f>
        <v>0</v>
      </c>
      <c r="BG156" s="252">
        <f>IF(N156="zákl. prenesená",J156,0)</f>
        <v>0</v>
      </c>
      <c r="BH156" s="252">
        <f>IF(N156="zníž. prenesená",J156,0)</f>
        <v>0</v>
      </c>
      <c r="BI156" s="252">
        <f>IF(N156="nulová",J156,0)</f>
        <v>0</v>
      </c>
      <c r="BJ156" s="18" t="s">
        <v>92</v>
      </c>
      <c r="BK156" s="252">
        <f>ROUND(I156*H156,2)</f>
        <v>0</v>
      </c>
      <c r="BL156" s="18" t="s">
        <v>227</v>
      </c>
      <c r="BM156" s="251" t="s">
        <v>2403</v>
      </c>
    </row>
    <row r="157" s="13" customFormat="1">
      <c r="A157" s="13"/>
      <c r="B157" s="258"/>
      <c r="C157" s="259"/>
      <c r="D157" s="260" t="s">
        <v>256</v>
      </c>
      <c r="E157" s="261" t="s">
        <v>1</v>
      </c>
      <c r="F157" s="262" t="s">
        <v>3107</v>
      </c>
      <c r="G157" s="259"/>
      <c r="H157" s="263">
        <v>50.100000000000001</v>
      </c>
      <c r="I157" s="264"/>
      <c r="J157" s="259"/>
      <c r="K157" s="259"/>
      <c r="L157" s="265"/>
      <c r="M157" s="266"/>
      <c r="N157" s="267"/>
      <c r="O157" s="267"/>
      <c r="P157" s="267"/>
      <c r="Q157" s="267"/>
      <c r="R157" s="267"/>
      <c r="S157" s="267"/>
      <c r="T157" s="268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69" t="s">
        <v>256</v>
      </c>
      <c r="AU157" s="269" t="s">
        <v>92</v>
      </c>
      <c r="AV157" s="13" t="s">
        <v>92</v>
      </c>
      <c r="AW157" s="13" t="s">
        <v>32</v>
      </c>
      <c r="AX157" s="13" t="s">
        <v>84</v>
      </c>
      <c r="AY157" s="269" t="s">
        <v>210</v>
      </c>
    </row>
    <row r="158" s="13" customFormat="1">
      <c r="A158" s="13"/>
      <c r="B158" s="258"/>
      <c r="C158" s="259"/>
      <c r="D158" s="260" t="s">
        <v>256</v>
      </c>
      <c r="E158" s="259"/>
      <c r="F158" s="262" t="s">
        <v>3108</v>
      </c>
      <c r="G158" s="259"/>
      <c r="H158" s="263">
        <v>15.029999999999999</v>
      </c>
      <c r="I158" s="264"/>
      <c r="J158" s="259"/>
      <c r="K158" s="259"/>
      <c r="L158" s="265"/>
      <c r="M158" s="266"/>
      <c r="N158" s="267"/>
      <c r="O158" s="267"/>
      <c r="P158" s="267"/>
      <c r="Q158" s="267"/>
      <c r="R158" s="267"/>
      <c r="S158" s="267"/>
      <c r="T158" s="268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69" t="s">
        <v>256</v>
      </c>
      <c r="AU158" s="269" t="s">
        <v>92</v>
      </c>
      <c r="AV158" s="13" t="s">
        <v>92</v>
      </c>
      <c r="AW158" s="13" t="s">
        <v>4</v>
      </c>
      <c r="AX158" s="13" t="s">
        <v>84</v>
      </c>
      <c r="AY158" s="269" t="s">
        <v>210</v>
      </c>
    </row>
    <row r="159" s="2" customFormat="1" ht="21.0566" customHeight="1">
      <c r="A159" s="39"/>
      <c r="B159" s="40"/>
      <c r="C159" s="239" t="s">
        <v>307</v>
      </c>
      <c r="D159" s="239" t="s">
        <v>213</v>
      </c>
      <c r="E159" s="240" t="s">
        <v>283</v>
      </c>
      <c r="F159" s="241" t="s">
        <v>284</v>
      </c>
      <c r="G159" s="242" t="s">
        <v>264</v>
      </c>
      <c r="H159" s="243">
        <v>13.6</v>
      </c>
      <c r="I159" s="244"/>
      <c r="J159" s="245">
        <f>ROUND(I159*H159,2)</f>
        <v>0</v>
      </c>
      <c r="K159" s="246"/>
      <c r="L159" s="45"/>
      <c r="M159" s="247" t="s">
        <v>1</v>
      </c>
      <c r="N159" s="248" t="s">
        <v>42</v>
      </c>
      <c r="O159" s="98"/>
      <c r="P159" s="249">
        <f>O159*H159</f>
        <v>0</v>
      </c>
      <c r="Q159" s="249">
        <v>0</v>
      </c>
      <c r="R159" s="249">
        <f>Q159*H159</f>
        <v>0</v>
      </c>
      <c r="S159" s="249">
        <v>0</v>
      </c>
      <c r="T159" s="250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51" t="s">
        <v>227</v>
      </c>
      <c r="AT159" s="251" t="s">
        <v>213</v>
      </c>
      <c r="AU159" s="251" t="s">
        <v>92</v>
      </c>
      <c r="AY159" s="18" t="s">
        <v>210</v>
      </c>
      <c r="BE159" s="252">
        <f>IF(N159="základná",J159,0)</f>
        <v>0</v>
      </c>
      <c r="BF159" s="252">
        <f>IF(N159="znížená",J159,0)</f>
        <v>0</v>
      </c>
      <c r="BG159" s="252">
        <f>IF(N159="zákl. prenesená",J159,0)</f>
        <v>0</v>
      </c>
      <c r="BH159" s="252">
        <f>IF(N159="zníž. prenesená",J159,0)</f>
        <v>0</v>
      </c>
      <c r="BI159" s="252">
        <f>IF(N159="nulová",J159,0)</f>
        <v>0</v>
      </c>
      <c r="BJ159" s="18" t="s">
        <v>92</v>
      </c>
      <c r="BK159" s="252">
        <f>ROUND(I159*H159,2)</f>
        <v>0</v>
      </c>
      <c r="BL159" s="18" t="s">
        <v>227</v>
      </c>
      <c r="BM159" s="251" t="s">
        <v>2898</v>
      </c>
    </row>
    <row r="160" s="13" customFormat="1">
      <c r="A160" s="13"/>
      <c r="B160" s="258"/>
      <c r="C160" s="259"/>
      <c r="D160" s="260" t="s">
        <v>256</v>
      </c>
      <c r="E160" s="261" t="s">
        <v>1</v>
      </c>
      <c r="F160" s="262" t="s">
        <v>3109</v>
      </c>
      <c r="G160" s="259"/>
      <c r="H160" s="263">
        <v>5.5999999999999996</v>
      </c>
      <c r="I160" s="264"/>
      <c r="J160" s="259"/>
      <c r="K160" s="259"/>
      <c r="L160" s="265"/>
      <c r="M160" s="266"/>
      <c r="N160" s="267"/>
      <c r="O160" s="267"/>
      <c r="P160" s="267"/>
      <c r="Q160" s="267"/>
      <c r="R160" s="267"/>
      <c r="S160" s="267"/>
      <c r="T160" s="268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69" t="s">
        <v>256</v>
      </c>
      <c r="AU160" s="269" t="s">
        <v>92</v>
      </c>
      <c r="AV160" s="13" t="s">
        <v>92</v>
      </c>
      <c r="AW160" s="13" t="s">
        <v>32</v>
      </c>
      <c r="AX160" s="13" t="s">
        <v>76</v>
      </c>
      <c r="AY160" s="269" t="s">
        <v>210</v>
      </c>
    </row>
    <row r="161" s="13" customFormat="1">
      <c r="A161" s="13"/>
      <c r="B161" s="258"/>
      <c r="C161" s="259"/>
      <c r="D161" s="260" t="s">
        <v>256</v>
      </c>
      <c r="E161" s="261" t="s">
        <v>1</v>
      </c>
      <c r="F161" s="262" t="s">
        <v>2900</v>
      </c>
      <c r="G161" s="259"/>
      <c r="H161" s="263">
        <v>8</v>
      </c>
      <c r="I161" s="264"/>
      <c r="J161" s="259"/>
      <c r="K161" s="259"/>
      <c r="L161" s="265"/>
      <c r="M161" s="266"/>
      <c r="N161" s="267"/>
      <c r="O161" s="267"/>
      <c r="P161" s="267"/>
      <c r="Q161" s="267"/>
      <c r="R161" s="267"/>
      <c r="S161" s="267"/>
      <c r="T161" s="268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69" t="s">
        <v>256</v>
      </c>
      <c r="AU161" s="269" t="s">
        <v>92</v>
      </c>
      <c r="AV161" s="13" t="s">
        <v>92</v>
      </c>
      <c r="AW161" s="13" t="s">
        <v>32</v>
      </c>
      <c r="AX161" s="13" t="s">
        <v>76</v>
      </c>
      <c r="AY161" s="269" t="s">
        <v>210</v>
      </c>
    </row>
    <row r="162" s="14" customFormat="1">
      <c r="A162" s="14"/>
      <c r="B162" s="270"/>
      <c r="C162" s="271"/>
      <c r="D162" s="260" t="s">
        <v>256</v>
      </c>
      <c r="E162" s="272" t="s">
        <v>1</v>
      </c>
      <c r="F162" s="273" t="s">
        <v>268</v>
      </c>
      <c r="G162" s="271"/>
      <c r="H162" s="274">
        <v>13.6</v>
      </c>
      <c r="I162" s="275"/>
      <c r="J162" s="271"/>
      <c r="K162" s="271"/>
      <c r="L162" s="276"/>
      <c r="M162" s="277"/>
      <c r="N162" s="278"/>
      <c r="O162" s="278"/>
      <c r="P162" s="278"/>
      <c r="Q162" s="278"/>
      <c r="R162" s="278"/>
      <c r="S162" s="278"/>
      <c r="T162" s="279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80" t="s">
        <v>256</v>
      </c>
      <c r="AU162" s="280" t="s">
        <v>92</v>
      </c>
      <c r="AV162" s="14" t="s">
        <v>227</v>
      </c>
      <c r="AW162" s="14" t="s">
        <v>32</v>
      </c>
      <c r="AX162" s="14" t="s">
        <v>84</v>
      </c>
      <c r="AY162" s="280" t="s">
        <v>210</v>
      </c>
    </row>
    <row r="163" s="2" customFormat="1" ht="36.72453" customHeight="1">
      <c r="A163" s="39"/>
      <c r="B163" s="40"/>
      <c r="C163" s="239" t="s">
        <v>313</v>
      </c>
      <c r="D163" s="239" t="s">
        <v>213</v>
      </c>
      <c r="E163" s="240" t="s">
        <v>288</v>
      </c>
      <c r="F163" s="241" t="s">
        <v>289</v>
      </c>
      <c r="G163" s="242" t="s">
        <v>264</v>
      </c>
      <c r="H163" s="243">
        <v>4.0800000000000001</v>
      </c>
      <c r="I163" s="244"/>
      <c r="J163" s="245">
        <f>ROUND(I163*H163,2)</f>
        <v>0</v>
      </c>
      <c r="K163" s="246"/>
      <c r="L163" s="45"/>
      <c r="M163" s="247" t="s">
        <v>1</v>
      </c>
      <c r="N163" s="248" t="s">
        <v>42</v>
      </c>
      <c r="O163" s="98"/>
      <c r="P163" s="249">
        <f>O163*H163</f>
        <v>0</v>
      </c>
      <c r="Q163" s="249">
        <v>0</v>
      </c>
      <c r="R163" s="249">
        <f>Q163*H163</f>
        <v>0</v>
      </c>
      <c r="S163" s="249">
        <v>0</v>
      </c>
      <c r="T163" s="250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51" t="s">
        <v>227</v>
      </c>
      <c r="AT163" s="251" t="s">
        <v>213</v>
      </c>
      <c r="AU163" s="251" t="s">
        <v>92</v>
      </c>
      <c r="AY163" s="18" t="s">
        <v>210</v>
      </c>
      <c r="BE163" s="252">
        <f>IF(N163="základná",J163,0)</f>
        <v>0</v>
      </c>
      <c r="BF163" s="252">
        <f>IF(N163="znížená",J163,0)</f>
        <v>0</v>
      </c>
      <c r="BG163" s="252">
        <f>IF(N163="zákl. prenesená",J163,0)</f>
        <v>0</v>
      </c>
      <c r="BH163" s="252">
        <f>IF(N163="zníž. prenesená",J163,0)</f>
        <v>0</v>
      </c>
      <c r="BI163" s="252">
        <f>IF(N163="nulová",J163,0)</f>
        <v>0</v>
      </c>
      <c r="BJ163" s="18" t="s">
        <v>92</v>
      </c>
      <c r="BK163" s="252">
        <f>ROUND(I163*H163,2)</f>
        <v>0</v>
      </c>
      <c r="BL163" s="18" t="s">
        <v>227</v>
      </c>
      <c r="BM163" s="251" t="s">
        <v>2901</v>
      </c>
    </row>
    <row r="164" s="13" customFormat="1">
      <c r="A164" s="13"/>
      <c r="B164" s="258"/>
      <c r="C164" s="259"/>
      <c r="D164" s="260" t="s">
        <v>256</v>
      </c>
      <c r="E164" s="261" t="s">
        <v>1</v>
      </c>
      <c r="F164" s="262" t="s">
        <v>3110</v>
      </c>
      <c r="G164" s="259"/>
      <c r="H164" s="263">
        <v>13.6</v>
      </c>
      <c r="I164" s="264"/>
      <c r="J164" s="259"/>
      <c r="K164" s="259"/>
      <c r="L164" s="265"/>
      <c r="M164" s="266"/>
      <c r="N164" s="267"/>
      <c r="O164" s="267"/>
      <c r="P164" s="267"/>
      <c r="Q164" s="267"/>
      <c r="R164" s="267"/>
      <c r="S164" s="267"/>
      <c r="T164" s="268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69" t="s">
        <v>256</v>
      </c>
      <c r="AU164" s="269" t="s">
        <v>92</v>
      </c>
      <c r="AV164" s="13" t="s">
        <v>92</v>
      </c>
      <c r="AW164" s="13" t="s">
        <v>32</v>
      </c>
      <c r="AX164" s="13" t="s">
        <v>84</v>
      </c>
      <c r="AY164" s="269" t="s">
        <v>210</v>
      </c>
    </row>
    <row r="165" s="13" customFormat="1">
      <c r="A165" s="13"/>
      <c r="B165" s="258"/>
      <c r="C165" s="259"/>
      <c r="D165" s="260" t="s">
        <v>256</v>
      </c>
      <c r="E165" s="259"/>
      <c r="F165" s="262" t="s">
        <v>3111</v>
      </c>
      <c r="G165" s="259"/>
      <c r="H165" s="263">
        <v>4.0800000000000001</v>
      </c>
      <c r="I165" s="264"/>
      <c r="J165" s="259"/>
      <c r="K165" s="259"/>
      <c r="L165" s="265"/>
      <c r="M165" s="266"/>
      <c r="N165" s="267"/>
      <c r="O165" s="267"/>
      <c r="P165" s="267"/>
      <c r="Q165" s="267"/>
      <c r="R165" s="267"/>
      <c r="S165" s="267"/>
      <c r="T165" s="268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9" t="s">
        <v>256</v>
      </c>
      <c r="AU165" s="269" t="s">
        <v>92</v>
      </c>
      <c r="AV165" s="13" t="s">
        <v>92</v>
      </c>
      <c r="AW165" s="13" t="s">
        <v>4</v>
      </c>
      <c r="AX165" s="13" t="s">
        <v>84</v>
      </c>
      <c r="AY165" s="269" t="s">
        <v>210</v>
      </c>
    </row>
    <row r="166" s="2" customFormat="1" ht="36.72453" customHeight="1">
      <c r="A166" s="39"/>
      <c r="B166" s="40"/>
      <c r="C166" s="239" t="s">
        <v>318</v>
      </c>
      <c r="D166" s="239" t="s">
        <v>213</v>
      </c>
      <c r="E166" s="240" t="s">
        <v>1308</v>
      </c>
      <c r="F166" s="241" t="s">
        <v>1309</v>
      </c>
      <c r="G166" s="242" t="s">
        <v>264</v>
      </c>
      <c r="H166" s="243">
        <v>113.31999999999999</v>
      </c>
      <c r="I166" s="244"/>
      <c r="J166" s="245">
        <f>ROUND(I166*H166,2)</f>
        <v>0</v>
      </c>
      <c r="K166" s="246"/>
      <c r="L166" s="45"/>
      <c r="M166" s="247" t="s">
        <v>1</v>
      </c>
      <c r="N166" s="248" t="s">
        <v>42</v>
      </c>
      <c r="O166" s="98"/>
      <c r="P166" s="249">
        <f>O166*H166</f>
        <v>0</v>
      </c>
      <c r="Q166" s="249">
        <v>0</v>
      </c>
      <c r="R166" s="249">
        <f>Q166*H166</f>
        <v>0</v>
      </c>
      <c r="S166" s="249">
        <v>0</v>
      </c>
      <c r="T166" s="250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51" t="s">
        <v>227</v>
      </c>
      <c r="AT166" s="251" t="s">
        <v>213</v>
      </c>
      <c r="AU166" s="251" t="s">
        <v>92</v>
      </c>
      <c r="AY166" s="18" t="s">
        <v>210</v>
      </c>
      <c r="BE166" s="252">
        <f>IF(N166="základná",J166,0)</f>
        <v>0</v>
      </c>
      <c r="BF166" s="252">
        <f>IF(N166="znížená",J166,0)</f>
        <v>0</v>
      </c>
      <c r="BG166" s="252">
        <f>IF(N166="zákl. prenesená",J166,0)</f>
        <v>0</v>
      </c>
      <c r="BH166" s="252">
        <f>IF(N166="zníž. prenesená",J166,0)</f>
        <v>0</v>
      </c>
      <c r="BI166" s="252">
        <f>IF(N166="nulová",J166,0)</f>
        <v>0</v>
      </c>
      <c r="BJ166" s="18" t="s">
        <v>92</v>
      </c>
      <c r="BK166" s="252">
        <f>ROUND(I166*H166,2)</f>
        <v>0</v>
      </c>
      <c r="BL166" s="18" t="s">
        <v>227</v>
      </c>
      <c r="BM166" s="251" t="s">
        <v>2406</v>
      </c>
    </row>
    <row r="167" s="13" customFormat="1">
      <c r="A167" s="13"/>
      <c r="B167" s="258"/>
      <c r="C167" s="259"/>
      <c r="D167" s="260" t="s">
        <v>256</v>
      </c>
      <c r="E167" s="261" t="s">
        <v>1</v>
      </c>
      <c r="F167" s="262" t="s">
        <v>3112</v>
      </c>
      <c r="G167" s="259"/>
      <c r="H167" s="263">
        <v>113.31999999999999</v>
      </c>
      <c r="I167" s="264"/>
      <c r="J167" s="259"/>
      <c r="K167" s="259"/>
      <c r="L167" s="265"/>
      <c r="M167" s="266"/>
      <c r="N167" s="267"/>
      <c r="O167" s="267"/>
      <c r="P167" s="267"/>
      <c r="Q167" s="267"/>
      <c r="R167" s="267"/>
      <c r="S167" s="267"/>
      <c r="T167" s="268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69" t="s">
        <v>256</v>
      </c>
      <c r="AU167" s="269" t="s">
        <v>92</v>
      </c>
      <c r="AV167" s="13" t="s">
        <v>92</v>
      </c>
      <c r="AW167" s="13" t="s">
        <v>32</v>
      </c>
      <c r="AX167" s="13" t="s">
        <v>84</v>
      </c>
      <c r="AY167" s="269" t="s">
        <v>210</v>
      </c>
    </row>
    <row r="168" s="2" customFormat="1" ht="23.4566" customHeight="1">
      <c r="A168" s="39"/>
      <c r="B168" s="40"/>
      <c r="C168" s="239" t="s">
        <v>324</v>
      </c>
      <c r="D168" s="239" t="s">
        <v>213</v>
      </c>
      <c r="E168" s="240" t="s">
        <v>2408</v>
      </c>
      <c r="F168" s="241" t="s">
        <v>2409</v>
      </c>
      <c r="G168" s="242" t="s">
        <v>264</v>
      </c>
      <c r="H168" s="243">
        <v>225</v>
      </c>
      <c r="I168" s="244"/>
      <c r="J168" s="245">
        <f>ROUND(I168*H168,2)</f>
        <v>0</v>
      </c>
      <c r="K168" s="246"/>
      <c r="L168" s="45"/>
      <c r="M168" s="247" t="s">
        <v>1</v>
      </c>
      <c r="N168" s="248" t="s">
        <v>42</v>
      </c>
      <c r="O168" s="98"/>
      <c r="P168" s="249">
        <f>O168*H168</f>
        <v>0</v>
      </c>
      <c r="Q168" s="249">
        <v>0</v>
      </c>
      <c r="R168" s="249">
        <f>Q168*H168</f>
        <v>0</v>
      </c>
      <c r="S168" s="249">
        <v>0</v>
      </c>
      <c r="T168" s="250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51" t="s">
        <v>227</v>
      </c>
      <c r="AT168" s="251" t="s">
        <v>213</v>
      </c>
      <c r="AU168" s="251" t="s">
        <v>92</v>
      </c>
      <c r="AY168" s="18" t="s">
        <v>210</v>
      </c>
      <c r="BE168" s="252">
        <f>IF(N168="základná",J168,0)</f>
        <v>0</v>
      </c>
      <c r="BF168" s="252">
        <f>IF(N168="znížená",J168,0)</f>
        <v>0</v>
      </c>
      <c r="BG168" s="252">
        <f>IF(N168="zákl. prenesená",J168,0)</f>
        <v>0</v>
      </c>
      <c r="BH168" s="252">
        <f>IF(N168="zníž. prenesená",J168,0)</f>
        <v>0</v>
      </c>
      <c r="BI168" s="252">
        <f>IF(N168="nulová",J168,0)</f>
        <v>0</v>
      </c>
      <c r="BJ168" s="18" t="s">
        <v>92</v>
      </c>
      <c r="BK168" s="252">
        <f>ROUND(I168*H168,2)</f>
        <v>0</v>
      </c>
      <c r="BL168" s="18" t="s">
        <v>227</v>
      </c>
      <c r="BM168" s="251" t="s">
        <v>2410</v>
      </c>
    </row>
    <row r="169" s="13" customFormat="1">
      <c r="A169" s="13"/>
      <c r="B169" s="258"/>
      <c r="C169" s="259"/>
      <c r="D169" s="260" t="s">
        <v>256</v>
      </c>
      <c r="E169" s="261" t="s">
        <v>1</v>
      </c>
      <c r="F169" s="262" t="s">
        <v>2411</v>
      </c>
      <c r="G169" s="259"/>
      <c r="H169" s="263">
        <v>225</v>
      </c>
      <c r="I169" s="264"/>
      <c r="J169" s="259"/>
      <c r="K169" s="259"/>
      <c r="L169" s="265"/>
      <c r="M169" s="266"/>
      <c r="N169" s="267"/>
      <c r="O169" s="267"/>
      <c r="P169" s="267"/>
      <c r="Q169" s="267"/>
      <c r="R169" s="267"/>
      <c r="S169" s="267"/>
      <c r="T169" s="268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69" t="s">
        <v>256</v>
      </c>
      <c r="AU169" s="269" t="s">
        <v>92</v>
      </c>
      <c r="AV169" s="13" t="s">
        <v>92</v>
      </c>
      <c r="AW169" s="13" t="s">
        <v>32</v>
      </c>
      <c r="AX169" s="13" t="s">
        <v>84</v>
      </c>
      <c r="AY169" s="269" t="s">
        <v>210</v>
      </c>
    </row>
    <row r="170" s="2" customFormat="1" ht="21.0566" customHeight="1">
      <c r="A170" s="39"/>
      <c r="B170" s="40"/>
      <c r="C170" s="239" t="s">
        <v>329</v>
      </c>
      <c r="D170" s="239" t="s">
        <v>213</v>
      </c>
      <c r="E170" s="240" t="s">
        <v>1315</v>
      </c>
      <c r="F170" s="241" t="s">
        <v>1316</v>
      </c>
      <c r="G170" s="242" t="s">
        <v>264</v>
      </c>
      <c r="H170" s="243">
        <v>113.31999999999999</v>
      </c>
      <c r="I170" s="244"/>
      <c r="J170" s="245">
        <f>ROUND(I170*H170,2)</f>
        <v>0</v>
      </c>
      <c r="K170" s="246"/>
      <c r="L170" s="45"/>
      <c r="M170" s="247" t="s">
        <v>1</v>
      </c>
      <c r="N170" s="248" t="s">
        <v>42</v>
      </c>
      <c r="O170" s="98"/>
      <c r="P170" s="249">
        <f>O170*H170</f>
        <v>0</v>
      </c>
      <c r="Q170" s="249">
        <v>0</v>
      </c>
      <c r="R170" s="249">
        <f>Q170*H170</f>
        <v>0</v>
      </c>
      <c r="S170" s="249">
        <v>0</v>
      </c>
      <c r="T170" s="250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51" t="s">
        <v>227</v>
      </c>
      <c r="AT170" s="251" t="s">
        <v>213</v>
      </c>
      <c r="AU170" s="251" t="s">
        <v>92</v>
      </c>
      <c r="AY170" s="18" t="s">
        <v>210</v>
      </c>
      <c r="BE170" s="252">
        <f>IF(N170="základná",J170,0)</f>
        <v>0</v>
      </c>
      <c r="BF170" s="252">
        <f>IF(N170="znížená",J170,0)</f>
        <v>0</v>
      </c>
      <c r="BG170" s="252">
        <f>IF(N170="zákl. prenesená",J170,0)</f>
        <v>0</v>
      </c>
      <c r="BH170" s="252">
        <f>IF(N170="zníž. prenesená",J170,0)</f>
        <v>0</v>
      </c>
      <c r="BI170" s="252">
        <f>IF(N170="nulová",J170,0)</f>
        <v>0</v>
      </c>
      <c r="BJ170" s="18" t="s">
        <v>92</v>
      </c>
      <c r="BK170" s="252">
        <f>ROUND(I170*H170,2)</f>
        <v>0</v>
      </c>
      <c r="BL170" s="18" t="s">
        <v>227</v>
      </c>
      <c r="BM170" s="251" t="s">
        <v>2412</v>
      </c>
    </row>
    <row r="171" s="13" customFormat="1">
      <c r="A171" s="13"/>
      <c r="B171" s="258"/>
      <c r="C171" s="259"/>
      <c r="D171" s="260" t="s">
        <v>256</v>
      </c>
      <c r="E171" s="261" t="s">
        <v>1</v>
      </c>
      <c r="F171" s="262" t="s">
        <v>3112</v>
      </c>
      <c r="G171" s="259"/>
      <c r="H171" s="263">
        <v>113.31999999999999</v>
      </c>
      <c r="I171" s="264"/>
      <c r="J171" s="259"/>
      <c r="K171" s="259"/>
      <c r="L171" s="265"/>
      <c r="M171" s="266"/>
      <c r="N171" s="267"/>
      <c r="O171" s="267"/>
      <c r="P171" s="267"/>
      <c r="Q171" s="267"/>
      <c r="R171" s="267"/>
      <c r="S171" s="267"/>
      <c r="T171" s="268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69" t="s">
        <v>256</v>
      </c>
      <c r="AU171" s="269" t="s">
        <v>92</v>
      </c>
      <c r="AV171" s="13" t="s">
        <v>92</v>
      </c>
      <c r="AW171" s="13" t="s">
        <v>32</v>
      </c>
      <c r="AX171" s="13" t="s">
        <v>84</v>
      </c>
      <c r="AY171" s="269" t="s">
        <v>210</v>
      </c>
    </row>
    <row r="172" s="2" customFormat="1" ht="23.4566" customHeight="1">
      <c r="A172" s="39"/>
      <c r="B172" s="40"/>
      <c r="C172" s="239" t="s">
        <v>336</v>
      </c>
      <c r="D172" s="239" t="s">
        <v>213</v>
      </c>
      <c r="E172" s="240" t="s">
        <v>1026</v>
      </c>
      <c r="F172" s="241" t="s">
        <v>342</v>
      </c>
      <c r="G172" s="242" t="s">
        <v>333</v>
      </c>
      <c r="H172" s="243">
        <v>215.30799999999999</v>
      </c>
      <c r="I172" s="244"/>
      <c r="J172" s="245">
        <f>ROUND(I172*H172,2)</f>
        <v>0</v>
      </c>
      <c r="K172" s="246"/>
      <c r="L172" s="45"/>
      <c r="M172" s="247" t="s">
        <v>1</v>
      </c>
      <c r="N172" s="248" t="s">
        <v>42</v>
      </c>
      <c r="O172" s="98"/>
      <c r="P172" s="249">
        <f>O172*H172</f>
        <v>0</v>
      </c>
      <c r="Q172" s="249">
        <v>0</v>
      </c>
      <c r="R172" s="249">
        <f>Q172*H172</f>
        <v>0</v>
      </c>
      <c r="S172" s="249">
        <v>0</v>
      </c>
      <c r="T172" s="250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51" t="s">
        <v>227</v>
      </c>
      <c r="AT172" s="251" t="s">
        <v>213</v>
      </c>
      <c r="AU172" s="251" t="s">
        <v>92</v>
      </c>
      <c r="AY172" s="18" t="s">
        <v>210</v>
      </c>
      <c r="BE172" s="252">
        <f>IF(N172="základná",J172,0)</f>
        <v>0</v>
      </c>
      <c r="BF172" s="252">
        <f>IF(N172="znížená",J172,0)</f>
        <v>0</v>
      </c>
      <c r="BG172" s="252">
        <f>IF(N172="zákl. prenesená",J172,0)</f>
        <v>0</v>
      </c>
      <c r="BH172" s="252">
        <f>IF(N172="zníž. prenesená",J172,0)</f>
        <v>0</v>
      </c>
      <c r="BI172" s="252">
        <f>IF(N172="nulová",J172,0)</f>
        <v>0</v>
      </c>
      <c r="BJ172" s="18" t="s">
        <v>92</v>
      </c>
      <c r="BK172" s="252">
        <f>ROUND(I172*H172,2)</f>
        <v>0</v>
      </c>
      <c r="BL172" s="18" t="s">
        <v>227</v>
      </c>
      <c r="BM172" s="251" t="s">
        <v>2413</v>
      </c>
    </row>
    <row r="173" s="13" customFormat="1">
      <c r="A173" s="13"/>
      <c r="B173" s="258"/>
      <c r="C173" s="259"/>
      <c r="D173" s="260" t="s">
        <v>256</v>
      </c>
      <c r="E173" s="261" t="s">
        <v>1</v>
      </c>
      <c r="F173" s="262" t="s">
        <v>3113</v>
      </c>
      <c r="G173" s="259"/>
      <c r="H173" s="263">
        <v>215.30799999999999</v>
      </c>
      <c r="I173" s="264"/>
      <c r="J173" s="259"/>
      <c r="K173" s="259"/>
      <c r="L173" s="265"/>
      <c r="M173" s="266"/>
      <c r="N173" s="267"/>
      <c r="O173" s="267"/>
      <c r="P173" s="267"/>
      <c r="Q173" s="267"/>
      <c r="R173" s="267"/>
      <c r="S173" s="267"/>
      <c r="T173" s="268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69" t="s">
        <v>256</v>
      </c>
      <c r="AU173" s="269" t="s">
        <v>92</v>
      </c>
      <c r="AV173" s="13" t="s">
        <v>92</v>
      </c>
      <c r="AW173" s="13" t="s">
        <v>32</v>
      </c>
      <c r="AX173" s="13" t="s">
        <v>84</v>
      </c>
      <c r="AY173" s="269" t="s">
        <v>210</v>
      </c>
    </row>
    <row r="174" s="2" customFormat="1" ht="23.4566" customHeight="1">
      <c r="A174" s="39"/>
      <c r="B174" s="40"/>
      <c r="C174" s="239" t="s">
        <v>340</v>
      </c>
      <c r="D174" s="239" t="s">
        <v>213</v>
      </c>
      <c r="E174" s="240" t="s">
        <v>2042</v>
      </c>
      <c r="F174" s="241" t="s">
        <v>348</v>
      </c>
      <c r="G174" s="242" t="s">
        <v>264</v>
      </c>
      <c r="H174" s="243">
        <v>15.6</v>
      </c>
      <c r="I174" s="244"/>
      <c r="J174" s="245">
        <f>ROUND(I174*H174,2)</f>
        <v>0</v>
      </c>
      <c r="K174" s="246"/>
      <c r="L174" s="45"/>
      <c r="M174" s="247" t="s">
        <v>1</v>
      </c>
      <c r="N174" s="248" t="s">
        <v>42</v>
      </c>
      <c r="O174" s="98"/>
      <c r="P174" s="249">
        <f>O174*H174</f>
        <v>0</v>
      </c>
      <c r="Q174" s="249">
        <v>0</v>
      </c>
      <c r="R174" s="249">
        <f>Q174*H174</f>
        <v>0</v>
      </c>
      <c r="S174" s="249">
        <v>0</v>
      </c>
      <c r="T174" s="250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51" t="s">
        <v>227</v>
      </c>
      <c r="AT174" s="251" t="s">
        <v>213</v>
      </c>
      <c r="AU174" s="251" t="s">
        <v>92</v>
      </c>
      <c r="AY174" s="18" t="s">
        <v>210</v>
      </c>
      <c r="BE174" s="252">
        <f>IF(N174="základná",J174,0)</f>
        <v>0</v>
      </c>
      <c r="BF174" s="252">
        <f>IF(N174="znížená",J174,0)</f>
        <v>0</v>
      </c>
      <c r="BG174" s="252">
        <f>IF(N174="zákl. prenesená",J174,0)</f>
        <v>0</v>
      </c>
      <c r="BH174" s="252">
        <f>IF(N174="zníž. prenesená",J174,0)</f>
        <v>0</v>
      </c>
      <c r="BI174" s="252">
        <f>IF(N174="nulová",J174,0)</f>
        <v>0</v>
      </c>
      <c r="BJ174" s="18" t="s">
        <v>92</v>
      </c>
      <c r="BK174" s="252">
        <f>ROUND(I174*H174,2)</f>
        <v>0</v>
      </c>
      <c r="BL174" s="18" t="s">
        <v>227</v>
      </c>
      <c r="BM174" s="251" t="s">
        <v>2415</v>
      </c>
    </row>
    <row r="175" s="15" customFormat="1">
      <c r="A175" s="15"/>
      <c r="B175" s="292"/>
      <c r="C175" s="293"/>
      <c r="D175" s="260" t="s">
        <v>256</v>
      </c>
      <c r="E175" s="294" t="s">
        <v>1</v>
      </c>
      <c r="F175" s="295" t="s">
        <v>2416</v>
      </c>
      <c r="G175" s="293"/>
      <c r="H175" s="294" t="s">
        <v>1</v>
      </c>
      <c r="I175" s="296"/>
      <c r="J175" s="293"/>
      <c r="K175" s="293"/>
      <c r="L175" s="297"/>
      <c r="M175" s="298"/>
      <c r="N175" s="299"/>
      <c r="O175" s="299"/>
      <c r="P175" s="299"/>
      <c r="Q175" s="299"/>
      <c r="R175" s="299"/>
      <c r="S175" s="299"/>
      <c r="T175" s="300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301" t="s">
        <v>256</v>
      </c>
      <c r="AU175" s="301" t="s">
        <v>92</v>
      </c>
      <c r="AV175" s="15" t="s">
        <v>84</v>
      </c>
      <c r="AW175" s="15" t="s">
        <v>32</v>
      </c>
      <c r="AX175" s="15" t="s">
        <v>76</v>
      </c>
      <c r="AY175" s="301" t="s">
        <v>210</v>
      </c>
    </row>
    <row r="176" s="13" customFormat="1">
      <c r="A176" s="13"/>
      <c r="B176" s="258"/>
      <c r="C176" s="259"/>
      <c r="D176" s="260" t="s">
        <v>256</v>
      </c>
      <c r="E176" s="261" t="s">
        <v>1</v>
      </c>
      <c r="F176" s="262" t="s">
        <v>3114</v>
      </c>
      <c r="G176" s="259"/>
      <c r="H176" s="263">
        <v>15.6</v>
      </c>
      <c r="I176" s="264"/>
      <c r="J176" s="259"/>
      <c r="K176" s="259"/>
      <c r="L176" s="265"/>
      <c r="M176" s="266"/>
      <c r="N176" s="267"/>
      <c r="O176" s="267"/>
      <c r="P176" s="267"/>
      <c r="Q176" s="267"/>
      <c r="R176" s="267"/>
      <c r="S176" s="267"/>
      <c r="T176" s="268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69" t="s">
        <v>256</v>
      </c>
      <c r="AU176" s="269" t="s">
        <v>92</v>
      </c>
      <c r="AV176" s="13" t="s">
        <v>92</v>
      </c>
      <c r="AW176" s="13" t="s">
        <v>32</v>
      </c>
      <c r="AX176" s="13" t="s">
        <v>84</v>
      </c>
      <c r="AY176" s="269" t="s">
        <v>210</v>
      </c>
    </row>
    <row r="177" s="2" customFormat="1" ht="23.4566" customHeight="1">
      <c r="A177" s="39"/>
      <c r="B177" s="40"/>
      <c r="C177" s="239" t="s">
        <v>346</v>
      </c>
      <c r="D177" s="239" t="s">
        <v>213</v>
      </c>
      <c r="E177" s="240" t="s">
        <v>1985</v>
      </c>
      <c r="F177" s="241" t="s">
        <v>1986</v>
      </c>
      <c r="G177" s="242" t="s">
        <v>254</v>
      </c>
      <c r="H177" s="243">
        <v>40</v>
      </c>
      <c r="I177" s="244"/>
      <c r="J177" s="245">
        <f>ROUND(I177*H177,2)</f>
        <v>0</v>
      </c>
      <c r="K177" s="246"/>
      <c r="L177" s="45"/>
      <c r="M177" s="247" t="s">
        <v>1</v>
      </c>
      <c r="N177" s="248" t="s">
        <v>42</v>
      </c>
      <c r="O177" s="98"/>
      <c r="P177" s="249">
        <f>O177*H177</f>
        <v>0</v>
      </c>
      <c r="Q177" s="249">
        <v>0</v>
      </c>
      <c r="R177" s="249">
        <f>Q177*H177</f>
        <v>0</v>
      </c>
      <c r="S177" s="249">
        <v>0</v>
      </c>
      <c r="T177" s="250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51" t="s">
        <v>227</v>
      </c>
      <c r="AT177" s="251" t="s">
        <v>213</v>
      </c>
      <c r="AU177" s="251" t="s">
        <v>92</v>
      </c>
      <c r="AY177" s="18" t="s">
        <v>210</v>
      </c>
      <c r="BE177" s="252">
        <f>IF(N177="základná",J177,0)</f>
        <v>0</v>
      </c>
      <c r="BF177" s="252">
        <f>IF(N177="znížená",J177,0)</f>
        <v>0</v>
      </c>
      <c r="BG177" s="252">
        <f>IF(N177="zákl. prenesená",J177,0)</f>
        <v>0</v>
      </c>
      <c r="BH177" s="252">
        <f>IF(N177="zníž. prenesená",J177,0)</f>
        <v>0</v>
      </c>
      <c r="BI177" s="252">
        <f>IF(N177="nulová",J177,0)</f>
        <v>0</v>
      </c>
      <c r="BJ177" s="18" t="s">
        <v>92</v>
      </c>
      <c r="BK177" s="252">
        <f>ROUND(I177*H177,2)</f>
        <v>0</v>
      </c>
      <c r="BL177" s="18" t="s">
        <v>227</v>
      </c>
      <c r="BM177" s="251" t="s">
        <v>2418</v>
      </c>
    </row>
    <row r="178" s="13" customFormat="1">
      <c r="A178" s="13"/>
      <c r="B178" s="258"/>
      <c r="C178" s="259"/>
      <c r="D178" s="260" t="s">
        <v>256</v>
      </c>
      <c r="E178" s="261" t="s">
        <v>1</v>
      </c>
      <c r="F178" s="262" t="s">
        <v>2419</v>
      </c>
      <c r="G178" s="259"/>
      <c r="H178" s="263">
        <v>40</v>
      </c>
      <c r="I178" s="264"/>
      <c r="J178" s="259"/>
      <c r="K178" s="259"/>
      <c r="L178" s="265"/>
      <c r="M178" s="266"/>
      <c r="N178" s="267"/>
      <c r="O178" s="267"/>
      <c r="P178" s="267"/>
      <c r="Q178" s="267"/>
      <c r="R178" s="267"/>
      <c r="S178" s="267"/>
      <c r="T178" s="268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69" t="s">
        <v>256</v>
      </c>
      <c r="AU178" s="269" t="s">
        <v>92</v>
      </c>
      <c r="AV178" s="13" t="s">
        <v>92</v>
      </c>
      <c r="AW178" s="13" t="s">
        <v>32</v>
      </c>
      <c r="AX178" s="13" t="s">
        <v>76</v>
      </c>
      <c r="AY178" s="269" t="s">
        <v>210</v>
      </c>
    </row>
    <row r="179" s="2" customFormat="1" ht="16.30189" customHeight="1">
      <c r="A179" s="39"/>
      <c r="B179" s="40"/>
      <c r="C179" s="281" t="s">
        <v>353</v>
      </c>
      <c r="D179" s="281" t="s">
        <v>330</v>
      </c>
      <c r="E179" s="282" t="s">
        <v>1988</v>
      </c>
      <c r="F179" s="283" t="s">
        <v>1989</v>
      </c>
      <c r="G179" s="284" t="s">
        <v>1050</v>
      </c>
      <c r="H179" s="285">
        <v>1.236</v>
      </c>
      <c r="I179" s="286"/>
      <c r="J179" s="287">
        <f>ROUND(I179*H179,2)</f>
        <v>0</v>
      </c>
      <c r="K179" s="288"/>
      <c r="L179" s="289"/>
      <c r="M179" s="290" t="s">
        <v>1</v>
      </c>
      <c r="N179" s="291" t="s">
        <v>42</v>
      </c>
      <c r="O179" s="98"/>
      <c r="P179" s="249">
        <f>O179*H179</f>
        <v>0</v>
      </c>
      <c r="Q179" s="249">
        <v>0.001</v>
      </c>
      <c r="R179" s="249">
        <f>Q179*H179</f>
        <v>0.0012360000000000001</v>
      </c>
      <c r="S179" s="249">
        <v>0</v>
      </c>
      <c r="T179" s="250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51" t="s">
        <v>287</v>
      </c>
      <c r="AT179" s="251" t="s">
        <v>330</v>
      </c>
      <c r="AU179" s="251" t="s">
        <v>92</v>
      </c>
      <c r="AY179" s="18" t="s">
        <v>210</v>
      </c>
      <c r="BE179" s="252">
        <f>IF(N179="základná",J179,0)</f>
        <v>0</v>
      </c>
      <c r="BF179" s="252">
        <f>IF(N179="znížená",J179,0)</f>
        <v>0</v>
      </c>
      <c r="BG179" s="252">
        <f>IF(N179="zákl. prenesená",J179,0)</f>
        <v>0</v>
      </c>
      <c r="BH179" s="252">
        <f>IF(N179="zníž. prenesená",J179,0)</f>
        <v>0</v>
      </c>
      <c r="BI179" s="252">
        <f>IF(N179="nulová",J179,0)</f>
        <v>0</v>
      </c>
      <c r="BJ179" s="18" t="s">
        <v>92</v>
      </c>
      <c r="BK179" s="252">
        <f>ROUND(I179*H179,2)</f>
        <v>0</v>
      </c>
      <c r="BL179" s="18" t="s">
        <v>227</v>
      </c>
      <c r="BM179" s="251" t="s">
        <v>2420</v>
      </c>
    </row>
    <row r="180" s="13" customFormat="1">
      <c r="A180" s="13"/>
      <c r="B180" s="258"/>
      <c r="C180" s="259"/>
      <c r="D180" s="260" t="s">
        <v>256</v>
      </c>
      <c r="E180" s="259"/>
      <c r="F180" s="262" t="s">
        <v>2421</v>
      </c>
      <c r="G180" s="259"/>
      <c r="H180" s="263">
        <v>1.236</v>
      </c>
      <c r="I180" s="264"/>
      <c r="J180" s="259"/>
      <c r="K180" s="259"/>
      <c r="L180" s="265"/>
      <c r="M180" s="266"/>
      <c r="N180" s="267"/>
      <c r="O180" s="267"/>
      <c r="P180" s="267"/>
      <c r="Q180" s="267"/>
      <c r="R180" s="267"/>
      <c r="S180" s="267"/>
      <c r="T180" s="268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69" t="s">
        <v>256</v>
      </c>
      <c r="AU180" s="269" t="s">
        <v>92</v>
      </c>
      <c r="AV180" s="13" t="s">
        <v>92</v>
      </c>
      <c r="AW180" s="13" t="s">
        <v>4</v>
      </c>
      <c r="AX180" s="13" t="s">
        <v>84</v>
      </c>
      <c r="AY180" s="269" t="s">
        <v>210</v>
      </c>
    </row>
    <row r="181" s="2" customFormat="1" ht="21.0566" customHeight="1">
      <c r="A181" s="39"/>
      <c r="B181" s="40"/>
      <c r="C181" s="239" t="s">
        <v>7</v>
      </c>
      <c r="D181" s="239" t="s">
        <v>213</v>
      </c>
      <c r="E181" s="240" t="s">
        <v>363</v>
      </c>
      <c r="F181" s="241" t="s">
        <v>364</v>
      </c>
      <c r="G181" s="242" t="s">
        <v>254</v>
      </c>
      <c r="H181" s="243">
        <v>99</v>
      </c>
      <c r="I181" s="244"/>
      <c r="J181" s="245">
        <f>ROUND(I181*H181,2)</f>
        <v>0</v>
      </c>
      <c r="K181" s="246"/>
      <c r="L181" s="45"/>
      <c r="M181" s="247" t="s">
        <v>1</v>
      </c>
      <c r="N181" s="248" t="s">
        <v>42</v>
      </c>
      <c r="O181" s="98"/>
      <c r="P181" s="249">
        <f>O181*H181</f>
        <v>0</v>
      </c>
      <c r="Q181" s="249">
        <v>0</v>
      </c>
      <c r="R181" s="249">
        <f>Q181*H181</f>
        <v>0</v>
      </c>
      <c r="S181" s="249">
        <v>0</v>
      </c>
      <c r="T181" s="250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51" t="s">
        <v>227</v>
      </c>
      <c r="AT181" s="251" t="s">
        <v>213</v>
      </c>
      <c r="AU181" s="251" t="s">
        <v>92</v>
      </c>
      <c r="AY181" s="18" t="s">
        <v>210</v>
      </c>
      <c r="BE181" s="252">
        <f>IF(N181="základná",J181,0)</f>
        <v>0</v>
      </c>
      <c r="BF181" s="252">
        <f>IF(N181="znížená",J181,0)</f>
        <v>0</v>
      </c>
      <c r="BG181" s="252">
        <f>IF(N181="zákl. prenesená",J181,0)</f>
        <v>0</v>
      </c>
      <c r="BH181" s="252">
        <f>IF(N181="zníž. prenesená",J181,0)</f>
        <v>0</v>
      </c>
      <c r="BI181" s="252">
        <f>IF(N181="nulová",J181,0)</f>
        <v>0</v>
      </c>
      <c r="BJ181" s="18" t="s">
        <v>92</v>
      </c>
      <c r="BK181" s="252">
        <f>ROUND(I181*H181,2)</f>
        <v>0</v>
      </c>
      <c r="BL181" s="18" t="s">
        <v>227</v>
      </c>
      <c r="BM181" s="251" t="s">
        <v>2422</v>
      </c>
    </row>
    <row r="182" s="13" customFormat="1">
      <c r="A182" s="13"/>
      <c r="B182" s="258"/>
      <c r="C182" s="259"/>
      <c r="D182" s="260" t="s">
        <v>256</v>
      </c>
      <c r="E182" s="261" t="s">
        <v>1</v>
      </c>
      <c r="F182" s="262" t="s">
        <v>3115</v>
      </c>
      <c r="G182" s="259"/>
      <c r="H182" s="263">
        <v>99</v>
      </c>
      <c r="I182" s="264"/>
      <c r="J182" s="259"/>
      <c r="K182" s="259"/>
      <c r="L182" s="265"/>
      <c r="M182" s="266"/>
      <c r="N182" s="267"/>
      <c r="O182" s="267"/>
      <c r="P182" s="267"/>
      <c r="Q182" s="267"/>
      <c r="R182" s="267"/>
      <c r="S182" s="267"/>
      <c r="T182" s="268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69" t="s">
        <v>256</v>
      </c>
      <c r="AU182" s="269" t="s">
        <v>92</v>
      </c>
      <c r="AV182" s="13" t="s">
        <v>92</v>
      </c>
      <c r="AW182" s="13" t="s">
        <v>32</v>
      </c>
      <c r="AX182" s="13" t="s">
        <v>76</v>
      </c>
      <c r="AY182" s="269" t="s">
        <v>210</v>
      </c>
    </row>
    <row r="183" s="14" customFormat="1">
      <c r="A183" s="14"/>
      <c r="B183" s="270"/>
      <c r="C183" s="271"/>
      <c r="D183" s="260" t="s">
        <v>256</v>
      </c>
      <c r="E183" s="272" t="s">
        <v>1</v>
      </c>
      <c r="F183" s="273" t="s">
        <v>268</v>
      </c>
      <c r="G183" s="271"/>
      <c r="H183" s="274">
        <v>99</v>
      </c>
      <c r="I183" s="275"/>
      <c r="J183" s="271"/>
      <c r="K183" s="271"/>
      <c r="L183" s="276"/>
      <c r="M183" s="277"/>
      <c r="N183" s="278"/>
      <c r="O183" s="278"/>
      <c r="P183" s="278"/>
      <c r="Q183" s="278"/>
      <c r="R183" s="278"/>
      <c r="S183" s="278"/>
      <c r="T183" s="279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80" t="s">
        <v>256</v>
      </c>
      <c r="AU183" s="280" t="s">
        <v>92</v>
      </c>
      <c r="AV183" s="14" t="s">
        <v>227</v>
      </c>
      <c r="AW183" s="14" t="s">
        <v>32</v>
      </c>
      <c r="AX183" s="14" t="s">
        <v>84</v>
      </c>
      <c r="AY183" s="280" t="s">
        <v>210</v>
      </c>
    </row>
    <row r="184" s="2" customFormat="1" ht="16.30189" customHeight="1">
      <c r="A184" s="39"/>
      <c r="B184" s="40"/>
      <c r="C184" s="239" t="s">
        <v>362</v>
      </c>
      <c r="D184" s="239" t="s">
        <v>213</v>
      </c>
      <c r="E184" s="240" t="s">
        <v>1993</v>
      </c>
      <c r="F184" s="241" t="s">
        <v>1994</v>
      </c>
      <c r="G184" s="242" t="s">
        <v>254</v>
      </c>
      <c r="H184" s="243">
        <v>40</v>
      </c>
      <c r="I184" s="244"/>
      <c r="J184" s="245">
        <f>ROUND(I184*H184,2)</f>
        <v>0</v>
      </c>
      <c r="K184" s="246"/>
      <c r="L184" s="45"/>
      <c r="M184" s="247" t="s">
        <v>1</v>
      </c>
      <c r="N184" s="248" t="s">
        <v>42</v>
      </c>
      <c r="O184" s="98"/>
      <c r="P184" s="249">
        <f>O184*H184</f>
        <v>0</v>
      </c>
      <c r="Q184" s="249">
        <v>0</v>
      </c>
      <c r="R184" s="249">
        <f>Q184*H184</f>
        <v>0</v>
      </c>
      <c r="S184" s="249">
        <v>0</v>
      </c>
      <c r="T184" s="250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51" t="s">
        <v>227</v>
      </c>
      <c r="AT184" s="251" t="s">
        <v>213</v>
      </c>
      <c r="AU184" s="251" t="s">
        <v>92</v>
      </c>
      <c r="AY184" s="18" t="s">
        <v>210</v>
      </c>
      <c r="BE184" s="252">
        <f>IF(N184="základná",J184,0)</f>
        <v>0</v>
      </c>
      <c r="BF184" s="252">
        <f>IF(N184="znížená",J184,0)</f>
        <v>0</v>
      </c>
      <c r="BG184" s="252">
        <f>IF(N184="zákl. prenesená",J184,0)</f>
        <v>0</v>
      </c>
      <c r="BH184" s="252">
        <f>IF(N184="zníž. prenesená",J184,0)</f>
        <v>0</v>
      </c>
      <c r="BI184" s="252">
        <f>IF(N184="nulová",J184,0)</f>
        <v>0</v>
      </c>
      <c r="BJ184" s="18" t="s">
        <v>92</v>
      </c>
      <c r="BK184" s="252">
        <f>ROUND(I184*H184,2)</f>
        <v>0</v>
      </c>
      <c r="BL184" s="18" t="s">
        <v>227</v>
      </c>
      <c r="BM184" s="251" t="s">
        <v>2424</v>
      </c>
    </row>
    <row r="185" s="13" customFormat="1">
      <c r="A185" s="13"/>
      <c r="B185" s="258"/>
      <c r="C185" s="259"/>
      <c r="D185" s="260" t="s">
        <v>256</v>
      </c>
      <c r="E185" s="261" t="s">
        <v>1</v>
      </c>
      <c r="F185" s="262" t="s">
        <v>2419</v>
      </c>
      <c r="G185" s="259"/>
      <c r="H185" s="263">
        <v>40</v>
      </c>
      <c r="I185" s="264"/>
      <c r="J185" s="259"/>
      <c r="K185" s="259"/>
      <c r="L185" s="265"/>
      <c r="M185" s="266"/>
      <c r="N185" s="267"/>
      <c r="O185" s="267"/>
      <c r="P185" s="267"/>
      <c r="Q185" s="267"/>
      <c r="R185" s="267"/>
      <c r="S185" s="267"/>
      <c r="T185" s="268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69" t="s">
        <v>256</v>
      </c>
      <c r="AU185" s="269" t="s">
        <v>92</v>
      </c>
      <c r="AV185" s="13" t="s">
        <v>92</v>
      </c>
      <c r="AW185" s="13" t="s">
        <v>32</v>
      </c>
      <c r="AX185" s="13" t="s">
        <v>84</v>
      </c>
      <c r="AY185" s="269" t="s">
        <v>210</v>
      </c>
    </row>
    <row r="186" s="2" customFormat="1" ht="31.92453" customHeight="1">
      <c r="A186" s="39"/>
      <c r="B186" s="40"/>
      <c r="C186" s="239" t="s">
        <v>368</v>
      </c>
      <c r="D186" s="239" t="s">
        <v>213</v>
      </c>
      <c r="E186" s="240" t="s">
        <v>2425</v>
      </c>
      <c r="F186" s="241" t="s">
        <v>2426</v>
      </c>
      <c r="G186" s="242" t="s">
        <v>254</v>
      </c>
      <c r="H186" s="243">
        <v>40</v>
      </c>
      <c r="I186" s="244"/>
      <c r="J186" s="245">
        <f>ROUND(I186*H186,2)</f>
        <v>0</v>
      </c>
      <c r="K186" s="246"/>
      <c r="L186" s="45"/>
      <c r="M186" s="247" t="s">
        <v>1</v>
      </c>
      <c r="N186" s="248" t="s">
        <v>42</v>
      </c>
      <c r="O186" s="98"/>
      <c r="P186" s="249">
        <f>O186*H186</f>
        <v>0</v>
      </c>
      <c r="Q186" s="249">
        <v>0</v>
      </c>
      <c r="R186" s="249">
        <f>Q186*H186</f>
        <v>0</v>
      </c>
      <c r="S186" s="249">
        <v>0</v>
      </c>
      <c r="T186" s="250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51" t="s">
        <v>227</v>
      </c>
      <c r="AT186" s="251" t="s">
        <v>213</v>
      </c>
      <c r="AU186" s="251" t="s">
        <v>92</v>
      </c>
      <c r="AY186" s="18" t="s">
        <v>210</v>
      </c>
      <c r="BE186" s="252">
        <f>IF(N186="základná",J186,0)</f>
        <v>0</v>
      </c>
      <c r="BF186" s="252">
        <f>IF(N186="znížená",J186,0)</f>
        <v>0</v>
      </c>
      <c r="BG186" s="252">
        <f>IF(N186="zákl. prenesená",J186,0)</f>
        <v>0</v>
      </c>
      <c r="BH186" s="252">
        <f>IF(N186="zníž. prenesená",J186,0)</f>
        <v>0</v>
      </c>
      <c r="BI186" s="252">
        <f>IF(N186="nulová",J186,0)</f>
        <v>0</v>
      </c>
      <c r="BJ186" s="18" t="s">
        <v>92</v>
      </c>
      <c r="BK186" s="252">
        <f>ROUND(I186*H186,2)</f>
        <v>0</v>
      </c>
      <c r="BL186" s="18" t="s">
        <v>227</v>
      </c>
      <c r="BM186" s="251" t="s">
        <v>2427</v>
      </c>
    </row>
    <row r="187" s="13" customFormat="1">
      <c r="A187" s="13"/>
      <c r="B187" s="258"/>
      <c r="C187" s="259"/>
      <c r="D187" s="260" t="s">
        <v>256</v>
      </c>
      <c r="E187" s="261" t="s">
        <v>1</v>
      </c>
      <c r="F187" s="262" t="s">
        <v>2419</v>
      </c>
      <c r="G187" s="259"/>
      <c r="H187" s="263">
        <v>40</v>
      </c>
      <c r="I187" s="264"/>
      <c r="J187" s="259"/>
      <c r="K187" s="259"/>
      <c r="L187" s="265"/>
      <c r="M187" s="266"/>
      <c r="N187" s="267"/>
      <c r="O187" s="267"/>
      <c r="P187" s="267"/>
      <c r="Q187" s="267"/>
      <c r="R187" s="267"/>
      <c r="S187" s="267"/>
      <c r="T187" s="268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69" t="s">
        <v>256</v>
      </c>
      <c r="AU187" s="269" t="s">
        <v>92</v>
      </c>
      <c r="AV187" s="13" t="s">
        <v>92</v>
      </c>
      <c r="AW187" s="13" t="s">
        <v>32</v>
      </c>
      <c r="AX187" s="13" t="s">
        <v>84</v>
      </c>
      <c r="AY187" s="269" t="s">
        <v>210</v>
      </c>
    </row>
    <row r="188" s="12" customFormat="1" ht="22.8" customHeight="1">
      <c r="A188" s="12"/>
      <c r="B188" s="223"/>
      <c r="C188" s="224"/>
      <c r="D188" s="225" t="s">
        <v>75</v>
      </c>
      <c r="E188" s="237" t="s">
        <v>92</v>
      </c>
      <c r="F188" s="237" t="s">
        <v>367</v>
      </c>
      <c r="G188" s="224"/>
      <c r="H188" s="224"/>
      <c r="I188" s="227"/>
      <c r="J188" s="238">
        <f>BK188</f>
        <v>0</v>
      </c>
      <c r="K188" s="224"/>
      <c r="L188" s="229"/>
      <c r="M188" s="230"/>
      <c r="N188" s="231"/>
      <c r="O188" s="231"/>
      <c r="P188" s="232">
        <f>SUM(P189:P208)</f>
        <v>0</v>
      </c>
      <c r="Q188" s="231"/>
      <c r="R188" s="232">
        <f>SUM(R189:R208)</f>
        <v>10.855090223700001</v>
      </c>
      <c r="S188" s="231"/>
      <c r="T188" s="233">
        <f>SUM(T189:T208)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34" t="s">
        <v>84</v>
      </c>
      <c r="AT188" s="235" t="s">
        <v>75</v>
      </c>
      <c r="AU188" s="235" t="s">
        <v>84</v>
      </c>
      <c r="AY188" s="234" t="s">
        <v>210</v>
      </c>
      <c r="BK188" s="236">
        <f>SUM(BK189:BK208)</f>
        <v>0</v>
      </c>
    </row>
    <row r="189" s="2" customFormat="1" ht="23.4566" customHeight="1">
      <c r="A189" s="39"/>
      <c r="B189" s="40"/>
      <c r="C189" s="239" t="s">
        <v>373</v>
      </c>
      <c r="D189" s="239" t="s">
        <v>213</v>
      </c>
      <c r="E189" s="240" t="s">
        <v>2428</v>
      </c>
      <c r="F189" s="241" t="s">
        <v>2429</v>
      </c>
      <c r="G189" s="242" t="s">
        <v>254</v>
      </c>
      <c r="H189" s="243">
        <v>60</v>
      </c>
      <c r="I189" s="244"/>
      <c r="J189" s="245">
        <f>ROUND(I189*H189,2)</f>
        <v>0</v>
      </c>
      <c r="K189" s="246"/>
      <c r="L189" s="45"/>
      <c r="M189" s="247" t="s">
        <v>1</v>
      </c>
      <c r="N189" s="248" t="s">
        <v>42</v>
      </c>
      <c r="O189" s="98"/>
      <c r="P189" s="249">
        <f>O189*H189</f>
        <v>0</v>
      </c>
      <c r="Q189" s="249">
        <v>0.00014999999999999999</v>
      </c>
      <c r="R189" s="249">
        <f>Q189*H189</f>
        <v>0.0089999999999999993</v>
      </c>
      <c r="S189" s="249">
        <v>0</v>
      </c>
      <c r="T189" s="250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51" t="s">
        <v>227</v>
      </c>
      <c r="AT189" s="251" t="s">
        <v>213</v>
      </c>
      <c r="AU189" s="251" t="s">
        <v>92</v>
      </c>
      <c r="AY189" s="18" t="s">
        <v>210</v>
      </c>
      <c r="BE189" s="252">
        <f>IF(N189="základná",J189,0)</f>
        <v>0</v>
      </c>
      <c r="BF189" s="252">
        <f>IF(N189="znížená",J189,0)</f>
        <v>0</v>
      </c>
      <c r="BG189" s="252">
        <f>IF(N189="zákl. prenesená",J189,0)</f>
        <v>0</v>
      </c>
      <c r="BH189" s="252">
        <f>IF(N189="zníž. prenesená",J189,0)</f>
        <v>0</v>
      </c>
      <c r="BI189" s="252">
        <f>IF(N189="nulová",J189,0)</f>
        <v>0</v>
      </c>
      <c r="BJ189" s="18" t="s">
        <v>92</v>
      </c>
      <c r="BK189" s="252">
        <f>ROUND(I189*H189,2)</f>
        <v>0</v>
      </c>
      <c r="BL189" s="18" t="s">
        <v>227</v>
      </c>
      <c r="BM189" s="251" t="s">
        <v>2430</v>
      </c>
    </row>
    <row r="190" s="15" customFormat="1">
      <c r="A190" s="15"/>
      <c r="B190" s="292"/>
      <c r="C190" s="293"/>
      <c r="D190" s="260" t="s">
        <v>256</v>
      </c>
      <c r="E190" s="294" t="s">
        <v>1</v>
      </c>
      <c r="F190" s="295" t="s">
        <v>2431</v>
      </c>
      <c r="G190" s="293"/>
      <c r="H190" s="294" t="s">
        <v>1</v>
      </c>
      <c r="I190" s="296"/>
      <c r="J190" s="293"/>
      <c r="K190" s="293"/>
      <c r="L190" s="297"/>
      <c r="M190" s="298"/>
      <c r="N190" s="299"/>
      <c r="O190" s="299"/>
      <c r="P190" s="299"/>
      <c r="Q190" s="299"/>
      <c r="R190" s="299"/>
      <c r="S190" s="299"/>
      <c r="T190" s="300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301" t="s">
        <v>256</v>
      </c>
      <c r="AU190" s="301" t="s">
        <v>92</v>
      </c>
      <c r="AV190" s="15" t="s">
        <v>84</v>
      </c>
      <c r="AW190" s="15" t="s">
        <v>32</v>
      </c>
      <c r="AX190" s="15" t="s">
        <v>76</v>
      </c>
      <c r="AY190" s="301" t="s">
        <v>210</v>
      </c>
    </row>
    <row r="191" s="15" customFormat="1">
      <c r="A191" s="15"/>
      <c r="B191" s="292"/>
      <c r="C191" s="293"/>
      <c r="D191" s="260" t="s">
        <v>256</v>
      </c>
      <c r="E191" s="294" t="s">
        <v>1</v>
      </c>
      <c r="F191" s="295" t="s">
        <v>2432</v>
      </c>
      <c r="G191" s="293"/>
      <c r="H191" s="294" t="s">
        <v>1</v>
      </c>
      <c r="I191" s="296"/>
      <c r="J191" s="293"/>
      <c r="K191" s="293"/>
      <c r="L191" s="297"/>
      <c r="M191" s="298"/>
      <c r="N191" s="299"/>
      <c r="O191" s="299"/>
      <c r="P191" s="299"/>
      <c r="Q191" s="299"/>
      <c r="R191" s="299"/>
      <c r="S191" s="299"/>
      <c r="T191" s="300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T191" s="301" t="s">
        <v>256</v>
      </c>
      <c r="AU191" s="301" t="s">
        <v>92</v>
      </c>
      <c r="AV191" s="15" t="s">
        <v>84</v>
      </c>
      <c r="AW191" s="15" t="s">
        <v>32</v>
      </c>
      <c r="AX191" s="15" t="s">
        <v>76</v>
      </c>
      <c r="AY191" s="301" t="s">
        <v>210</v>
      </c>
    </row>
    <row r="192" s="13" customFormat="1">
      <c r="A192" s="13"/>
      <c r="B192" s="258"/>
      <c r="C192" s="259"/>
      <c r="D192" s="260" t="s">
        <v>256</v>
      </c>
      <c r="E192" s="261" t="s">
        <v>1</v>
      </c>
      <c r="F192" s="262" t="s">
        <v>2433</v>
      </c>
      <c r="G192" s="259"/>
      <c r="H192" s="263">
        <v>60</v>
      </c>
      <c r="I192" s="264"/>
      <c r="J192" s="259"/>
      <c r="K192" s="259"/>
      <c r="L192" s="265"/>
      <c r="M192" s="266"/>
      <c r="N192" s="267"/>
      <c r="O192" s="267"/>
      <c r="P192" s="267"/>
      <c r="Q192" s="267"/>
      <c r="R192" s="267"/>
      <c r="S192" s="267"/>
      <c r="T192" s="268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69" t="s">
        <v>256</v>
      </c>
      <c r="AU192" s="269" t="s">
        <v>92</v>
      </c>
      <c r="AV192" s="13" t="s">
        <v>92</v>
      </c>
      <c r="AW192" s="13" t="s">
        <v>32</v>
      </c>
      <c r="AX192" s="13" t="s">
        <v>84</v>
      </c>
      <c r="AY192" s="269" t="s">
        <v>210</v>
      </c>
    </row>
    <row r="193" s="2" customFormat="1" ht="23.4566" customHeight="1">
      <c r="A193" s="39"/>
      <c r="B193" s="40"/>
      <c r="C193" s="239" t="s">
        <v>378</v>
      </c>
      <c r="D193" s="239" t="s">
        <v>213</v>
      </c>
      <c r="E193" s="240" t="s">
        <v>2434</v>
      </c>
      <c r="F193" s="241" t="s">
        <v>2435</v>
      </c>
      <c r="G193" s="242" t="s">
        <v>254</v>
      </c>
      <c r="H193" s="243">
        <v>60</v>
      </c>
      <c r="I193" s="244"/>
      <c r="J193" s="245">
        <f>ROUND(I193*H193,2)</f>
        <v>0</v>
      </c>
      <c r="K193" s="246"/>
      <c r="L193" s="45"/>
      <c r="M193" s="247" t="s">
        <v>1</v>
      </c>
      <c r="N193" s="248" t="s">
        <v>42</v>
      </c>
      <c r="O193" s="98"/>
      <c r="P193" s="249">
        <f>O193*H193</f>
        <v>0</v>
      </c>
      <c r="Q193" s="249">
        <v>0</v>
      </c>
      <c r="R193" s="249">
        <f>Q193*H193</f>
        <v>0</v>
      </c>
      <c r="S193" s="249">
        <v>0</v>
      </c>
      <c r="T193" s="250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51" t="s">
        <v>227</v>
      </c>
      <c r="AT193" s="251" t="s">
        <v>213</v>
      </c>
      <c r="AU193" s="251" t="s">
        <v>92</v>
      </c>
      <c r="AY193" s="18" t="s">
        <v>210</v>
      </c>
      <c r="BE193" s="252">
        <f>IF(N193="základná",J193,0)</f>
        <v>0</v>
      </c>
      <c r="BF193" s="252">
        <f>IF(N193="znížená",J193,0)</f>
        <v>0</v>
      </c>
      <c r="BG193" s="252">
        <f>IF(N193="zákl. prenesená",J193,0)</f>
        <v>0</v>
      </c>
      <c r="BH193" s="252">
        <f>IF(N193="zníž. prenesená",J193,0)</f>
        <v>0</v>
      </c>
      <c r="BI193" s="252">
        <f>IF(N193="nulová",J193,0)</f>
        <v>0</v>
      </c>
      <c r="BJ193" s="18" t="s">
        <v>92</v>
      </c>
      <c r="BK193" s="252">
        <f>ROUND(I193*H193,2)</f>
        <v>0</v>
      </c>
      <c r="BL193" s="18" t="s">
        <v>227</v>
      </c>
      <c r="BM193" s="251" t="s">
        <v>2436</v>
      </c>
    </row>
    <row r="194" s="2" customFormat="1" ht="23.4566" customHeight="1">
      <c r="A194" s="39"/>
      <c r="B194" s="40"/>
      <c r="C194" s="281" t="s">
        <v>383</v>
      </c>
      <c r="D194" s="281" t="s">
        <v>330</v>
      </c>
      <c r="E194" s="282" t="s">
        <v>2437</v>
      </c>
      <c r="F194" s="283" t="s">
        <v>2438</v>
      </c>
      <c r="G194" s="284" t="s">
        <v>333</v>
      </c>
      <c r="H194" s="285">
        <v>9.3000000000000007</v>
      </c>
      <c r="I194" s="286"/>
      <c r="J194" s="287">
        <f>ROUND(I194*H194,2)</f>
        <v>0</v>
      </c>
      <c r="K194" s="288"/>
      <c r="L194" s="289"/>
      <c r="M194" s="290" t="s">
        <v>1</v>
      </c>
      <c r="N194" s="291" t="s">
        <v>42</v>
      </c>
      <c r="O194" s="98"/>
      <c r="P194" s="249">
        <f>O194*H194</f>
        <v>0</v>
      </c>
      <c r="Q194" s="249">
        <v>1</v>
      </c>
      <c r="R194" s="249">
        <f>Q194*H194</f>
        <v>9.3000000000000007</v>
      </c>
      <c r="S194" s="249">
        <v>0</v>
      </c>
      <c r="T194" s="250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51" t="s">
        <v>287</v>
      </c>
      <c r="AT194" s="251" t="s">
        <v>330</v>
      </c>
      <c r="AU194" s="251" t="s">
        <v>92</v>
      </c>
      <c r="AY194" s="18" t="s">
        <v>210</v>
      </c>
      <c r="BE194" s="252">
        <f>IF(N194="základná",J194,0)</f>
        <v>0</v>
      </c>
      <c r="BF194" s="252">
        <f>IF(N194="znížená",J194,0)</f>
        <v>0</v>
      </c>
      <c r="BG194" s="252">
        <f>IF(N194="zákl. prenesená",J194,0)</f>
        <v>0</v>
      </c>
      <c r="BH194" s="252">
        <f>IF(N194="zníž. prenesená",J194,0)</f>
        <v>0</v>
      </c>
      <c r="BI194" s="252">
        <f>IF(N194="nulová",J194,0)</f>
        <v>0</v>
      </c>
      <c r="BJ194" s="18" t="s">
        <v>92</v>
      </c>
      <c r="BK194" s="252">
        <f>ROUND(I194*H194,2)</f>
        <v>0</v>
      </c>
      <c r="BL194" s="18" t="s">
        <v>227</v>
      </c>
      <c r="BM194" s="251" t="s">
        <v>2439</v>
      </c>
    </row>
    <row r="195" s="13" customFormat="1">
      <c r="A195" s="13"/>
      <c r="B195" s="258"/>
      <c r="C195" s="259"/>
      <c r="D195" s="260" t="s">
        <v>256</v>
      </c>
      <c r="E195" s="261" t="s">
        <v>1</v>
      </c>
      <c r="F195" s="262" t="s">
        <v>2433</v>
      </c>
      <c r="G195" s="259"/>
      <c r="H195" s="263">
        <v>60</v>
      </c>
      <c r="I195" s="264"/>
      <c r="J195" s="259"/>
      <c r="K195" s="259"/>
      <c r="L195" s="265"/>
      <c r="M195" s="266"/>
      <c r="N195" s="267"/>
      <c r="O195" s="267"/>
      <c r="P195" s="267"/>
      <c r="Q195" s="267"/>
      <c r="R195" s="267"/>
      <c r="S195" s="267"/>
      <c r="T195" s="268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69" t="s">
        <v>256</v>
      </c>
      <c r="AU195" s="269" t="s">
        <v>92</v>
      </c>
      <c r="AV195" s="13" t="s">
        <v>92</v>
      </c>
      <c r="AW195" s="13" t="s">
        <v>32</v>
      </c>
      <c r="AX195" s="13" t="s">
        <v>84</v>
      </c>
      <c r="AY195" s="269" t="s">
        <v>210</v>
      </c>
    </row>
    <row r="196" s="13" customFormat="1">
      <c r="A196" s="13"/>
      <c r="B196" s="258"/>
      <c r="C196" s="259"/>
      <c r="D196" s="260" t="s">
        <v>256</v>
      </c>
      <c r="E196" s="259"/>
      <c r="F196" s="262" t="s">
        <v>2440</v>
      </c>
      <c r="G196" s="259"/>
      <c r="H196" s="263">
        <v>9.3000000000000007</v>
      </c>
      <c r="I196" s="264"/>
      <c r="J196" s="259"/>
      <c r="K196" s="259"/>
      <c r="L196" s="265"/>
      <c r="M196" s="266"/>
      <c r="N196" s="267"/>
      <c r="O196" s="267"/>
      <c r="P196" s="267"/>
      <c r="Q196" s="267"/>
      <c r="R196" s="267"/>
      <c r="S196" s="267"/>
      <c r="T196" s="268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69" t="s">
        <v>256</v>
      </c>
      <c r="AU196" s="269" t="s">
        <v>92</v>
      </c>
      <c r="AV196" s="13" t="s">
        <v>92</v>
      </c>
      <c r="AW196" s="13" t="s">
        <v>4</v>
      </c>
      <c r="AX196" s="13" t="s">
        <v>84</v>
      </c>
      <c r="AY196" s="269" t="s">
        <v>210</v>
      </c>
    </row>
    <row r="197" s="2" customFormat="1" ht="23.4566" customHeight="1">
      <c r="A197" s="39"/>
      <c r="B197" s="40"/>
      <c r="C197" s="239" t="s">
        <v>388</v>
      </c>
      <c r="D197" s="239" t="s">
        <v>213</v>
      </c>
      <c r="E197" s="240" t="s">
        <v>2441</v>
      </c>
      <c r="F197" s="241" t="s">
        <v>2442</v>
      </c>
      <c r="G197" s="242" t="s">
        <v>254</v>
      </c>
      <c r="H197" s="243">
        <v>60</v>
      </c>
      <c r="I197" s="244"/>
      <c r="J197" s="245">
        <f>ROUND(I197*H197,2)</f>
        <v>0</v>
      </c>
      <c r="K197" s="246"/>
      <c r="L197" s="45"/>
      <c r="M197" s="247" t="s">
        <v>1</v>
      </c>
      <c r="N197" s="248" t="s">
        <v>42</v>
      </c>
      <c r="O197" s="98"/>
      <c r="P197" s="249">
        <f>O197*H197</f>
        <v>0</v>
      </c>
      <c r="Q197" s="249">
        <v>0</v>
      </c>
      <c r="R197" s="249">
        <f>Q197*H197</f>
        <v>0</v>
      </c>
      <c r="S197" s="249">
        <v>0</v>
      </c>
      <c r="T197" s="250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51" t="s">
        <v>227</v>
      </c>
      <c r="AT197" s="251" t="s">
        <v>213</v>
      </c>
      <c r="AU197" s="251" t="s">
        <v>92</v>
      </c>
      <c r="AY197" s="18" t="s">
        <v>210</v>
      </c>
      <c r="BE197" s="252">
        <f>IF(N197="základná",J197,0)</f>
        <v>0</v>
      </c>
      <c r="BF197" s="252">
        <f>IF(N197="znížená",J197,0)</f>
        <v>0</v>
      </c>
      <c r="BG197" s="252">
        <f>IF(N197="zákl. prenesená",J197,0)</f>
        <v>0</v>
      </c>
      <c r="BH197" s="252">
        <f>IF(N197="zníž. prenesená",J197,0)</f>
        <v>0</v>
      </c>
      <c r="BI197" s="252">
        <f>IF(N197="nulová",J197,0)</f>
        <v>0</v>
      </c>
      <c r="BJ197" s="18" t="s">
        <v>92</v>
      </c>
      <c r="BK197" s="252">
        <f>ROUND(I197*H197,2)</f>
        <v>0</v>
      </c>
      <c r="BL197" s="18" t="s">
        <v>227</v>
      </c>
      <c r="BM197" s="251" t="s">
        <v>2443</v>
      </c>
    </row>
    <row r="198" s="2" customFormat="1" ht="36.72453" customHeight="1">
      <c r="A198" s="39"/>
      <c r="B198" s="40"/>
      <c r="C198" s="239" t="s">
        <v>393</v>
      </c>
      <c r="D198" s="239" t="s">
        <v>213</v>
      </c>
      <c r="E198" s="240" t="s">
        <v>2908</v>
      </c>
      <c r="F198" s="241" t="s">
        <v>2909</v>
      </c>
      <c r="G198" s="242" t="s">
        <v>965</v>
      </c>
      <c r="H198" s="243">
        <v>5005</v>
      </c>
      <c r="I198" s="244"/>
      <c r="J198" s="245">
        <f>ROUND(I198*H198,2)</f>
        <v>0</v>
      </c>
      <c r="K198" s="246"/>
      <c r="L198" s="45"/>
      <c r="M198" s="247" t="s">
        <v>1</v>
      </c>
      <c r="N198" s="248" t="s">
        <v>42</v>
      </c>
      <c r="O198" s="98"/>
      <c r="P198" s="249">
        <f>O198*H198</f>
        <v>0</v>
      </c>
      <c r="Q198" s="249">
        <v>2.58909E-05</v>
      </c>
      <c r="R198" s="249">
        <f>Q198*H198</f>
        <v>0.12958395449999999</v>
      </c>
      <c r="S198" s="249">
        <v>0</v>
      </c>
      <c r="T198" s="250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51" t="s">
        <v>227</v>
      </c>
      <c r="AT198" s="251" t="s">
        <v>213</v>
      </c>
      <c r="AU198" s="251" t="s">
        <v>92</v>
      </c>
      <c r="AY198" s="18" t="s">
        <v>210</v>
      </c>
      <c r="BE198" s="252">
        <f>IF(N198="základná",J198,0)</f>
        <v>0</v>
      </c>
      <c r="BF198" s="252">
        <f>IF(N198="znížená",J198,0)</f>
        <v>0</v>
      </c>
      <c r="BG198" s="252">
        <f>IF(N198="zákl. prenesená",J198,0)</f>
        <v>0</v>
      </c>
      <c r="BH198" s="252">
        <f>IF(N198="zníž. prenesená",J198,0)</f>
        <v>0</v>
      </c>
      <c r="BI198" s="252">
        <f>IF(N198="nulová",J198,0)</f>
        <v>0</v>
      </c>
      <c r="BJ198" s="18" t="s">
        <v>92</v>
      </c>
      <c r="BK198" s="252">
        <f>ROUND(I198*H198,2)</f>
        <v>0</v>
      </c>
      <c r="BL198" s="18" t="s">
        <v>227</v>
      </c>
      <c r="BM198" s="251" t="s">
        <v>2910</v>
      </c>
    </row>
    <row r="199" s="13" customFormat="1">
      <c r="A199" s="13"/>
      <c r="B199" s="258"/>
      <c r="C199" s="259"/>
      <c r="D199" s="260" t="s">
        <v>256</v>
      </c>
      <c r="E199" s="261" t="s">
        <v>1</v>
      </c>
      <c r="F199" s="262" t="s">
        <v>3116</v>
      </c>
      <c r="G199" s="259"/>
      <c r="H199" s="263">
        <v>5005</v>
      </c>
      <c r="I199" s="264"/>
      <c r="J199" s="259"/>
      <c r="K199" s="259"/>
      <c r="L199" s="265"/>
      <c r="M199" s="266"/>
      <c r="N199" s="267"/>
      <c r="O199" s="267"/>
      <c r="P199" s="267"/>
      <c r="Q199" s="267"/>
      <c r="R199" s="267"/>
      <c r="S199" s="267"/>
      <c r="T199" s="268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69" t="s">
        <v>256</v>
      </c>
      <c r="AU199" s="269" t="s">
        <v>92</v>
      </c>
      <c r="AV199" s="13" t="s">
        <v>92</v>
      </c>
      <c r="AW199" s="13" t="s">
        <v>32</v>
      </c>
      <c r="AX199" s="13" t="s">
        <v>84</v>
      </c>
      <c r="AY199" s="269" t="s">
        <v>210</v>
      </c>
    </row>
    <row r="200" s="2" customFormat="1" ht="36.72453" customHeight="1">
      <c r="A200" s="39"/>
      <c r="B200" s="40"/>
      <c r="C200" s="239" t="s">
        <v>398</v>
      </c>
      <c r="D200" s="239" t="s">
        <v>213</v>
      </c>
      <c r="E200" s="240" t="s">
        <v>2444</v>
      </c>
      <c r="F200" s="241" t="s">
        <v>2445</v>
      </c>
      <c r="G200" s="242" t="s">
        <v>965</v>
      </c>
      <c r="H200" s="243">
        <v>1872</v>
      </c>
      <c r="I200" s="244"/>
      <c r="J200" s="245">
        <f>ROUND(I200*H200,2)</f>
        <v>0</v>
      </c>
      <c r="K200" s="246"/>
      <c r="L200" s="45"/>
      <c r="M200" s="247" t="s">
        <v>1</v>
      </c>
      <c r="N200" s="248" t="s">
        <v>42</v>
      </c>
      <c r="O200" s="98"/>
      <c r="P200" s="249">
        <f>O200*H200</f>
        <v>0</v>
      </c>
      <c r="Q200" s="249">
        <v>2.89984E-05</v>
      </c>
      <c r="R200" s="249">
        <f>Q200*H200</f>
        <v>0.054285004800000002</v>
      </c>
      <c r="S200" s="249">
        <v>0</v>
      </c>
      <c r="T200" s="250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51" t="s">
        <v>227</v>
      </c>
      <c r="AT200" s="251" t="s">
        <v>213</v>
      </c>
      <c r="AU200" s="251" t="s">
        <v>92</v>
      </c>
      <c r="AY200" s="18" t="s">
        <v>210</v>
      </c>
      <c r="BE200" s="252">
        <f>IF(N200="základná",J200,0)</f>
        <v>0</v>
      </c>
      <c r="BF200" s="252">
        <f>IF(N200="znížená",J200,0)</f>
        <v>0</v>
      </c>
      <c r="BG200" s="252">
        <f>IF(N200="zákl. prenesená",J200,0)</f>
        <v>0</v>
      </c>
      <c r="BH200" s="252">
        <f>IF(N200="zníž. prenesená",J200,0)</f>
        <v>0</v>
      </c>
      <c r="BI200" s="252">
        <f>IF(N200="nulová",J200,0)</f>
        <v>0</v>
      </c>
      <c r="BJ200" s="18" t="s">
        <v>92</v>
      </c>
      <c r="BK200" s="252">
        <f>ROUND(I200*H200,2)</f>
        <v>0</v>
      </c>
      <c r="BL200" s="18" t="s">
        <v>227</v>
      </c>
      <c r="BM200" s="251" t="s">
        <v>2446</v>
      </c>
    </row>
    <row r="201" s="13" customFormat="1">
      <c r="A201" s="13"/>
      <c r="B201" s="258"/>
      <c r="C201" s="259"/>
      <c r="D201" s="260" t="s">
        <v>256</v>
      </c>
      <c r="E201" s="261" t="s">
        <v>1</v>
      </c>
      <c r="F201" s="262" t="s">
        <v>3117</v>
      </c>
      <c r="G201" s="259"/>
      <c r="H201" s="263">
        <v>1872</v>
      </c>
      <c r="I201" s="264"/>
      <c r="J201" s="259"/>
      <c r="K201" s="259"/>
      <c r="L201" s="265"/>
      <c r="M201" s="266"/>
      <c r="N201" s="267"/>
      <c r="O201" s="267"/>
      <c r="P201" s="267"/>
      <c r="Q201" s="267"/>
      <c r="R201" s="267"/>
      <c r="S201" s="267"/>
      <c r="T201" s="268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69" t="s">
        <v>256</v>
      </c>
      <c r="AU201" s="269" t="s">
        <v>92</v>
      </c>
      <c r="AV201" s="13" t="s">
        <v>92</v>
      </c>
      <c r="AW201" s="13" t="s">
        <v>32</v>
      </c>
      <c r="AX201" s="13" t="s">
        <v>76</v>
      </c>
      <c r="AY201" s="269" t="s">
        <v>210</v>
      </c>
    </row>
    <row r="202" s="14" customFormat="1">
      <c r="A202" s="14"/>
      <c r="B202" s="270"/>
      <c r="C202" s="271"/>
      <c r="D202" s="260" t="s">
        <v>256</v>
      </c>
      <c r="E202" s="272" t="s">
        <v>1</v>
      </c>
      <c r="F202" s="273" t="s">
        <v>268</v>
      </c>
      <c r="G202" s="271"/>
      <c r="H202" s="274">
        <v>1872</v>
      </c>
      <c r="I202" s="275"/>
      <c r="J202" s="271"/>
      <c r="K202" s="271"/>
      <c r="L202" s="276"/>
      <c r="M202" s="277"/>
      <c r="N202" s="278"/>
      <c r="O202" s="278"/>
      <c r="P202" s="278"/>
      <c r="Q202" s="278"/>
      <c r="R202" s="278"/>
      <c r="S202" s="278"/>
      <c r="T202" s="279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80" t="s">
        <v>256</v>
      </c>
      <c r="AU202" s="280" t="s">
        <v>92</v>
      </c>
      <c r="AV202" s="14" t="s">
        <v>227</v>
      </c>
      <c r="AW202" s="14" t="s">
        <v>32</v>
      </c>
      <c r="AX202" s="14" t="s">
        <v>84</v>
      </c>
      <c r="AY202" s="280" t="s">
        <v>210</v>
      </c>
    </row>
    <row r="203" s="2" customFormat="1" ht="16.30189" customHeight="1">
      <c r="A203" s="39"/>
      <c r="B203" s="40"/>
      <c r="C203" s="239" t="s">
        <v>403</v>
      </c>
      <c r="D203" s="239" t="s">
        <v>213</v>
      </c>
      <c r="E203" s="240" t="s">
        <v>888</v>
      </c>
      <c r="F203" s="241" t="s">
        <v>889</v>
      </c>
      <c r="G203" s="242" t="s">
        <v>264</v>
      </c>
      <c r="H203" s="243">
        <v>0.59999999999999998</v>
      </c>
      <c r="I203" s="244"/>
      <c r="J203" s="245">
        <f>ROUND(I203*H203,2)</f>
        <v>0</v>
      </c>
      <c r="K203" s="246"/>
      <c r="L203" s="45"/>
      <c r="M203" s="247" t="s">
        <v>1</v>
      </c>
      <c r="N203" s="248" t="s">
        <v>42</v>
      </c>
      <c r="O203" s="98"/>
      <c r="P203" s="249">
        <f>O203*H203</f>
        <v>0</v>
      </c>
      <c r="Q203" s="249">
        <v>2.2354352039999998</v>
      </c>
      <c r="R203" s="249">
        <f>Q203*H203</f>
        <v>1.3412611224</v>
      </c>
      <c r="S203" s="249">
        <v>0</v>
      </c>
      <c r="T203" s="250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51" t="s">
        <v>227</v>
      </c>
      <c r="AT203" s="251" t="s">
        <v>213</v>
      </c>
      <c r="AU203" s="251" t="s">
        <v>92</v>
      </c>
      <c r="AY203" s="18" t="s">
        <v>210</v>
      </c>
      <c r="BE203" s="252">
        <f>IF(N203="základná",J203,0)</f>
        <v>0</v>
      </c>
      <c r="BF203" s="252">
        <f>IF(N203="znížená",J203,0)</f>
        <v>0</v>
      </c>
      <c r="BG203" s="252">
        <f>IF(N203="zákl. prenesená",J203,0)</f>
        <v>0</v>
      </c>
      <c r="BH203" s="252">
        <f>IF(N203="zníž. prenesená",J203,0)</f>
        <v>0</v>
      </c>
      <c r="BI203" s="252">
        <f>IF(N203="nulová",J203,0)</f>
        <v>0</v>
      </c>
      <c r="BJ203" s="18" t="s">
        <v>92</v>
      </c>
      <c r="BK203" s="252">
        <f>ROUND(I203*H203,2)</f>
        <v>0</v>
      </c>
      <c r="BL203" s="18" t="s">
        <v>227</v>
      </c>
      <c r="BM203" s="251" t="s">
        <v>2449</v>
      </c>
    </row>
    <row r="204" s="13" customFormat="1">
      <c r="A204" s="13"/>
      <c r="B204" s="258"/>
      <c r="C204" s="259"/>
      <c r="D204" s="260" t="s">
        <v>256</v>
      </c>
      <c r="E204" s="261" t="s">
        <v>1</v>
      </c>
      <c r="F204" s="262" t="s">
        <v>3118</v>
      </c>
      <c r="G204" s="259"/>
      <c r="H204" s="263">
        <v>0.59999999999999998</v>
      </c>
      <c r="I204" s="264"/>
      <c r="J204" s="259"/>
      <c r="K204" s="259"/>
      <c r="L204" s="265"/>
      <c r="M204" s="266"/>
      <c r="N204" s="267"/>
      <c r="O204" s="267"/>
      <c r="P204" s="267"/>
      <c r="Q204" s="267"/>
      <c r="R204" s="267"/>
      <c r="S204" s="267"/>
      <c r="T204" s="268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69" t="s">
        <v>256</v>
      </c>
      <c r="AU204" s="269" t="s">
        <v>92</v>
      </c>
      <c r="AV204" s="13" t="s">
        <v>92</v>
      </c>
      <c r="AW204" s="13" t="s">
        <v>32</v>
      </c>
      <c r="AX204" s="13" t="s">
        <v>84</v>
      </c>
      <c r="AY204" s="269" t="s">
        <v>210</v>
      </c>
    </row>
    <row r="205" s="2" customFormat="1" ht="21.0566" customHeight="1">
      <c r="A205" s="39"/>
      <c r="B205" s="40"/>
      <c r="C205" s="239" t="s">
        <v>408</v>
      </c>
      <c r="D205" s="239" t="s">
        <v>213</v>
      </c>
      <c r="E205" s="240" t="s">
        <v>2451</v>
      </c>
      <c r="F205" s="241" t="s">
        <v>2452</v>
      </c>
      <c r="G205" s="242" t="s">
        <v>254</v>
      </c>
      <c r="H205" s="243">
        <v>2.3999999999999999</v>
      </c>
      <c r="I205" s="244"/>
      <c r="J205" s="245">
        <f>ROUND(I205*H205,2)</f>
        <v>0</v>
      </c>
      <c r="K205" s="246"/>
      <c r="L205" s="45"/>
      <c r="M205" s="247" t="s">
        <v>1</v>
      </c>
      <c r="N205" s="248" t="s">
        <v>42</v>
      </c>
      <c r="O205" s="98"/>
      <c r="P205" s="249">
        <f>O205*H205</f>
        <v>0</v>
      </c>
      <c r="Q205" s="249">
        <v>0.0087333924999999993</v>
      </c>
      <c r="R205" s="249">
        <f>Q205*H205</f>
        <v>0.020960141999999998</v>
      </c>
      <c r="S205" s="249">
        <v>0</v>
      </c>
      <c r="T205" s="250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51" t="s">
        <v>227</v>
      </c>
      <c r="AT205" s="251" t="s">
        <v>213</v>
      </c>
      <c r="AU205" s="251" t="s">
        <v>92</v>
      </c>
      <c r="AY205" s="18" t="s">
        <v>210</v>
      </c>
      <c r="BE205" s="252">
        <f>IF(N205="základná",J205,0)</f>
        <v>0</v>
      </c>
      <c r="BF205" s="252">
        <f>IF(N205="znížená",J205,0)</f>
        <v>0</v>
      </c>
      <c r="BG205" s="252">
        <f>IF(N205="zákl. prenesená",J205,0)</f>
        <v>0</v>
      </c>
      <c r="BH205" s="252">
        <f>IF(N205="zníž. prenesená",J205,0)</f>
        <v>0</v>
      </c>
      <c r="BI205" s="252">
        <f>IF(N205="nulová",J205,0)</f>
        <v>0</v>
      </c>
      <c r="BJ205" s="18" t="s">
        <v>92</v>
      </c>
      <c r="BK205" s="252">
        <f>ROUND(I205*H205,2)</f>
        <v>0</v>
      </c>
      <c r="BL205" s="18" t="s">
        <v>227</v>
      </c>
      <c r="BM205" s="251" t="s">
        <v>2453</v>
      </c>
    </row>
    <row r="206" s="13" customFormat="1">
      <c r="A206" s="13"/>
      <c r="B206" s="258"/>
      <c r="C206" s="259"/>
      <c r="D206" s="260" t="s">
        <v>256</v>
      </c>
      <c r="E206" s="261" t="s">
        <v>1</v>
      </c>
      <c r="F206" s="262" t="s">
        <v>3119</v>
      </c>
      <c r="G206" s="259"/>
      <c r="H206" s="263">
        <v>2.3999999999999999</v>
      </c>
      <c r="I206" s="264"/>
      <c r="J206" s="259"/>
      <c r="K206" s="259"/>
      <c r="L206" s="265"/>
      <c r="M206" s="266"/>
      <c r="N206" s="267"/>
      <c r="O206" s="267"/>
      <c r="P206" s="267"/>
      <c r="Q206" s="267"/>
      <c r="R206" s="267"/>
      <c r="S206" s="267"/>
      <c r="T206" s="268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69" t="s">
        <v>256</v>
      </c>
      <c r="AU206" s="269" t="s">
        <v>92</v>
      </c>
      <c r="AV206" s="13" t="s">
        <v>92</v>
      </c>
      <c r="AW206" s="13" t="s">
        <v>32</v>
      </c>
      <c r="AX206" s="13" t="s">
        <v>76</v>
      </c>
      <c r="AY206" s="269" t="s">
        <v>210</v>
      </c>
    </row>
    <row r="207" s="14" customFormat="1">
      <c r="A207" s="14"/>
      <c r="B207" s="270"/>
      <c r="C207" s="271"/>
      <c r="D207" s="260" t="s">
        <v>256</v>
      </c>
      <c r="E207" s="272" t="s">
        <v>1</v>
      </c>
      <c r="F207" s="273" t="s">
        <v>268</v>
      </c>
      <c r="G207" s="271"/>
      <c r="H207" s="274">
        <v>2.3999999999999999</v>
      </c>
      <c r="I207" s="275"/>
      <c r="J207" s="271"/>
      <c r="K207" s="271"/>
      <c r="L207" s="276"/>
      <c r="M207" s="277"/>
      <c r="N207" s="278"/>
      <c r="O207" s="278"/>
      <c r="P207" s="278"/>
      <c r="Q207" s="278"/>
      <c r="R207" s="278"/>
      <c r="S207" s="278"/>
      <c r="T207" s="279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80" t="s">
        <v>256</v>
      </c>
      <c r="AU207" s="280" t="s">
        <v>92</v>
      </c>
      <c r="AV207" s="14" t="s">
        <v>227</v>
      </c>
      <c r="AW207" s="14" t="s">
        <v>32</v>
      </c>
      <c r="AX207" s="14" t="s">
        <v>84</v>
      </c>
      <c r="AY207" s="280" t="s">
        <v>210</v>
      </c>
    </row>
    <row r="208" s="2" customFormat="1" ht="21.0566" customHeight="1">
      <c r="A208" s="39"/>
      <c r="B208" s="40"/>
      <c r="C208" s="239" t="s">
        <v>413</v>
      </c>
      <c r="D208" s="239" t="s">
        <v>213</v>
      </c>
      <c r="E208" s="240" t="s">
        <v>2455</v>
      </c>
      <c r="F208" s="241" t="s">
        <v>2456</v>
      </c>
      <c r="G208" s="242" t="s">
        <v>254</v>
      </c>
      <c r="H208" s="243">
        <v>2.3999999999999999</v>
      </c>
      <c r="I208" s="244"/>
      <c r="J208" s="245">
        <f>ROUND(I208*H208,2)</f>
        <v>0</v>
      </c>
      <c r="K208" s="246"/>
      <c r="L208" s="45"/>
      <c r="M208" s="247" t="s">
        <v>1</v>
      </c>
      <c r="N208" s="248" t="s">
        <v>42</v>
      </c>
      <c r="O208" s="98"/>
      <c r="P208" s="249">
        <f>O208*H208</f>
        <v>0</v>
      </c>
      <c r="Q208" s="249">
        <v>0</v>
      </c>
      <c r="R208" s="249">
        <f>Q208*H208</f>
        <v>0</v>
      </c>
      <c r="S208" s="249">
        <v>0</v>
      </c>
      <c r="T208" s="250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51" t="s">
        <v>227</v>
      </c>
      <c r="AT208" s="251" t="s">
        <v>213</v>
      </c>
      <c r="AU208" s="251" t="s">
        <v>92</v>
      </c>
      <c r="AY208" s="18" t="s">
        <v>210</v>
      </c>
      <c r="BE208" s="252">
        <f>IF(N208="základná",J208,0)</f>
        <v>0</v>
      </c>
      <c r="BF208" s="252">
        <f>IF(N208="znížená",J208,0)</f>
        <v>0</v>
      </c>
      <c r="BG208" s="252">
        <f>IF(N208="zákl. prenesená",J208,0)</f>
        <v>0</v>
      </c>
      <c r="BH208" s="252">
        <f>IF(N208="zníž. prenesená",J208,0)</f>
        <v>0</v>
      </c>
      <c r="BI208" s="252">
        <f>IF(N208="nulová",J208,0)</f>
        <v>0</v>
      </c>
      <c r="BJ208" s="18" t="s">
        <v>92</v>
      </c>
      <c r="BK208" s="252">
        <f>ROUND(I208*H208,2)</f>
        <v>0</v>
      </c>
      <c r="BL208" s="18" t="s">
        <v>227</v>
      </c>
      <c r="BM208" s="251" t="s">
        <v>2457</v>
      </c>
    </row>
    <row r="209" s="12" customFormat="1" ht="22.8" customHeight="1">
      <c r="A209" s="12"/>
      <c r="B209" s="223"/>
      <c r="C209" s="224"/>
      <c r="D209" s="225" t="s">
        <v>75</v>
      </c>
      <c r="E209" s="237" t="s">
        <v>102</v>
      </c>
      <c r="F209" s="237" t="s">
        <v>424</v>
      </c>
      <c r="G209" s="224"/>
      <c r="H209" s="224"/>
      <c r="I209" s="227"/>
      <c r="J209" s="238">
        <f>BK209</f>
        <v>0</v>
      </c>
      <c r="K209" s="224"/>
      <c r="L209" s="229"/>
      <c r="M209" s="230"/>
      <c r="N209" s="231"/>
      <c r="O209" s="231"/>
      <c r="P209" s="232">
        <f>SUM(P210:P235)</f>
        <v>0</v>
      </c>
      <c r="Q209" s="231"/>
      <c r="R209" s="232">
        <f>SUM(R210:R235)</f>
        <v>14.547459406976</v>
      </c>
      <c r="S209" s="231"/>
      <c r="T209" s="233">
        <f>SUM(T210:T235)</f>
        <v>0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234" t="s">
        <v>84</v>
      </c>
      <c r="AT209" s="235" t="s">
        <v>75</v>
      </c>
      <c r="AU209" s="235" t="s">
        <v>84</v>
      </c>
      <c r="AY209" s="234" t="s">
        <v>210</v>
      </c>
      <c r="BK209" s="236">
        <f>SUM(BK210:BK235)</f>
        <v>0</v>
      </c>
    </row>
    <row r="210" s="2" customFormat="1" ht="23.4566" customHeight="1">
      <c r="A210" s="39"/>
      <c r="B210" s="40"/>
      <c r="C210" s="239" t="s">
        <v>418</v>
      </c>
      <c r="D210" s="239" t="s">
        <v>213</v>
      </c>
      <c r="E210" s="240" t="s">
        <v>2474</v>
      </c>
      <c r="F210" s="241" t="s">
        <v>2475</v>
      </c>
      <c r="G210" s="242" t="s">
        <v>563</v>
      </c>
      <c r="H210" s="243">
        <v>17</v>
      </c>
      <c r="I210" s="244"/>
      <c r="J210" s="245">
        <f>ROUND(I210*H210,2)</f>
        <v>0</v>
      </c>
      <c r="K210" s="246"/>
      <c r="L210" s="45"/>
      <c r="M210" s="247" t="s">
        <v>1</v>
      </c>
      <c r="N210" s="248" t="s">
        <v>42</v>
      </c>
      <c r="O210" s="98"/>
      <c r="P210" s="249">
        <f>O210*H210</f>
        <v>0</v>
      </c>
      <c r="Q210" s="249">
        <v>0.00088754999999999997</v>
      </c>
      <c r="R210" s="249">
        <f>Q210*H210</f>
        <v>0.01508835</v>
      </c>
      <c r="S210" s="249">
        <v>0</v>
      </c>
      <c r="T210" s="250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51" t="s">
        <v>227</v>
      </c>
      <c r="AT210" s="251" t="s">
        <v>213</v>
      </c>
      <c r="AU210" s="251" t="s">
        <v>92</v>
      </c>
      <c r="AY210" s="18" t="s">
        <v>210</v>
      </c>
      <c r="BE210" s="252">
        <f>IF(N210="základná",J210,0)</f>
        <v>0</v>
      </c>
      <c r="BF210" s="252">
        <f>IF(N210="znížená",J210,0)</f>
        <v>0</v>
      </c>
      <c r="BG210" s="252">
        <f>IF(N210="zákl. prenesená",J210,0)</f>
        <v>0</v>
      </c>
      <c r="BH210" s="252">
        <f>IF(N210="zníž. prenesená",J210,0)</f>
        <v>0</v>
      </c>
      <c r="BI210" s="252">
        <f>IF(N210="nulová",J210,0)</f>
        <v>0</v>
      </c>
      <c r="BJ210" s="18" t="s">
        <v>92</v>
      </c>
      <c r="BK210" s="252">
        <f>ROUND(I210*H210,2)</f>
        <v>0</v>
      </c>
      <c r="BL210" s="18" t="s">
        <v>227</v>
      </c>
      <c r="BM210" s="251" t="s">
        <v>2476</v>
      </c>
    </row>
    <row r="211" s="13" customFormat="1">
      <c r="A211" s="13"/>
      <c r="B211" s="258"/>
      <c r="C211" s="259"/>
      <c r="D211" s="260" t="s">
        <v>256</v>
      </c>
      <c r="E211" s="261" t="s">
        <v>1</v>
      </c>
      <c r="F211" s="262" t="s">
        <v>3120</v>
      </c>
      <c r="G211" s="259"/>
      <c r="H211" s="263">
        <v>17</v>
      </c>
      <c r="I211" s="264"/>
      <c r="J211" s="259"/>
      <c r="K211" s="259"/>
      <c r="L211" s="265"/>
      <c r="M211" s="266"/>
      <c r="N211" s="267"/>
      <c r="O211" s="267"/>
      <c r="P211" s="267"/>
      <c r="Q211" s="267"/>
      <c r="R211" s="267"/>
      <c r="S211" s="267"/>
      <c r="T211" s="268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69" t="s">
        <v>256</v>
      </c>
      <c r="AU211" s="269" t="s">
        <v>92</v>
      </c>
      <c r="AV211" s="13" t="s">
        <v>92</v>
      </c>
      <c r="AW211" s="13" t="s">
        <v>32</v>
      </c>
      <c r="AX211" s="13" t="s">
        <v>84</v>
      </c>
      <c r="AY211" s="269" t="s">
        <v>210</v>
      </c>
    </row>
    <row r="212" s="2" customFormat="1" ht="16.30189" customHeight="1">
      <c r="A212" s="39"/>
      <c r="B212" s="40"/>
      <c r="C212" s="281" t="s">
        <v>425</v>
      </c>
      <c r="D212" s="281" t="s">
        <v>330</v>
      </c>
      <c r="E212" s="282" t="s">
        <v>2478</v>
      </c>
      <c r="F212" s="283" t="s">
        <v>2479</v>
      </c>
      <c r="G212" s="284" t="s">
        <v>563</v>
      </c>
      <c r="H212" s="285">
        <v>17</v>
      </c>
      <c r="I212" s="286"/>
      <c r="J212" s="287">
        <f>ROUND(I212*H212,2)</f>
        <v>0</v>
      </c>
      <c r="K212" s="288"/>
      <c r="L212" s="289"/>
      <c r="M212" s="290" t="s">
        <v>1</v>
      </c>
      <c r="N212" s="291" t="s">
        <v>42</v>
      </c>
      <c r="O212" s="98"/>
      <c r="P212" s="249">
        <f>O212*H212</f>
        <v>0</v>
      </c>
      <c r="Q212" s="249">
        <v>0</v>
      </c>
      <c r="R212" s="249">
        <f>Q212*H212</f>
        <v>0</v>
      </c>
      <c r="S212" s="249">
        <v>0</v>
      </c>
      <c r="T212" s="250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51" t="s">
        <v>287</v>
      </c>
      <c r="AT212" s="251" t="s">
        <v>330</v>
      </c>
      <c r="AU212" s="251" t="s">
        <v>92</v>
      </c>
      <c r="AY212" s="18" t="s">
        <v>210</v>
      </c>
      <c r="BE212" s="252">
        <f>IF(N212="základná",J212,0)</f>
        <v>0</v>
      </c>
      <c r="BF212" s="252">
        <f>IF(N212="znížená",J212,0)</f>
        <v>0</v>
      </c>
      <c r="BG212" s="252">
        <f>IF(N212="zákl. prenesená",J212,0)</f>
        <v>0</v>
      </c>
      <c r="BH212" s="252">
        <f>IF(N212="zníž. prenesená",J212,0)</f>
        <v>0</v>
      </c>
      <c r="BI212" s="252">
        <f>IF(N212="nulová",J212,0)</f>
        <v>0</v>
      </c>
      <c r="BJ212" s="18" t="s">
        <v>92</v>
      </c>
      <c r="BK212" s="252">
        <f>ROUND(I212*H212,2)</f>
        <v>0</v>
      </c>
      <c r="BL212" s="18" t="s">
        <v>227</v>
      </c>
      <c r="BM212" s="251" t="s">
        <v>2480</v>
      </c>
    </row>
    <row r="213" s="13" customFormat="1">
      <c r="A213" s="13"/>
      <c r="B213" s="258"/>
      <c r="C213" s="259"/>
      <c r="D213" s="260" t="s">
        <v>256</v>
      </c>
      <c r="E213" s="261" t="s">
        <v>1</v>
      </c>
      <c r="F213" s="262" t="s">
        <v>3121</v>
      </c>
      <c r="G213" s="259"/>
      <c r="H213" s="263">
        <v>17</v>
      </c>
      <c r="I213" s="264"/>
      <c r="J213" s="259"/>
      <c r="K213" s="259"/>
      <c r="L213" s="265"/>
      <c r="M213" s="266"/>
      <c r="N213" s="267"/>
      <c r="O213" s="267"/>
      <c r="P213" s="267"/>
      <c r="Q213" s="267"/>
      <c r="R213" s="267"/>
      <c r="S213" s="267"/>
      <c r="T213" s="268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69" t="s">
        <v>256</v>
      </c>
      <c r="AU213" s="269" t="s">
        <v>92</v>
      </c>
      <c r="AV213" s="13" t="s">
        <v>92</v>
      </c>
      <c r="AW213" s="13" t="s">
        <v>32</v>
      </c>
      <c r="AX213" s="13" t="s">
        <v>84</v>
      </c>
      <c r="AY213" s="269" t="s">
        <v>210</v>
      </c>
    </row>
    <row r="214" s="2" customFormat="1" ht="21.0566" customHeight="1">
      <c r="A214" s="39"/>
      <c r="B214" s="40"/>
      <c r="C214" s="239" t="s">
        <v>433</v>
      </c>
      <c r="D214" s="239" t="s">
        <v>213</v>
      </c>
      <c r="E214" s="240" t="s">
        <v>1033</v>
      </c>
      <c r="F214" s="241" t="s">
        <v>1034</v>
      </c>
      <c r="G214" s="242" t="s">
        <v>264</v>
      </c>
      <c r="H214" s="243">
        <v>2.9279999999999999</v>
      </c>
      <c r="I214" s="244"/>
      <c r="J214" s="245">
        <f>ROUND(I214*H214,2)</f>
        <v>0</v>
      </c>
      <c r="K214" s="246"/>
      <c r="L214" s="45"/>
      <c r="M214" s="247" t="s">
        <v>1</v>
      </c>
      <c r="N214" s="248" t="s">
        <v>42</v>
      </c>
      <c r="O214" s="98"/>
      <c r="P214" s="249">
        <f>O214*H214</f>
        <v>0</v>
      </c>
      <c r="Q214" s="249">
        <v>2.3855499999999998</v>
      </c>
      <c r="R214" s="249">
        <f>Q214*H214</f>
        <v>6.9848903999999994</v>
      </c>
      <c r="S214" s="249">
        <v>0</v>
      </c>
      <c r="T214" s="250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51" t="s">
        <v>227</v>
      </c>
      <c r="AT214" s="251" t="s">
        <v>213</v>
      </c>
      <c r="AU214" s="251" t="s">
        <v>92</v>
      </c>
      <c r="AY214" s="18" t="s">
        <v>210</v>
      </c>
      <c r="BE214" s="252">
        <f>IF(N214="základná",J214,0)</f>
        <v>0</v>
      </c>
      <c r="BF214" s="252">
        <f>IF(N214="znížená",J214,0)</f>
        <v>0</v>
      </c>
      <c r="BG214" s="252">
        <f>IF(N214="zákl. prenesená",J214,0)</f>
        <v>0</v>
      </c>
      <c r="BH214" s="252">
        <f>IF(N214="zníž. prenesená",J214,0)</f>
        <v>0</v>
      </c>
      <c r="BI214" s="252">
        <f>IF(N214="nulová",J214,0)</f>
        <v>0</v>
      </c>
      <c r="BJ214" s="18" t="s">
        <v>92</v>
      </c>
      <c r="BK214" s="252">
        <f>ROUND(I214*H214,2)</f>
        <v>0</v>
      </c>
      <c r="BL214" s="18" t="s">
        <v>227</v>
      </c>
      <c r="BM214" s="251" t="s">
        <v>2482</v>
      </c>
    </row>
    <row r="215" s="15" customFormat="1">
      <c r="A215" s="15"/>
      <c r="B215" s="292"/>
      <c r="C215" s="293"/>
      <c r="D215" s="260" t="s">
        <v>256</v>
      </c>
      <c r="E215" s="294" t="s">
        <v>1</v>
      </c>
      <c r="F215" s="295" t="s">
        <v>913</v>
      </c>
      <c r="G215" s="293"/>
      <c r="H215" s="294" t="s">
        <v>1</v>
      </c>
      <c r="I215" s="296"/>
      <c r="J215" s="293"/>
      <c r="K215" s="293"/>
      <c r="L215" s="297"/>
      <c r="M215" s="298"/>
      <c r="N215" s="299"/>
      <c r="O215" s="299"/>
      <c r="P215" s="299"/>
      <c r="Q215" s="299"/>
      <c r="R215" s="299"/>
      <c r="S215" s="299"/>
      <c r="T215" s="300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T215" s="301" t="s">
        <v>256</v>
      </c>
      <c r="AU215" s="301" t="s">
        <v>92</v>
      </c>
      <c r="AV215" s="15" t="s">
        <v>84</v>
      </c>
      <c r="AW215" s="15" t="s">
        <v>32</v>
      </c>
      <c r="AX215" s="15" t="s">
        <v>76</v>
      </c>
      <c r="AY215" s="301" t="s">
        <v>210</v>
      </c>
    </row>
    <row r="216" s="13" customFormat="1">
      <c r="A216" s="13"/>
      <c r="B216" s="258"/>
      <c r="C216" s="259"/>
      <c r="D216" s="260" t="s">
        <v>256</v>
      </c>
      <c r="E216" s="261" t="s">
        <v>1</v>
      </c>
      <c r="F216" s="262" t="s">
        <v>3122</v>
      </c>
      <c r="G216" s="259"/>
      <c r="H216" s="263">
        <v>2.9279999999999999</v>
      </c>
      <c r="I216" s="264"/>
      <c r="J216" s="259"/>
      <c r="K216" s="259"/>
      <c r="L216" s="265"/>
      <c r="M216" s="266"/>
      <c r="N216" s="267"/>
      <c r="O216" s="267"/>
      <c r="P216" s="267"/>
      <c r="Q216" s="267"/>
      <c r="R216" s="267"/>
      <c r="S216" s="267"/>
      <c r="T216" s="268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69" t="s">
        <v>256</v>
      </c>
      <c r="AU216" s="269" t="s">
        <v>92</v>
      </c>
      <c r="AV216" s="13" t="s">
        <v>92</v>
      </c>
      <c r="AW216" s="13" t="s">
        <v>32</v>
      </c>
      <c r="AX216" s="13" t="s">
        <v>84</v>
      </c>
      <c r="AY216" s="269" t="s">
        <v>210</v>
      </c>
    </row>
    <row r="217" s="2" customFormat="1" ht="21.0566" customHeight="1">
      <c r="A217" s="39"/>
      <c r="B217" s="40"/>
      <c r="C217" s="239" t="s">
        <v>441</v>
      </c>
      <c r="D217" s="239" t="s">
        <v>213</v>
      </c>
      <c r="E217" s="240" t="s">
        <v>1037</v>
      </c>
      <c r="F217" s="241" t="s">
        <v>1038</v>
      </c>
      <c r="G217" s="242" t="s">
        <v>254</v>
      </c>
      <c r="H217" s="243">
        <v>13.49</v>
      </c>
      <c r="I217" s="244"/>
      <c r="J217" s="245">
        <f>ROUND(I217*H217,2)</f>
        <v>0</v>
      </c>
      <c r="K217" s="246"/>
      <c r="L217" s="45"/>
      <c r="M217" s="247" t="s">
        <v>1</v>
      </c>
      <c r="N217" s="248" t="s">
        <v>42</v>
      </c>
      <c r="O217" s="98"/>
      <c r="P217" s="249">
        <f>O217*H217</f>
        <v>0</v>
      </c>
      <c r="Q217" s="249">
        <v>0.049827999999999997</v>
      </c>
      <c r="R217" s="249">
        <f>Q217*H217</f>
        <v>0.67217971999999993</v>
      </c>
      <c r="S217" s="249">
        <v>0</v>
      </c>
      <c r="T217" s="250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51" t="s">
        <v>227</v>
      </c>
      <c r="AT217" s="251" t="s">
        <v>213</v>
      </c>
      <c r="AU217" s="251" t="s">
        <v>92</v>
      </c>
      <c r="AY217" s="18" t="s">
        <v>210</v>
      </c>
      <c r="BE217" s="252">
        <f>IF(N217="základná",J217,0)</f>
        <v>0</v>
      </c>
      <c r="BF217" s="252">
        <f>IF(N217="znížená",J217,0)</f>
        <v>0</v>
      </c>
      <c r="BG217" s="252">
        <f>IF(N217="zákl. prenesená",J217,0)</f>
        <v>0</v>
      </c>
      <c r="BH217" s="252">
        <f>IF(N217="zníž. prenesená",J217,0)</f>
        <v>0</v>
      </c>
      <c r="BI217" s="252">
        <f>IF(N217="nulová",J217,0)</f>
        <v>0</v>
      </c>
      <c r="BJ217" s="18" t="s">
        <v>92</v>
      </c>
      <c r="BK217" s="252">
        <f>ROUND(I217*H217,2)</f>
        <v>0</v>
      </c>
      <c r="BL217" s="18" t="s">
        <v>227</v>
      </c>
      <c r="BM217" s="251" t="s">
        <v>2484</v>
      </c>
    </row>
    <row r="218" s="15" customFormat="1">
      <c r="A218" s="15"/>
      <c r="B218" s="292"/>
      <c r="C218" s="293"/>
      <c r="D218" s="260" t="s">
        <v>256</v>
      </c>
      <c r="E218" s="294" t="s">
        <v>1</v>
      </c>
      <c r="F218" s="295" t="s">
        <v>2485</v>
      </c>
      <c r="G218" s="293"/>
      <c r="H218" s="294" t="s">
        <v>1</v>
      </c>
      <c r="I218" s="296"/>
      <c r="J218" s="293"/>
      <c r="K218" s="293"/>
      <c r="L218" s="297"/>
      <c r="M218" s="298"/>
      <c r="N218" s="299"/>
      <c r="O218" s="299"/>
      <c r="P218" s="299"/>
      <c r="Q218" s="299"/>
      <c r="R218" s="299"/>
      <c r="S218" s="299"/>
      <c r="T218" s="300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301" t="s">
        <v>256</v>
      </c>
      <c r="AU218" s="301" t="s">
        <v>92</v>
      </c>
      <c r="AV218" s="15" t="s">
        <v>84</v>
      </c>
      <c r="AW218" s="15" t="s">
        <v>32</v>
      </c>
      <c r="AX218" s="15" t="s">
        <v>76</v>
      </c>
      <c r="AY218" s="301" t="s">
        <v>210</v>
      </c>
    </row>
    <row r="219" s="13" customFormat="1">
      <c r="A219" s="13"/>
      <c r="B219" s="258"/>
      <c r="C219" s="259"/>
      <c r="D219" s="260" t="s">
        <v>256</v>
      </c>
      <c r="E219" s="261" t="s">
        <v>1</v>
      </c>
      <c r="F219" s="262" t="s">
        <v>3123</v>
      </c>
      <c r="G219" s="259"/>
      <c r="H219" s="263">
        <v>13.49</v>
      </c>
      <c r="I219" s="264"/>
      <c r="J219" s="259"/>
      <c r="K219" s="259"/>
      <c r="L219" s="265"/>
      <c r="M219" s="266"/>
      <c r="N219" s="267"/>
      <c r="O219" s="267"/>
      <c r="P219" s="267"/>
      <c r="Q219" s="267"/>
      <c r="R219" s="267"/>
      <c r="S219" s="267"/>
      <c r="T219" s="268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69" t="s">
        <v>256</v>
      </c>
      <c r="AU219" s="269" t="s">
        <v>92</v>
      </c>
      <c r="AV219" s="13" t="s">
        <v>92</v>
      </c>
      <c r="AW219" s="13" t="s">
        <v>32</v>
      </c>
      <c r="AX219" s="13" t="s">
        <v>84</v>
      </c>
      <c r="AY219" s="269" t="s">
        <v>210</v>
      </c>
    </row>
    <row r="220" s="2" customFormat="1" ht="21.0566" customHeight="1">
      <c r="A220" s="39"/>
      <c r="B220" s="40"/>
      <c r="C220" s="239" t="s">
        <v>445</v>
      </c>
      <c r="D220" s="239" t="s">
        <v>213</v>
      </c>
      <c r="E220" s="240" t="s">
        <v>1041</v>
      </c>
      <c r="F220" s="241" t="s">
        <v>1042</v>
      </c>
      <c r="G220" s="242" t="s">
        <v>254</v>
      </c>
      <c r="H220" s="243">
        <v>13.49</v>
      </c>
      <c r="I220" s="244"/>
      <c r="J220" s="245">
        <f>ROUND(I220*H220,2)</f>
        <v>0</v>
      </c>
      <c r="K220" s="246"/>
      <c r="L220" s="45"/>
      <c r="M220" s="247" t="s">
        <v>1</v>
      </c>
      <c r="N220" s="248" t="s">
        <v>42</v>
      </c>
      <c r="O220" s="98"/>
      <c r="P220" s="249">
        <f>O220*H220</f>
        <v>0</v>
      </c>
      <c r="Q220" s="249">
        <v>1.5E-05</v>
      </c>
      <c r="R220" s="249">
        <f>Q220*H220</f>
        <v>0.00020235000000000001</v>
      </c>
      <c r="S220" s="249">
        <v>0</v>
      </c>
      <c r="T220" s="250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51" t="s">
        <v>227</v>
      </c>
      <c r="AT220" s="251" t="s">
        <v>213</v>
      </c>
      <c r="AU220" s="251" t="s">
        <v>92</v>
      </c>
      <c r="AY220" s="18" t="s">
        <v>210</v>
      </c>
      <c r="BE220" s="252">
        <f>IF(N220="základná",J220,0)</f>
        <v>0</v>
      </c>
      <c r="BF220" s="252">
        <f>IF(N220="znížená",J220,0)</f>
        <v>0</v>
      </c>
      <c r="BG220" s="252">
        <f>IF(N220="zákl. prenesená",J220,0)</f>
        <v>0</v>
      </c>
      <c r="BH220" s="252">
        <f>IF(N220="zníž. prenesená",J220,0)</f>
        <v>0</v>
      </c>
      <c r="BI220" s="252">
        <f>IF(N220="nulová",J220,0)</f>
        <v>0</v>
      </c>
      <c r="BJ220" s="18" t="s">
        <v>92</v>
      </c>
      <c r="BK220" s="252">
        <f>ROUND(I220*H220,2)</f>
        <v>0</v>
      </c>
      <c r="BL220" s="18" t="s">
        <v>227</v>
      </c>
      <c r="BM220" s="251" t="s">
        <v>2487</v>
      </c>
    </row>
    <row r="221" s="2" customFormat="1" ht="21.0566" customHeight="1">
      <c r="A221" s="39"/>
      <c r="B221" s="40"/>
      <c r="C221" s="239" t="s">
        <v>449</v>
      </c>
      <c r="D221" s="239" t="s">
        <v>213</v>
      </c>
      <c r="E221" s="240" t="s">
        <v>1044</v>
      </c>
      <c r="F221" s="241" t="s">
        <v>1045</v>
      </c>
      <c r="G221" s="242" t="s">
        <v>333</v>
      </c>
      <c r="H221" s="243">
        <v>0.81799999999999995</v>
      </c>
      <c r="I221" s="244"/>
      <c r="J221" s="245">
        <f>ROUND(I221*H221,2)</f>
        <v>0</v>
      </c>
      <c r="K221" s="246"/>
      <c r="L221" s="45"/>
      <c r="M221" s="247" t="s">
        <v>1</v>
      </c>
      <c r="N221" s="248" t="s">
        <v>42</v>
      </c>
      <c r="O221" s="98"/>
      <c r="P221" s="249">
        <f>O221*H221</f>
        <v>0</v>
      </c>
      <c r="Q221" s="249">
        <v>1.0370397</v>
      </c>
      <c r="R221" s="249">
        <f>Q221*H221</f>
        <v>0.84829847459999996</v>
      </c>
      <c r="S221" s="249">
        <v>0</v>
      </c>
      <c r="T221" s="250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51" t="s">
        <v>227</v>
      </c>
      <c r="AT221" s="251" t="s">
        <v>213</v>
      </c>
      <c r="AU221" s="251" t="s">
        <v>92</v>
      </c>
      <c r="AY221" s="18" t="s">
        <v>210</v>
      </c>
      <c r="BE221" s="252">
        <f>IF(N221="základná",J221,0)</f>
        <v>0</v>
      </c>
      <c r="BF221" s="252">
        <f>IF(N221="znížená",J221,0)</f>
        <v>0</v>
      </c>
      <c r="BG221" s="252">
        <f>IF(N221="zákl. prenesená",J221,0)</f>
        <v>0</v>
      </c>
      <c r="BH221" s="252">
        <f>IF(N221="zníž. prenesená",J221,0)</f>
        <v>0</v>
      </c>
      <c r="BI221" s="252">
        <f>IF(N221="nulová",J221,0)</f>
        <v>0</v>
      </c>
      <c r="BJ221" s="18" t="s">
        <v>92</v>
      </c>
      <c r="BK221" s="252">
        <f>ROUND(I221*H221,2)</f>
        <v>0</v>
      </c>
      <c r="BL221" s="18" t="s">
        <v>227</v>
      </c>
      <c r="BM221" s="251" t="s">
        <v>2488</v>
      </c>
    </row>
    <row r="222" s="13" customFormat="1">
      <c r="A222" s="13"/>
      <c r="B222" s="258"/>
      <c r="C222" s="259"/>
      <c r="D222" s="260" t="s">
        <v>256</v>
      </c>
      <c r="E222" s="261" t="s">
        <v>1</v>
      </c>
      <c r="F222" s="262" t="s">
        <v>3124</v>
      </c>
      <c r="G222" s="259"/>
      <c r="H222" s="263">
        <v>0.81799999999999995</v>
      </c>
      <c r="I222" s="264"/>
      <c r="J222" s="259"/>
      <c r="K222" s="259"/>
      <c r="L222" s="265"/>
      <c r="M222" s="266"/>
      <c r="N222" s="267"/>
      <c r="O222" s="267"/>
      <c r="P222" s="267"/>
      <c r="Q222" s="267"/>
      <c r="R222" s="267"/>
      <c r="S222" s="267"/>
      <c r="T222" s="268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69" t="s">
        <v>256</v>
      </c>
      <c r="AU222" s="269" t="s">
        <v>92</v>
      </c>
      <c r="AV222" s="13" t="s">
        <v>92</v>
      </c>
      <c r="AW222" s="13" t="s">
        <v>32</v>
      </c>
      <c r="AX222" s="13" t="s">
        <v>84</v>
      </c>
      <c r="AY222" s="269" t="s">
        <v>210</v>
      </c>
    </row>
    <row r="223" s="2" customFormat="1" ht="23.4566" customHeight="1">
      <c r="A223" s="39"/>
      <c r="B223" s="40"/>
      <c r="C223" s="239" t="s">
        <v>455</v>
      </c>
      <c r="D223" s="239" t="s">
        <v>213</v>
      </c>
      <c r="E223" s="240" t="s">
        <v>2490</v>
      </c>
      <c r="F223" s="241" t="s">
        <v>2491</v>
      </c>
      <c r="G223" s="242" t="s">
        <v>264</v>
      </c>
      <c r="H223" s="243">
        <v>2.5710000000000002</v>
      </c>
      <c r="I223" s="244"/>
      <c r="J223" s="245">
        <f>ROUND(I223*H223,2)</f>
        <v>0</v>
      </c>
      <c r="K223" s="246"/>
      <c r="L223" s="45"/>
      <c r="M223" s="247" t="s">
        <v>1</v>
      </c>
      <c r="N223" s="248" t="s">
        <v>42</v>
      </c>
      <c r="O223" s="98"/>
      <c r="P223" s="249">
        <f>O223*H223</f>
        <v>0</v>
      </c>
      <c r="Q223" s="249">
        <v>2.3225634999999998</v>
      </c>
      <c r="R223" s="249">
        <f>Q223*H223</f>
        <v>5.9713107584999996</v>
      </c>
      <c r="S223" s="249">
        <v>0</v>
      </c>
      <c r="T223" s="250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51" t="s">
        <v>227</v>
      </c>
      <c r="AT223" s="251" t="s">
        <v>213</v>
      </c>
      <c r="AU223" s="251" t="s">
        <v>92</v>
      </c>
      <c r="AY223" s="18" t="s">
        <v>210</v>
      </c>
      <c r="BE223" s="252">
        <f>IF(N223="základná",J223,0)</f>
        <v>0</v>
      </c>
      <c r="BF223" s="252">
        <f>IF(N223="znížená",J223,0)</f>
        <v>0</v>
      </c>
      <c r="BG223" s="252">
        <f>IF(N223="zákl. prenesená",J223,0)</f>
        <v>0</v>
      </c>
      <c r="BH223" s="252">
        <f>IF(N223="zníž. prenesená",J223,0)</f>
        <v>0</v>
      </c>
      <c r="BI223" s="252">
        <f>IF(N223="nulová",J223,0)</f>
        <v>0</v>
      </c>
      <c r="BJ223" s="18" t="s">
        <v>92</v>
      </c>
      <c r="BK223" s="252">
        <f>ROUND(I223*H223,2)</f>
        <v>0</v>
      </c>
      <c r="BL223" s="18" t="s">
        <v>227</v>
      </c>
      <c r="BM223" s="251" t="s">
        <v>2492</v>
      </c>
    </row>
    <row r="224" s="13" customFormat="1">
      <c r="A224" s="13"/>
      <c r="B224" s="258"/>
      <c r="C224" s="259"/>
      <c r="D224" s="260" t="s">
        <v>256</v>
      </c>
      <c r="E224" s="261" t="s">
        <v>1</v>
      </c>
      <c r="F224" s="262" t="s">
        <v>3125</v>
      </c>
      <c r="G224" s="259"/>
      <c r="H224" s="263">
        <v>2.5710000000000002</v>
      </c>
      <c r="I224" s="264"/>
      <c r="J224" s="259"/>
      <c r="K224" s="259"/>
      <c r="L224" s="265"/>
      <c r="M224" s="266"/>
      <c r="N224" s="267"/>
      <c r="O224" s="267"/>
      <c r="P224" s="267"/>
      <c r="Q224" s="267"/>
      <c r="R224" s="267"/>
      <c r="S224" s="267"/>
      <c r="T224" s="268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69" t="s">
        <v>256</v>
      </c>
      <c r="AU224" s="269" t="s">
        <v>92</v>
      </c>
      <c r="AV224" s="13" t="s">
        <v>92</v>
      </c>
      <c r="AW224" s="13" t="s">
        <v>32</v>
      </c>
      <c r="AX224" s="13" t="s">
        <v>76</v>
      </c>
      <c r="AY224" s="269" t="s">
        <v>210</v>
      </c>
    </row>
    <row r="225" s="2" customFormat="1" ht="23.4566" customHeight="1">
      <c r="A225" s="39"/>
      <c r="B225" s="40"/>
      <c r="C225" s="239" t="s">
        <v>460</v>
      </c>
      <c r="D225" s="239" t="s">
        <v>213</v>
      </c>
      <c r="E225" s="240" t="s">
        <v>2495</v>
      </c>
      <c r="F225" s="241" t="s">
        <v>2496</v>
      </c>
      <c r="G225" s="242" t="s">
        <v>254</v>
      </c>
      <c r="H225" s="243">
        <v>10.779999999999999</v>
      </c>
      <c r="I225" s="244"/>
      <c r="J225" s="245">
        <f>ROUND(I225*H225,2)</f>
        <v>0</v>
      </c>
      <c r="K225" s="246"/>
      <c r="L225" s="45"/>
      <c r="M225" s="247" t="s">
        <v>1</v>
      </c>
      <c r="N225" s="248" t="s">
        <v>42</v>
      </c>
      <c r="O225" s="98"/>
      <c r="P225" s="249">
        <f>O225*H225</f>
        <v>0</v>
      </c>
      <c r="Q225" s="249">
        <v>0.0045821741999999997</v>
      </c>
      <c r="R225" s="249">
        <f>Q225*H225</f>
        <v>0.049395837875999993</v>
      </c>
      <c r="S225" s="249">
        <v>0</v>
      </c>
      <c r="T225" s="250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51" t="s">
        <v>227</v>
      </c>
      <c r="AT225" s="251" t="s">
        <v>213</v>
      </c>
      <c r="AU225" s="251" t="s">
        <v>92</v>
      </c>
      <c r="AY225" s="18" t="s">
        <v>210</v>
      </c>
      <c r="BE225" s="252">
        <f>IF(N225="základná",J225,0)</f>
        <v>0</v>
      </c>
      <c r="BF225" s="252">
        <f>IF(N225="znížená",J225,0)</f>
        <v>0</v>
      </c>
      <c r="BG225" s="252">
        <f>IF(N225="zákl. prenesená",J225,0)</f>
        <v>0</v>
      </c>
      <c r="BH225" s="252">
        <f>IF(N225="zníž. prenesená",J225,0)</f>
        <v>0</v>
      </c>
      <c r="BI225" s="252">
        <f>IF(N225="nulová",J225,0)</f>
        <v>0</v>
      </c>
      <c r="BJ225" s="18" t="s">
        <v>92</v>
      </c>
      <c r="BK225" s="252">
        <f>ROUND(I225*H225,2)</f>
        <v>0</v>
      </c>
      <c r="BL225" s="18" t="s">
        <v>227</v>
      </c>
      <c r="BM225" s="251" t="s">
        <v>2497</v>
      </c>
    </row>
    <row r="226" s="13" customFormat="1">
      <c r="A226" s="13"/>
      <c r="B226" s="258"/>
      <c r="C226" s="259"/>
      <c r="D226" s="260" t="s">
        <v>256</v>
      </c>
      <c r="E226" s="261" t="s">
        <v>1</v>
      </c>
      <c r="F226" s="262" t="s">
        <v>3126</v>
      </c>
      <c r="G226" s="259"/>
      <c r="H226" s="263">
        <v>10.779999999999999</v>
      </c>
      <c r="I226" s="264"/>
      <c r="J226" s="259"/>
      <c r="K226" s="259"/>
      <c r="L226" s="265"/>
      <c r="M226" s="266"/>
      <c r="N226" s="267"/>
      <c r="O226" s="267"/>
      <c r="P226" s="267"/>
      <c r="Q226" s="267"/>
      <c r="R226" s="267"/>
      <c r="S226" s="267"/>
      <c r="T226" s="268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69" t="s">
        <v>256</v>
      </c>
      <c r="AU226" s="269" t="s">
        <v>92</v>
      </c>
      <c r="AV226" s="13" t="s">
        <v>92</v>
      </c>
      <c r="AW226" s="13" t="s">
        <v>32</v>
      </c>
      <c r="AX226" s="13" t="s">
        <v>84</v>
      </c>
      <c r="AY226" s="269" t="s">
        <v>210</v>
      </c>
    </row>
    <row r="227" s="2" customFormat="1" ht="23.4566" customHeight="1">
      <c r="A227" s="39"/>
      <c r="B227" s="40"/>
      <c r="C227" s="239" t="s">
        <v>465</v>
      </c>
      <c r="D227" s="239" t="s">
        <v>213</v>
      </c>
      <c r="E227" s="240" t="s">
        <v>2500</v>
      </c>
      <c r="F227" s="241" t="s">
        <v>2501</v>
      </c>
      <c r="G227" s="242" t="s">
        <v>254</v>
      </c>
      <c r="H227" s="243">
        <v>10.779999999999999</v>
      </c>
      <c r="I227" s="244"/>
      <c r="J227" s="245">
        <f>ROUND(I227*H227,2)</f>
        <v>0</v>
      </c>
      <c r="K227" s="246"/>
      <c r="L227" s="45"/>
      <c r="M227" s="247" t="s">
        <v>1</v>
      </c>
      <c r="N227" s="248" t="s">
        <v>42</v>
      </c>
      <c r="O227" s="98"/>
      <c r="P227" s="249">
        <f>O227*H227</f>
        <v>0</v>
      </c>
      <c r="Q227" s="249">
        <v>3.7200000000000003E-05</v>
      </c>
      <c r="R227" s="249">
        <f>Q227*H227</f>
        <v>0.00040101600000000002</v>
      </c>
      <c r="S227" s="249">
        <v>0</v>
      </c>
      <c r="T227" s="250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51" t="s">
        <v>227</v>
      </c>
      <c r="AT227" s="251" t="s">
        <v>213</v>
      </c>
      <c r="AU227" s="251" t="s">
        <v>92</v>
      </c>
      <c r="AY227" s="18" t="s">
        <v>210</v>
      </c>
      <c r="BE227" s="252">
        <f>IF(N227="základná",J227,0)</f>
        <v>0</v>
      </c>
      <c r="BF227" s="252">
        <f>IF(N227="znížená",J227,0)</f>
        <v>0</v>
      </c>
      <c r="BG227" s="252">
        <f>IF(N227="zákl. prenesená",J227,0)</f>
        <v>0</v>
      </c>
      <c r="BH227" s="252">
        <f>IF(N227="zníž. prenesená",J227,0)</f>
        <v>0</v>
      </c>
      <c r="BI227" s="252">
        <f>IF(N227="nulová",J227,0)</f>
        <v>0</v>
      </c>
      <c r="BJ227" s="18" t="s">
        <v>92</v>
      </c>
      <c r="BK227" s="252">
        <f>ROUND(I227*H227,2)</f>
        <v>0</v>
      </c>
      <c r="BL227" s="18" t="s">
        <v>227</v>
      </c>
      <c r="BM227" s="251" t="s">
        <v>2502</v>
      </c>
    </row>
    <row r="228" s="13" customFormat="1">
      <c r="A228" s="13"/>
      <c r="B228" s="258"/>
      <c r="C228" s="259"/>
      <c r="D228" s="260" t="s">
        <v>256</v>
      </c>
      <c r="E228" s="261" t="s">
        <v>1</v>
      </c>
      <c r="F228" s="262" t="s">
        <v>3127</v>
      </c>
      <c r="G228" s="259"/>
      <c r="H228" s="263">
        <v>10.779999999999999</v>
      </c>
      <c r="I228" s="264"/>
      <c r="J228" s="259"/>
      <c r="K228" s="259"/>
      <c r="L228" s="265"/>
      <c r="M228" s="266"/>
      <c r="N228" s="267"/>
      <c r="O228" s="267"/>
      <c r="P228" s="267"/>
      <c r="Q228" s="267"/>
      <c r="R228" s="267"/>
      <c r="S228" s="267"/>
      <c r="T228" s="268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69" t="s">
        <v>256</v>
      </c>
      <c r="AU228" s="269" t="s">
        <v>92</v>
      </c>
      <c r="AV228" s="13" t="s">
        <v>92</v>
      </c>
      <c r="AW228" s="13" t="s">
        <v>32</v>
      </c>
      <c r="AX228" s="13" t="s">
        <v>84</v>
      </c>
      <c r="AY228" s="269" t="s">
        <v>210</v>
      </c>
    </row>
    <row r="229" s="2" customFormat="1" ht="23.4566" customHeight="1">
      <c r="A229" s="39"/>
      <c r="B229" s="40"/>
      <c r="C229" s="239" t="s">
        <v>470</v>
      </c>
      <c r="D229" s="239" t="s">
        <v>213</v>
      </c>
      <c r="E229" s="240" t="s">
        <v>2504</v>
      </c>
      <c r="F229" s="241" t="s">
        <v>2505</v>
      </c>
      <c r="G229" s="242" t="s">
        <v>310</v>
      </c>
      <c r="H229" s="243">
        <v>17.25</v>
      </c>
      <c r="I229" s="244"/>
      <c r="J229" s="245">
        <f>ROUND(I229*H229,2)</f>
        <v>0</v>
      </c>
      <c r="K229" s="246"/>
      <c r="L229" s="45"/>
      <c r="M229" s="247" t="s">
        <v>1</v>
      </c>
      <c r="N229" s="248" t="s">
        <v>42</v>
      </c>
      <c r="O229" s="98"/>
      <c r="P229" s="249">
        <f>O229*H229</f>
        <v>0</v>
      </c>
      <c r="Q229" s="249">
        <v>0.00033</v>
      </c>
      <c r="R229" s="249">
        <f>Q229*H229</f>
        <v>0.0056924999999999996</v>
      </c>
      <c r="S229" s="249">
        <v>0</v>
      </c>
      <c r="T229" s="250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51" t="s">
        <v>227</v>
      </c>
      <c r="AT229" s="251" t="s">
        <v>213</v>
      </c>
      <c r="AU229" s="251" t="s">
        <v>92</v>
      </c>
      <c r="AY229" s="18" t="s">
        <v>210</v>
      </c>
      <c r="BE229" s="252">
        <f>IF(N229="základná",J229,0)</f>
        <v>0</v>
      </c>
      <c r="BF229" s="252">
        <f>IF(N229="znížená",J229,0)</f>
        <v>0</v>
      </c>
      <c r="BG229" s="252">
        <f>IF(N229="zákl. prenesená",J229,0)</f>
        <v>0</v>
      </c>
      <c r="BH229" s="252">
        <f>IF(N229="zníž. prenesená",J229,0)</f>
        <v>0</v>
      </c>
      <c r="BI229" s="252">
        <f>IF(N229="nulová",J229,0)</f>
        <v>0</v>
      </c>
      <c r="BJ229" s="18" t="s">
        <v>92</v>
      </c>
      <c r="BK229" s="252">
        <f>ROUND(I229*H229,2)</f>
        <v>0</v>
      </c>
      <c r="BL229" s="18" t="s">
        <v>227</v>
      </c>
      <c r="BM229" s="251" t="s">
        <v>3128</v>
      </c>
    </row>
    <row r="230" s="13" customFormat="1">
      <c r="A230" s="13"/>
      <c r="B230" s="258"/>
      <c r="C230" s="259"/>
      <c r="D230" s="260" t="s">
        <v>256</v>
      </c>
      <c r="E230" s="261" t="s">
        <v>1</v>
      </c>
      <c r="F230" s="262" t="s">
        <v>3129</v>
      </c>
      <c r="G230" s="259"/>
      <c r="H230" s="263">
        <v>17.25</v>
      </c>
      <c r="I230" s="264"/>
      <c r="J230" s="259"/>
      <c r="K230" s="259"/>
      <c r="L230" s="265"/>
      <c r="M230" s="266"/>
      <c r="N230" s="267"/>
      <c r="O230" s="267"/>
      <c r="P230" s="267"/>
      <c r="Q230" s="267"/>
      <c r="R230" s="267"/>
      <c r="S230" s="267"/>
      <c r="T230" s="268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69" t="s">
        <v>256</v>
      </c>
      <c r="AU230" s="269" t="s">
        <v>92</v>
      </c>
      <c r="AV230" s="13" t="s">
        <v>92</v>
      </c>
      <c r="AW230" s="13" t="s">
        <v>32</v>
      </c>
      <c r="AX230" s="13" t="s">
        <v>84</v>
      </c>
      <c r="AY230" s="269" t="s">
        <v>210</v>
      </c>
    </row>
    <row r="231" s="2" customFormat="1" ht="23.4566" customHeight="1">
      <c r="A231" s="39"/>
      <c r="B231" s="40"/>
      <c r="C231" s="281" t="s">
        <v>475</v>
      </c>
      <c r="D231" s="281" t="s">
        <v>330</v>
      </c>
      <c r="E231" s="282" t="s">
        <v>2508</v>
      </c>
      <c r="F231" s="283" t="s">
        <v>2509</v>
      </c>
      <c r="G231" s="284" t="s">
        <v>310</v>
      </c>
      <c r="H231" s="285">
        <v>17.25</v>
      </c>
      <c r="I231" s="286"/>
      <c r="J231" s="287">
        <f>ROUND(I231*H231,2)</f>
        <v>0</v>
      </c>
      <c r="K231" s="288"/>
      <c r="L231" s="289"/>
      <c r="M231" s="290" t="s">
        <v>1</v>
      </c>
      <c r="N231" s="291" t="s">
        <v>42</v>
      </c>
      <c r="O231" s="98"/>
      <c r="P231" s="249">
        <f>O231*H231</f>
        <v>0</v>
      </c>
      <c r="Q231" s="249">
        <v>0</v>
      </c>
      <c r="R231" s="249">
        <f>Q231*H231</f>
        <v>0</v>
      </c>
      <c r="S231" s="249">
        <v>0</v>
      </c>
      <c r="T231" s="250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51" t="s">
        <v>287</v>
      </c>
      <c r="AT231" s="251" t="s">
        <v>330</v>
      </c>
      <c r="AU231" s="251" t="s">
        <v>92</v>
      </c>
      <c r="AY231" s="18" t="s">
        <v>210</v>
      </c>
      <c r="BE231" s="252">
        <f>IF(N231="základná",J231,0)</f>
        <v>0</v>
      </c>
      <c r="BF231" s="252">
        <f>IF(N231="znížená",J231,0)</f>
        <v>0</v>
      </c>
      <c r="BG231" s="252">
        <f>IF(N231="zákl. prenesená",J231,0)</f>
        <v>0</v>
      </c>
      <c r="BH231" s="252">
        <f>IF(N231="zníž. prenesená",J231,0)</f>
        <v>0</v>
      </c>
      <c r="BI231" s="252">
        <f>IF(N231="nulová",J231,0)</f>
        <v>0</v>
      </c>
      <c r="BJ231" s="18" t="s">
        <v>92</v>
      </c>
      <c r="BK231" s="252">
        <f>ROUND(I231*H231,2)</f>
        <v>0</v>
      </c>
      <c r="BL231" s="18" t="s">
        <v>227</v>
      </c>
      <c r="BM231" s="251" t="s">
        <v>3130</v>
      </c>
    </row>
    <row r="232" s="13" customFormat="1">
      <c r="A232" s="13"/>
      <c r="B232" s="258"/>
      <c r="C232" s="259"/>
      <c r="D232" s="260" t="s">
        <v>256</v>
      </c>
      <c r="E232" s="261" t="s">
        <v>1</v>
      </c>
      <c r="F232" s="262" t="s">
        <v>3131</v>
      </c>
      <c r="G232" s="259"/>
      <c r="H232" s="263">
        <v>17.25</v>
      </c>
      <c r="I232" s="264"/>
      <c r="J232" s="259"/>
      <c r="K232" s="259"/>
      <c r="L232" s="265"/>
      <c r="M232" s="266"/>
      <c r="N232" s="267"/>
      <c r="O232" s="267"/>
      <c r="P232" s="267"/>
      <c r="Q232" s="267"/>
      <c r="R232" s="267"/>
      <c r="S232" s="267"/>
      <c r="T232" s="268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69" t="s">
        <v>256</v>
      </c>
      <c r="AU232" s="269" t="s">
        <v>92</v>
      </c>
      <c r="AV232" s="13" t="s">
        <v>92</v>
      </c>
      <c r="AW232" s="13" t="s">
        <v>32</v>
      </c>
      <c r="AX232" s="13" t="s">
        <v>76</v>
      </c>
      <c r="AY232" s="269" t="s">
        <v>210</v>
      </c>
    </row>
    <row r="233" s="15" customFormat="1">
      <c r="A233" s="15"/>
      <c r="B233" s="292"/>
      <c r="C233" s="293"/>
      <c r="D233" s="260" t="s">
        <v>256</v>
      </c>
      <c r="E233" s="294" t="s">
        <v>1</v>
      </c>
      <c r="F233" s="295" t="s">
        <v>2512</v>
      </c>
      <c r="G233" s="293"/>
      <c r="H233" s="294" t="s">
        <v>1</v>
      </c>
      <c r="I233" s="296"/>
      <c r="J233" s="293"/>
      <c r="K233" s="293"/>
      <c r="L233" s="297"/>
      <c r="M233" s="298"/>
      <c r="N233" s="299"/>
      <c r="O233" s="299"/>
      <c r="P233" s="299"/>
      <c r="Q233" s="299"/>
      <c r="R233" s="299"/>
      <c r="S233" s="299"/>
      <c r="T233" s="300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T233" s="301" t="s">
        <v>256</v>
      </c>
      <c r="AU233" s="301" t="s">
        <v>92</v>
      </c>
      <c r="AV233" s="15" t="s">
        <v>84</v>
      </c>
      <c r="AW233" s="15" t="s">
        <v>32</v>
      </c>
      <c r="AX233" s="15" t="s">
        <v>76</v>
      </c>
      <c r="AY233" s="301" t="s">
        <v>210</v>
      </c>
    </row>
    <row r="234" s="15" customFormat="1">
      <c r="A234" s="15"/>
      <c r="B234" s="292"/>
      <c r="C234" s="293"/>
      <c r="D234" s="260" t="s">
        <v>256</v>
      </c>
      <c r="E234" s="294" t="s">
        <v>1</v>
      </c>
      <c r="F234" s="295" t="s">
        <v>2513</v>
      </c>
      <c r="G234" s="293"/>
      <c r="H234" s="294" t="s">
        <v>1</v>
      </c>
      <c r="I234" s="296"/>
      <c r="J234" s="293"/>
      <c r="K234" s="293"/>
      <c r="L234" s="297"/>
      <c r="M234" s="298"/>
      <c r="N234" s="299"/>
      <c r="O234" s="299"/>
      <c r="P234" s="299"/>
      <c r="Q234" s="299"/>
      <c r="R234" s="299"/>
      <c r="S234" s="299"/>
      <c r="T234" s="300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T234" s="301" t="s">
        <v>256</v>
      </c>
      <c r="AU234" s="301" t="s">
        <v>92</v>
      </c>
      <c r="AV234" s="15" t="s">
        <v>84</v>
      </c>
      <c r="AW234" s="15" t="s">
        <v>32</v>
      </c>
      <c r="AX234" s="15" t="s">
        <v>76</v>
      </c>
      <c r="AY234" s="301" t="s">
        <v>210</v>
      </c>
    </row>
    <row r="235" s="14" customFormat="1">
      <c r="A235" s="14"/>
      <c r="B235" s="270"/>
      <c r="C235" s="271"/>
      <c r="D235" s="260" t="s">
        <v>256</v>
      </c>
      <c r="E235" s="272" t="s">
        <v>1</v>
      </c>
      <c r="F235" s="273" t="s">
        <v>268</v>
      </c>
      <c r="G235" s="271"/>
      <c r="H235" s="274">
        <v>17.25</v>
      </c>
      <c r="I235" s="275"/>
      <c r="J235" s="271"/>
      <c r="K235" s="271"/>
      <c r="L235" s="276"/>
      <c r="M235" s="277"/>
      <c r="N235" s="278"/>
      <c r="O235" s="278"/>
      <c r="P235" s="278"/>
      <c r="Q235" s="278"/>
      <c r="R235" s="278"/>
      <c r="S235" s="278"/>
      <c r="T235" s="279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80" t="s">
        <v>256</v>
      </c>
      <c r="AU235" s="280" t="s">
        <v>92</v>
      </c>
      <c r="AV235" s="14" t="s">
        <v>227</v>
      </c>
      <c r="AW235" s="14" t="s">
        <v>32</v>
      </c>
      <c r="AX235" s="14" t="s">
        <v>84</v>
      </c>
      <c r="AY235" s="280" t="s">
        <v>210</v>
      </c>
    </row>
    <row r="236" s="12" customFormat="1" ht="22.8" customHeight="1">
      <c r="A236" s="12"/>
      <c r="B236" s="223"/>
      <c r="C236" s="224"/>
      <c r="D236" s="225" t="s">
        <v>75</v>
      </c>
      <c r="E236" s="237" t="s">
        <v>227</v>
      </c>
      <c r="F236" s="237" t="s">
        <v>454</v>
      </c>
      <c r="G236" s="224"/>
      <c r="H236" s="224"/>
      <c r="I236" s="227"/>
      <c r="J236" s="238">
        <f>BK236</f>
        <v>0</v>
      </c>
      <c r="K236" s="224"/>
      <c r="L236" s="229"/>
      <c r="M236" s="230"/>
      <c r="N236" s="231"/>
      <c r="O236" s="231"/>
      <c r="P236" s="232">
        <f>SUM(P237:P279)</f>
        <v>0</v>
      </c>
      <c r="Q236" s="231"/>
      <c r="R236" s="232">
        <f>SUM(R237:R279)</f>
        <v>482.05485436200001</v>
      </c>
      <c r="S236" s="231"/>
      <c r="T236" s="233">
        <f>SUM(T237:T279)</f>
        <v>0</v>
      </c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R236" s="234" t="s">
        <v>84</v>
      </c>
      <c r="AT236" s="235" t="s">
        <v>75</v>
      </c>
      <c r="AU236" s="235" t="s">
        <v>84</v>
      </c>
      <c r="AY236" s="234" t="s">
        <v>210</v>
      </c>
      <c r="BK236" s="236">
        <f>SUM(BK237:BK279)</f>
        <v>0</v>
      </c>
    </row>
    <row r="237" s="2" customFormat="1" ht="23.4566" customHeight="1">
      <c r="A237" s="39"/>
      <c r="B237" s="40"/>
      <c r="C237" s="239" t="s">
        <v>480</v>
      </c>
      <c r="D237" s="239" t="s">
        <v>213</v>
      </c>
      <c r="E237" s="240" t="s">
        <v>1080</v>
      </c>
      <c r="F237" s="241" t="s">
        <v>1081</v>
      </c>
      <c r="G237" s="242" t="s">
        <v>264</v>
      </c>
      <c r="H237" s="243">
        <v>23.187000000000001</v>
      </c>
      <c r="I237" s="244"/>
      <c r="J237" s="245">
        <f>ROUND(I237*H237,2)</f>
        <v>0</v>
      </c>
      <c r="K237" s="246"/>
      <c r="L237" s="45"/>
      <c r="M237" s="247" t="s">
        <v>1</v>
      </c>
      <c r="N237" s="248" t="s">
        <v>42</v>
      </c>
      <c r="O237" s="98"/>
      <c r="P237" s="249">
        <f>O237*H237</f>
        <v>0</v>
      </c>
      <c r="Q237" s="249">
        <v>2.345669</v>
      </c>
      <c r="R237" s="249">
        <f>Q237*H237</f>
        <v>54.389027103000004</v>
      </c>
      <c r="S237" s="249">
        <v>0</v>
      </c>
      <c r="T237" s="250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51" t="s">
        <v>227</v>
      </c>
      <c r="AT237" s="251" t="s">
        <v>213</v>
      </c>
      <c r="AU237" s="251" t="s">
        <v>92</v>
      </c>
      <c r="AY237" s="18" t="s">
        <v>210</v>
      </c>
      <c r="BE237" s="252">
        <f>IF(N237="základná",J237,0)</f>
        <v>0</v>
      </c>
      <c r="BF237" s="252">
        <f>IF(N237="znížená",J237,0)</f>
        <v>0</v>
      </c>
      <c r="BG237" s="252">
        <f>IF(N237="zákl. prenesená",J237,0)</f>
        <v>0</v>
      </c>
      <c r="BH237" s="252">
        <f>IF(N237="zníž. prenesená",J237,0)</f>
        <v>0</v>
      </c>
      <c r="BI237" s="252">
        <f>IF(N237="nulová",J237,0)</f>
        <v>0</v>
      </c>
      <c r="BJ237" s="18" t="s">
        <v>92</v>
      </c>
      <c r="BK237" s="252">
        <f>ROUND(I237*H237,2)</f>
        <v>0</v>
      </c>
      <c r="BL237" s="18" t="s">
        <v>227</v>
      </c>
      <c r="BM237" s="251" t="s">
        <v>2952</v>
      </c>
    </row>
    <row r="238" s="13" customFormat="1">
      <c r="A238" s="13"/>
      <c r="B238" s="258"/>
      <c r="C238" s="259"/>
      <c r="D238" s="260" t="s">
        <v>256</v>
      </c>
      <c r="E238" s="261" t="s">
        <v>1</v>
      </c>
      <c r="F238" s="262" t="s">
        <v>3132</v>
      </c>
      <c r="G238" s="259"/>
      <c r="H238" s="263">
        <v>11.933</v>
      </c>
      <c r="I238" s="264"/>
      <c r="J238" s="259"/>
      <c r="K238" s="259"/>
      <c r="L238" s="265"/>
      <c r="M238" s="266"/>
      <c r="N238" s="267"/>
      <c r="O238" s="267"/>
      <c r="P238" s="267"/>
      <c r="Q238" s="267"/>
      <c r="R238" s="267"/>
      <c r="S238" s="267"/>
      <c r="T238" s="268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69" t="s">
        <v>256</v>
      </c>
      <c r="AU238" s="269" t="s">
        <v>92</v>
      </c>
      <c r="AV238" s="13" t="s">
        <v>92</v>
      </c>
      <c r="AW238" s="13" t="s">
        <v>32</v>
      </c>
      <c r="AX238" s="13" t="s">
        <v>76</v>
      </c>
      <c r="AY238" s="269" t="s">
        <v>210</v>
      </c>
    </row>
    <row r="239" s="13" customFormat="1">
      <c r="A239" s="13"/>
      <c r="B239" s="258"/>
      <c r="C239" s="259"/>
      <c r="D239" s="260" t="s">
        <v>256</v>
      </c>
      <c r="E239" s="261" t="s">
        <v>1</v>
      </c>
      <c r="F239" s="262" t="s">
        <v>3133</v>
      </c>
      <c r="G239" s="259"/>
      <c r="H239" s="263">
        <v>11.254</v>
      </c>
      <c r="I239" s="264"/>
      <c r="J239" s="259"/>
      <c r="K239" s="259"/>
      <c r="L239" s="265"/>
      <c r="M239" s="266"/>
      <c r="N239" s="267"/>
      <c r="O239" s="267"/>
      <c r="P239" s="267"/>
      <c r="Q239" s="267"/>
      <c r="R239" s="267"/>
      <c r="S239" s="267"/>
      <c r="T239" s="268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69" t="s">
        <v>256</v>
      </c>
      <c r="AU239" s="269" t="s">
        <v>92</v>
      </c>
      <c r="AV239" s="13" t="s">
        <v>92</v>
      </c>
      <c r="AW239" s="13" t="s">
        <v>32</v>
      </c>
      <c r="AX239" s="13" t="s">
        <v>76</v>
      </c>
      <c r="AY239" s="269" t="s">
        <v>210</v>
      </c>
    </row>
    <row r="240" s="14" customFormat="1">
      <c r="A240" s="14"/>
      <c r="B240" s="270"/>
      <c r="C240" s="271"/>
      <c r="D240" s="260" t="s">
        <v>256</v>
      </c>
      <c r="E240" s="272" t="s">
        <v>1</v>
      </c>
      <c r="F240" s="273" t="s">
        <v>268</v>
      </c>
      <c r="G240" s="271"/>
      <c r="H240" s="274">
        <v>23.187000000000001</v>
      </c>
      <c r="I240" s="275"/>
      <c r="J240" s="271"/>
      <c r="K240" s="271"/>
      <c r="L240" s="276"/>
      <c r="M240" s="277"/>
      <c r="N240" s="278"/>
      <c r="O240" s="278"/>
      <c r="P240" s="278"/>
      <c r="Q240" s="278"/>
      <c r="R240" s="278"/>
      <c r="S240" s="278"/>
      <c r="T240" s="279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80" t="s">
        <v>256</v>
      </c>
      <c r="AU240" s="280" t="s">
        <v>92</v>
      </c>
      <c r="AV240" s="14" t="s">
        <v>227</v>
      </c>
      <c r="AW240" s="14" t="s">
        <v>4</v>
      </c>
      <c r="AX240" s="14" t="s">
        <v>84</v>
      </c>
      <c r="AY240" s="280" t="s">
        <v>210</v>
      </c>
    </row>
    <row r="241" s="2" customFormat="1" ht="23.4566" customHeight="1">
      <c r="A241" s="39"/>
      <c r="B241" s="40"/>
      <c r="C241" s="239" t="s">
        <v>485</v>
      </c>
      <c r="D241" s="239" t="s">
        <v>213</v>
      </c>
      <c r="E241" s="240" t="s">
        <v>2521</v>
      </c>
      <c r="F241" s="241" t="s">
        <v>2522</v>
      </c>
      <c r="G241" s="242" t="s">
        <v>254</v>
      </c>
      <c r="H241" s="243">
        <v>1.8500000000000001</v>
      </c>
      <c r="I241" s="244"/>
      <c r="J241" s="245">
        <f>ROUND(I241*H241,2)</f>
        <v>0</v>
      </c>
      <c r="K241" s="246"/>
      <c r="L241" s="45"/>
      <c r="M241" s="247" t="s">
        <v>1</v>
      </c>
      <c r="N241" s="248" t="s">
        <v>42</v>
      </c>
      <c r="O241" s="98"/>
      <c r="P241" s="249">
        <f>O241*H241</f>
        <v>0</v>
      </c>
      <c r="Q241" s="249">
        <v>0.017190400000000002</v>
      </c>
      <c r="R241" s="249">
        <f>Q241*H241</f>
        <v>0.031802240000000002</v>
      </c>
      <c r="S241" s="249">
        <v>0</v>
      </c>
      <c r="T241" s="250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51" t="s">
        <v>227</v>
      </c>
      <c r="AT241" s="251" t="s">
        <v>213</v>
      </c>
      <c r="AU241" s="251" t="s">
        <v>92</v>
      </c>
      <c r="AY241" s="18" t="s">
        <v>210</v>
      </c>
      <c r="BE241" s="252">
        <f>IF(N241="základná",J241,0)</f>
        <v>0</v>
      </c>
      <c r="BF241" s="252">
        <f>IF(N241="znížená",J241,0)</f>
        <v>0</v>
      </c>
      <c r="BG241" s="252">
        <f>IF(N241="zákl. prenesená",J241,0)</f>
        <v>0</v>
      </c>
      <c r="BH241" s="252">
        <f>IF(N241="zníž. prenesená",J241,0)</f>
        <v>0</v>
      </c>
      <c r="BI241" s="252">
        <f>IF(N241="nulová",J241,0)</f>
        <v>0</v>
      </c>
      <c r="BJ241" s="18" t="s">
        <v>92</v>
      </c>
      <c r="BK241" s="252">
        <f>ROUND(I241*H241,2)</f>
        <v>0</v>
      </c>
      <c r="BL241" s="18" t="s">
        <v>227</v>
      </c>
      <c r="BM241" s="251" t="s">
        <v>2523</v>
      </c>
    </row>
    <row r="242" s="13" customFormat="1">
      <c r="A242" s="13"/>
      <c r="B242" s="258"/>
      <c r="C242" s="259"/>
      <c r="D242" s="260" t="s">
        <v>256</v>
      </c>
      <c r="E242" s="261" t="s">
        <v>1</v>
      </c>
      <c r="F242" s="262" t="s">
        <v>3134</v>
      </c>
      <c r="G242" s="259"/>
      <c r="H242" s="263">
        <v>1.8500000000000001</v>
      </c>
      <c r="I242" s="264"/>
      <c r="J242" s="259"/>
      <c r="K242" s="259"/>
      <c r="L242" s="265"/>
      <c r="M242" s="266"/>
      <c r="N242" s="267"/>
      <c r="O242" s="267"/>
      <c r="P242" s="267"/>
      <c r="Q242" s="267"/>
      <c r="R242" s="267"/>
      <c r="S242" s="267"/>
      <c r="T242" s="268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69" t="s">
        <v>256</v>
      </c>
      <c r="AU242" s="269" t="s">
        <v>92</v>
      </c>
      <c r="AV242" s="13" t="s">
        <v>92</v>
      </c>
      <c r="AW242" s="13" t="s">
        <v>32</v>
      </c>
      <c r="AX242" s="13" t="s">
        <v>76</v>
      </c>
      <c r="AY242" s="269" t="s">
        <v>210</v>
      </c>
    </row>
    <row r="243" s="14" customFormat="1">
      <c r="A243" s="14"/>
      <c r="B243" s="270"/>
      <c r="C243" s="271"/>
      <c r="D243" s="260" t="s">
        <v>256</v>
      </c>
      <c r="E243" s="272" t="s">
        <v>1</v>
      </c>
      <c r="F243" s="273" t="s">
        <v>268</v>
      </c>
      <c r="G243" s="271"/>
      <c r="H243" s="274">
        <v>1.8500000000000001</v>
      </c>
      <c r="I243" s="275"/>
      <c r="J243" s="271"/>
      <c r="K243" s="271"/>
      <c r="L243" s="276"/>
      <c r="M243" s="277"/>
      <c r="N243" s="278"/>
      <c r="O243" s="278"/>
      <c r="P243" s="278"/>
      <c r="Q243" s="278"/>
      <c r="R243" s="278"/>
      <c r="S243" s="278"/>
      <c r="T243" s="279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80" t="s">
        <v>256</v>
      </c>
      <c r="AU243" s="280" t="s">
        <v>92</v>
      </c>
      <c r="AV243" s="14" t="s">
        <v>227</v>
      </c>
      <c r="AW243" s="14" t="s">
        <v>4</v>
      </c>
      <c r="AX243" s="14" t="s">
        <v>84</v>
      </c>
      <c r="AY243" s="280" t="s">
        <v>210</v>
      </c>
    </row>
    <row r="244" s="2" customFormat="1" ht="23.4566" customHeight="1">
      <c r="A244" s="39"/>
      <c r="B244" s="40"/>
      <c r="C244" s="239" t="s">
        <v>490</v>
      </c>
      <c r="D244" s="239" t="s">
        <v>213</v>
      </c>
      <c r="E244" s="240" t="s">
        <v>2525</v>
      </c>
      <c r="F244" s="241" t="s">
        <v>2526</v>
      </c>
      <c r="G244" s="242" t="s">
        <v>254</v>
      </c>
      <c r="H244" s="243">
        <v>27.571000000000002</v>
      </c>
      <c r="I244" s="244"/>
      <c r="J244" s="245">
        <f>ROUND(I244*H244,2)</f>
        <v>0</v>
      </c>
      <c r="K244" s="246"/>
      <c r="L244" s="45"/>
      <c r="M244" s="247" t="s">
        <v>1</v>
      </c>
      <c r="N244" s="248" t="s">
        <v>42</v>
      </c>
      <c r="O244" s="98"/>
      <c r="P244" s="249">
        <f>O244*H244</f>
        <v>0</v>
      </c>
      <c r="Q244" s="249">
        <v>0.0180325</v>
      </c>
      <c r="R244" s="249">
        <f>Q244*H244</f>
        <v>0.49717405750000004</v>
      </c>
      <c r="S244" s="249">
        <v>0</v>
      </c>
      <c r="T244" s="250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51" t="s">
        <v>227</v>
      </c>
      <c r="AT244" s="251" t="s">
        <v>213</v>
      </c>
      <c r="AU244" s="251" t="s">
        <v>92</v>
      </c>
      <c r="AY244" s="18" t="s">
        <v>210</v>
      </c>
      <c r="BE244" s="252">
        <f>IF(N244="základná",J244,0)</f>
        <v>0</v>
      </c>
      <c r="BF244" s="252">
        <f>IF(N244="znížená",J244,0)</f>
        <v>0</v>
      </c>
      <c r="BG244" s="252">
        <f>IF(N244="zákl. prenesená",J244,0)</f>
        <v>0</v>
      </c>
      <c r="BH244" s="252">
        <f>IF(N244="zníž. prenesená",J244,0)</f>
        <v>0</v>
      </c>
      <c r="BI244" s="252">
        <f>IF(N244="nulová",J244,0)</f>
        <v>0</v>
      </c>
      <c r="BJ244" s="18" t="s">
        <v>92</v>
      </c>
      <c r="BK244" s="252">
        <f>ROUND(I244*H244,2)</f>
        <v>0</v>
      </c>
      <c r="BL244" s="18" t="s">
        <v>227</v>
      </c>
      <c r="BM244" s="251" t="s">
        <v>2527</v>
      </c>
    </row>
    <row r="245" s="13" customFormat="1">
      <c r="A245" s="13"/>
      <c r="B245" s="258"/>
      <c r="C245" s="259"/>
      <c r="D245" s="260" t="s">
        <v>256</v>
      </c>
      <c r="E245" s="261" t="s">
        <v>1</v>
      </c>
      <c r="F245" s="262" t="s">
        <v>3135</v>
      </c>
      <c r="G245" s="259"/>
      <c r="H245" s="263">
        <v>27.571000000000002</v>
      </c>
      <c r="I245" s="264"/>
      <c r="J245" s="259"/>
      <c r="K245" s="259"/>
      <c r="L245" s="265"/>
      <c r="M245" s="266"/>
      <c r="N245" s="267"/>
      <c r="O245" s="267"/>
      <c r="P245" s="267"/>
      <c r="Q245" s="267"/>
      <c r="R245" s="267"/>
      <c r="S245" s="267"/>
      <c r="T245" s="268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69" t="s">
        <v>256</v>
      </c>
      <c r="AU245" s="269" t="s">
        <v>92</v>
      </c>
      <c r="AV245" s="13" t="s">
        <v>92</v>
      </c>
      <c r="AW245" s="13" t="s">
        <v>32</v>
      </c>
      <c r="AX245" s="13" t="s">
        <v>76</v>
      </c>
      <c r="AY245" s="269" t="s">
        <v>210</v>
      </c>
    </row>
    <row r="246" s="14" customFormat="1">
      <c r="A246" s="14"/>
      <c r="B246" s="270"/>
      <c r="C246" s="271"/>
      <c r="D246" s="260" t="s">
        <v>256</v>
      </c>
      <c r="E246" s="272" t="s">
        <v>1</v>
      </c>
      <c r="F246" s="273" t="s">
        <v>268</v>
      </c>
      <c r="G246" s="271"/>
      <c r="H246" s="274">
        <v>27.571000000000002</v>
      </c>
      <c r="I246" s="275"/>
      <c r="J246" s="271"/>
      <c r="K246" s="271"/>
      <c r="L246" s="276"/>
      <c r="M246" s="277"/>
      <c r="N246" s="278"/>
      <c r="O246" s="278"/>
      <c r="P246" s="278"/>
      <c r="Q246" s="278"/>
      <c r="R246" s="278"/>
      <c r="S246" s="278"/>
      <c r="T246" s="279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80" t="s">
        <v>256</v>
      </c>
      <c r="AU246" s="280" t="s">
        <v>92</v>
      </c>
      <c r="AV246" s="14" t="s">
        <v>227</v>
      </c>
      <c r="AW246" s="14" t="s">
        <v>4</v>
      </c>
      <c r="AX246" s="14" t="s">
        <v>84</v>
      </c>
      <c r="AY246" s="280" t="s">
        <v>210</v>
      </c>
    </row>
    <row r="247" s="2" customFormat="1" ht="23.4566" customHeight="1">
      <c r="A247" s="39"/>
      <c r="B247" s="40"/>
      <c r="C247" s="239" t="s">
        <v>495</v>
      </c>
      <c r="D247" s="239" t="s">
        <v>213</v>
      </c>
      <c r="E247" s="240" t="s">
        <v>2531</v>
      </c>
      <c r="F247" s="241" t="s">
        <v>2532</v>
      </c>
      <c r="G247" s="242" t="s">
        <v>254</v>
      </c>
      <c r="H247" s="243">
        <v>1.8500000000000001</v>
      </c>
      <c r="I247" s="244"/>
      <c r="J247" s="245">
        <f>ROUND(I247*H247,2)</f>
        <v>0</v>
      </c>
      <c r="K247" s="246"/>
      <c r="L247" s="45"/>
      <c r="M247" s="247" t="s">
        <v>1</v>
      </c>
      <c r="N247" s="248" t="s">
        <v>42</v>
      </c>
      <c r="O247" s="98"/>
      <c r="P247" s="249">
        <f>O247*H247</f>
        <v>0</v>
      </c>
      <c r="Q247" s="249">
        <v>0</v>
      </c>
      <c r="R247" s="249">
        <f>Q247*H247</f>
        <v>0</v>
      </c>
      <c r="S247" s="249">
        <v>0</v>
      </c>
      <c r="T247" s="250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51" t="s">
        <v>227</v>
      </c>
      <c r="AT247" s="251" t="s">
        <v>213</v>
      </c>
      <c r="AU247" s="251" t="s">
        <v>92</v>
      </c>
      <c r="AY247" s="18" t="s">
        <v>210</v>
      </c>
      <c r="BE247" s="252">
        <f>IF(N247="základná",J247,0)</f>
        <v>0</v>
      </c>
      <c r="BF247" s="252">
        <f>IF(N247="znížená",J247,0)</f>
        <v>0</v>
      </c>
      <c r="BG247" s="252">
        <f>IF(N247="zákl. prenesená",J247,0)</f>
        <v>0</v>
      </c>
      <c r="BH247" s="252">
        <f>IF(N247="zníž. prenesená",J247,0)</f>
        <v>0</v>
      </c>
      <c r="BI247" s="252">
        <f>IF(N247="nulová",J247,0)</f>
        <v>0</v>
      </c>
      <c r="BJ247" s="18" t="s">
        <v>92</v>
      </c>
      <c r="BK247" s="252">
        <f>ROUND(I247*H247,2)</f>
        <v>0</v>
      </c>
      <c r="BL247" s="18" t="s">
        <v>227</v>
      </c>
      <c r="BM247" s="251" t="s">
        <v>2533</v>
      </c>
    </row>
    <row r="248" s="2" customFormat="1" ht="23.4566" customHeight="1">
      <c r="A248" s="39"/>
      <c r="B248" s="40"/>
      <c r="C248" s="239" t="s">
        <v>500</v>
      </c>
      <c r="D248" s="239" t="s">
        <v>213</v>
      </c>
      <c r="E248" s="240" t="s">
        <v>2534</v>
      </c>
      <c r="F248" s="241" t="s">
        <v>2535</v>
      </c>
      <c r="G248" s="242" t="s">
        <v>254</v>
      </c>
      <c r="H248" s="243">
        <v>27.571000000000002</v>
      </c>
      <c r="I248" s="244"/>
      <c r="J248" s="245">
        <f>ROUND(I248*H248,2)</f>
        <v>0</v>
      </c>
      <c r="K248" s="246"/>
      <c r="L248" s="45"/>
      <c r="M248" s="247" t="s">
        <v>1</v>
      </c>
      <c r="N248" s="248" t="s">
        <v>42</v>
      </c>
      <c r="O248" s="98"/>
      <c r="P248" s="249">
        <f>O248*H248</f>
        <v>0</v>
      </c>
      <c r="Q248" s="249">
        <v>0</v>
      </c>
      <c r="R248" s="249">
        <f>Q248*H248</f>
        <v>0</v>
      </c>
      <c r="S248" s="249">
        <v>0</v>
      </c>
      <c r="T248" s="250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51" t="s">
        <v>227</v>
      </c>
      <c r="AT248" s="251" t="s">
        <v>213</v>
      </c>
      <c r="AU248" s="251" t="s">
        <v>92</v>
      </c>
      <c r="AY248" s="18" t="s">
        <v>210</v>
      </c>
      <c r="BE248" s="252">
        <f>IF(N248="základná",J248,0)</f>
        <v>0</v>
      </c>
      <c r="BF248" s="252">
        <f>IF(N248="znížená",J248,0)</f>
        <v>0</v>
      </c>
      <c r="BG248" s="252">
        <f>IF(N248="zákl. prenesená",J248,0)</f>
        <v>0</v>
      </c>
      <c r="BH248" s="252">
        <f>IF(N248="zníž. prenesená",J248,0)</f>
        <v>0</v>
      </c>
      <c r="BI248" s="252">
        <f>IF(N248="nulová",J248,0)</f>
        <v>0</v>
      </c>
      <c r="BJ248" s="18" t="s">
        <v>92</v>
      </c>
      <c r="BK248" s="252">
        <f>ROUND(I248*H248,2)</f>
        <v>0</v>
      </c>
      <c r="BL248" s="18" t="s">
        <v>227</v>
      </c>
      <c r="BM248" s="251" t="s">
        <v>2536</v>
      </c>
    </row>
    <row r="249" s="2" customFormat="1" ht="23.4566" customHeight="1">
      <c r="A249" s="39"/>
      <c r="B249" s="40"/>
      <c r="C249" s="239" t="s">
        <v>505</v>
      </c>
      <c r="D249" s="239" t="s">
        <v>213</v>
      </c>
      <c r="E249" s="240" t="s">
        <v>2537</v>
      </c>
      <c r="F249" s="241" t="s">
        <v>2538</v>
      </c>
      <c r="G249" s="242" t="s">
        <v>333</v>
      </c>
      <c r="H249" s="243">
        <v>1.734</v>
      </c>
      <c r="I249" s="244"/>
      <c r="J249" s="245">
        <f>ROUND(I249*H249,2)</f>
        <v>0</v>
      </c>
      <c r="K249" s="246"/>
      <c r="L249" s="45"/>
      <c r="M249" s="247" t="s">
        <v>1</v>
      </c>
      <c r="N249" s="248" t="s">
        <v>42</v>
      </c>
      <c r="O249" s="98"/>
      <c r="P249" s="249">
        <f>O249*H249</f>
        <v>0</v>
      </c>
      <c r="Q249" s="249">
        <v>1.0491010000000001</v>
      </c>
      <c r="R249" s="249">
        <f>Q249*H249</f>
        <v>1.8191411340000001</v>
      </c>
      <c r="S249" s="249">
        <v>0</v>
      </c>
      <c r="T249" s="250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51" t="s">
        <v>227</v>
      </c>
      <c r="AT249" s="251" t="s">
        <v>213</v>
      </c>
      <c r="AU249" s="251" t="s">
        <v>92</v>
      </c>
      <c r="AY249" s="18" t="s">
        <v>210</v>
      </c>
      <c r="BE249" s="252">
        <f>IF(N249="základná",J249,0)</f>
        <v>0</v>
      </c>
      <c r="BF249" s="252">
        <f>IF(N249="znížená",J249,0)</f>
        <v>0</v>
      </c>
      <c r="BG249" s="252">
        <f>IF(N249="zákl. prenesená",J249,0)</f>
        <v>0</v>
      </c>
      <c r="BH249" s="252">
        <f>IF(N249="zníž. prenesená",J249,0)</f>
        <v>0</v>
      </c>
      <c r="BI249" s="252">
        <f>IF(N249="nulová",J249,0)</f>
        <v>0</v>
      </c>
      <c r="BJ249" s="18" t="s">
        <v>92</v>
      </c>
      <c r="BK249" s="252">
        <f>ROUND(I249*H249,2)</f>
        <v>0</v>
      </c>
      <c r="BL249" s="18" t="s">
        <v>227</v>
      </c>
      <c r="BM249" s="251" t="s">
        <v>2539</v>
      </c>
    </row>
    <row r="250" s="13" customFormat="1">
      <c r="A250" s="13"/>
      <c r="B250" s="258"/>
      <c r="C250" s="259"/>
      <c r="D250" s="260" t="s">
        <v>256</v>
      </c>
      <c r="E250" s="261" t="s">
        <v>1</v>
      </c>
      <c r="F250" s="262" t="s">
        <v>3136</v>
      </c>
      <c r="G250" s="259"/>
      <c r="H250" s="263">
        <v>1.734</v>
      </c>
      <c r="I250" s="264"/>
      <c r="J250" s="259"/>
      <c r="K250" s="259"/>
      <c r="L250" s="265"/>
      <c r="M250" s="266"/>
      <c r="N250" s="267"/>
      <c r="O250" s="267"/>
      <c r="P250" s="267"/>
      <c r="Q250" s="267"/>
      <c r="R250" s="267"/>
      <c r="S250" s="267"/>
      <c r="T250" s="268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69" t="s">
        <v>256</v>
      </c>
      <c r="AU250" s="269" t="s">
        <v>92</v>
      </c>
      <c r="AV250" s="13" t="s">
        <v>92</v>
      </c>
      <c r="AW250" s="13" t="s">
        <v>32</v>
      </c>
      <c r="AX250" s="13" t="s">
        <v>76</v>
      </c>
      <c r="AY250" s="269" t="s">
        <v>210</v>
      </c>
    </row>
    <row r="251" s="14" customFormat="1">
      <c r="A251" s="14"/>
      <c r="B251" s="270"/>
      <c r="C251" s="271"/>
      <c r="D251" s="260" t="s">
        <v>256</v>
      </c>
      <c r="E251" s="272" t="s">
        <v>1</v>
      </c>
      <c r="F251" s="273" t="s">
        <v>268</v>
      </c>
      <c r="G251" s="271"/>
      <c r="H251" s="274">
        <v>1.734</v>
      </c>
      <c r="I251" s="275"/>
      <c r="J251" s="271"/>
      <c r="K251" s="271"/>
      <c r="L251" s="276"/>
      <c r="M251" s="277"/>
      <c r="N251" s="278"/>
      <c r="O251" s="278"/>
      <c r="P251" s="278"/>
      <c r="Q251" s="278"/>
      <c r="R251" s="278"/>
      <c r="S251" s="278"/>
      <c r="T251" s="279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80" t="s">
        <v>256</v>
      </c>
      <c r="AU251" s="280" t="s">
        <v>92</v>
      </c>
      <c r="AV251" s="14" t="s">
        <v>227</v>
      </c>
      <c r="AW251" s="14" t="s">
        <v>32</v>
      </c>
      <c r="AX251" s="14" t="s">
        <v>84</v>
      </c>
      <c r="AY251" s="280" t="s">
        <v>210</v>
      </c>
    </row>
    <row r="252" s="2" customFormat="1" ht="21.0566" customHeight="1">
      <c r="A252" s="39"/>
      <c r="B252" s="40"/>
      <c r="C252" s="239" t="s">
        <v>510</v>
      </c>
      <c r="D252" s="239" t="s">
        <v>213</v>
      </c>
      <c r="E252" s="240" t="s">
        <v>1091</v>
      </c>
      <c r="F252" s="241" t="s">
        <v>1092</v>
      </c>
      <c r="G252" s="242" t="s">
        <v>333</v>
      </c>
      <c r="H252" s="243">
        <v>0.96199999999999997</v>
      </c>
      <c r="I252" s="244"/>
      <c r="J252" s="245">
        <f>ROUND(I252*H252,2)</f>
        <v>0</v>
      </c>
      <c r="K252" s="246"/>
      <c r="L252" s="45"/>
      <c r="M252" s="247" t="s">
        <v>1</v>
      </c>
      <c r="N252" s="248" t="s">
        <v>42</v>
      </c>
      <c r="O252" s="98"/>
      <c r="P252" s="249">
        <f>O252*H252</f>
        <v>0</v>
      </c>
      <c r="Q252" s="249">
        <v>1.0538000000000001</v>
      </c>
      <c r="R252" s="249">
        <f>Q252*H252</f>
        <v>1.0137556000000001</v>
      </c>
      <c r="S252" s="249">
        <v>0</v>
      </c>
      <c r="T252" s="250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51" t="s">
        <v>227</v>
      </c>
      <c r="AT252" s="251" t="s">
        <v>213</v>
      </c>
      <c r="AU252" s="251" t="s">
        <v>92</v>
      </c>
      <c r="AY252" s="18" t="s">
        <v>210</v>
      </c>
      <c r="BE252" s="252">
        <f>IF(N252="základná",J252,0)</f>
        <v>0</v>
      </c>
      <c r="BF252" s="252">
        <f>IF(N252="znížená",J252,0)</f>
        <v>0</v>
      </c>
      <c r="BG252" s="252">
        <f>IF(N252="zákl. prenesená",J252,0)</f>
        <v>0</v>
      </c>
      <c r="BH252" s="252">
        <f>IF(N252="zníž. prenesená",J252,0)</f>
        <v>0</v>
      </c>
      <c r="BI252" s="252">
        <f>IF(N252="nulová",J252,0)</f>
        <v>0</v>
      </c>
      <c r="BJ252" s="18" t="s">
        <v>92</v>
      </c>
      <c r="BK252" s="252">
        <f>ROUND(I252*H252,2)</f>
        <v>0</v>
      </c>
      <c r="BL252" s="18" t="s">
        <v>227</v>
      </c>
      <c r="BM252" s="251" t="s">
        <v>3137</v>
      </c>
    </row>
    <row r="253" s="13" customFormat="1">
      <c r="A253" s="13"/>
      <c r="B253" s="258"/>
      <c r="C253" s="259"/>
      <c r="D253" s="260" t="s">
        <v>256</v>
      </c>
      <c r="E253" s="261" t="s">
        <v>1</v>
      </c>
      <c r="F253" s="262" t="s">
        <v>3138</v>
      </c>
      <c r="G253" s="259"/>
      <c r="H253" s="263">
        <v>0.96199999999999997</v>
      </c>
      <c r="I253" s="264"/>
      <c r="J253" s="259"/>
      <c r="K253" s="259"/>
      <c r="L253" s="265"/>
      <c r="M253" s="266"/>
      <c r="N253" s="267"/>
      <c r="O253" s="267"/>
      <c r="P253" s="267"/>
      <c r="Q253" s="267"/>
      <c r="R253" s="267"/>
      <c r="S253" s="267"/>
      <c r="T253" s="268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69" t="s">
        <v>256</v>
      </c>
      <c r="AU253" s="269" t="s">
        <v>92</v>
      </c>
      <c r="AV253" s="13" t="s">
        <v>92</v>
      </c>
      <c r="AW253" s="13" t="s">
        <v>32</v>
      </c>
      <c r="AX253" s="13" t="s">
        <v>84</v>
      </c>
      <c r="AY253" s="269" t="s">
        <v>210</v>
      </c>
    </row>
    <row r="254" s="2" customFormat="1" ht="23.4566" customHeight="1">
      <c r="A254" s="39"/>
      <c r="B254" s="40"/>
      <c r="C254" s="239" t="s">
        <v>515</v>
      </c>
      <c r="D254" s="239" t="s">
        <v>213</v>
      </c>
      <c r="E254" s="240" t="s">
        <v>2562</v>
      </c>
      <c r="F254" s="241" t="s">
        <v>2563</v>
      </c>
      <c r="G254" s="242" t="s">
        <v>254</v>
      </c>
      <c r="H254" s="243">
        <v>133.92500000000001</v>
      </c>
      <c r="I254" s="244"/>
      <c r="J254" s="245">
        <f>ROUND(I254*H254,2)</f>
        <v>0</v>
      </c>
      <c r="K254" s="246"/>
      <c r="L254" s="45"/>
      <c r="M254" s="247" t="s">
        <v>1</v>
      </c>
      <c r="N254" s="248" t="s">
        <v>42</v>
      </c>
      <c r="O254" s="98"/>
      <c r="P254" s="249">
        <f>O254*H254</f>
        <v>0</v>
      </c>
      <c r="Q254" s="249">
        <v>0.33048749999999999</v>
      </c>
      <c r="R254" s="249">
        <f>Q254*H254</f>
        <v>44.260538437500003</v>
      </c>
      <c r="S254" s="249">
        <v>0</v>
      </c>
      <c r="T254" s="250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51" t="s">
        <v>227</v>
      </c>
      <c r="AT254" s="251" t="s">
        <v>213</v>
      </c>
      <c r="AU254" s="251" t="s">
        <v>92</v>
      </c>
      <c r="AY254" s="18" t="s">
        <v>210</v>
      </c>
      <c r="BE254" s="252">
        <f>IF(N254="základná",J254,0)</f>
        <v>0</v>
      </c>
      <c r="BF254" s="252">
        <f>IF(N254="znížená",J254,0)</f>
        <v>0</v>
      </c>
      <c r="BG254" s="252">
        <f>IF(N254="zákl. prenesená",J254,0)</f>
        <v>0</v>
      </c>
      <c r="BH254" s="252">
        <f>IF(N254="zníž. prenesená",J254,0)</f>
        <v>0</v>
      </c>
      <c r="BI254" s="252">
        <f>IF(N254="nulová",J254,0)</f>
        <v>0</v>
      </c>
      <c r="BJ254" s="18" t="s">
        <v>92</v>
      </c>
      <c r="BK254" s="252">
        <f>ROUND(I254*H254,2)</f>
        <v>0</v>
      </c>
      <c r="BL254" s="18" t="s">
        <v>227</v>
      </c>
      <c r="BM254" s="251" t="s">
        <v>2564</v>
      </c>
    </row>
    <row r="255" s="13" customFormat="1">
      <c r="A255" s="13"/>
      <c r="B255" s="258"/>
      <c r="C255" s="259"/>
      <c r="D255" s="260" t="s">
        <v>256</v>
      </c>
      <c r="E255" s="261" t="s">
        <v>1</v>
      </c>
      <c r="F255" s="262" t="s">
        <v>3139</v>
      </c>
      <c r="G255" s="259"/>
      <c r="H255" s="263">
        <v>119.56999999999999</v>
      </c>
      <c r="I255" s="264"/>
      <c r="J255" s="259"/>
      <c r="K255" s="259"/>
      <c r="L255" s="265"/>
      <c r="M255" s="266"/>
      <c r="N255" s="267"/>
      <c r="O255" s="267"/>
      <c r="P255" s="267"/>
      <c r="Q255" s="267"/>
      <c r="R255" s="267"/>
      <c r="S255" s="267"/>
      <c r="T255" s="268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69" t="s">
        <v>256</v>
      </c>
      <c r="AU255" s="269" t="s">
        <v>92</v>
      </c>
      <c r="AV255" s="13" t="s">
        <v>92</v>
      </c>
      <c r="AW255" s="13" t="s">
        <v>32</v>
      </c>
      <c r="AX255" s="13" t="s">
        <v>76</v>
      </c>
      <c r="AY255" s="269" t="s">
        <v>210</v>
      </c>
    </row>
    <row r="256" s="13" customFormat="1">
      <c r="A256" s="13"/>
      <c r="B256" s="258"/>
      <c r="C256" s="259"/>
      <c r="D256" s="260" t="s">
        <v>256</v>
      </c>
      <c r="E256" s="261" t="s">
        <v>1</v>
      </c>
      <c r="F256" s="262" t="s">
        <v>3140</v>
      </c>
      <c r="G256" s="259"/>
      <c r="H256" s="263">
        <v>14.355</v>
      </c>
      <c r="I256" s="264"/>
      <c r="J256" s="259"/>
      <c r="K256" s="259"/>
      <c r="L256" s="265"/>
      <c r="M256" s="266"/>
      <c r="N256" s="267"/>
      <c r="O256" s="267"/>
      <c r="P256" s="267"/>
      <c r="Q256" s="267"/>
      <c r="R256" s="267"/>
      <c r="S256" s="267"/>
      <c r="T256" s="268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69" t="s">
        <v>256</v>
      </c>
      <c r="AU256" s="269" t="s">
        <v>92</v>
      </c>
      <c r="AV256" s="13" t="s">
        <v>92</v>
      </c>
      <c r="AW256" s="13" t="s">
        <v>32</v>
      </c>
      <c r="AX256" s="13" t="s">
        <v>76</v>
      </c>
      <c r="AY256" s="269" t="s">
        <v>210</v>
      </c>
    </row>
    <row r="257" s="14" customFormat="1">
      <c r="A257" s="14"/>
      <c r="B257" s="270"/>
      <c r="C257" s="271"/>
      <c r="D257" s="260" t="s">
        <v>256</v>
      </c>
      <c r="E257" s="272" t="s">
        <v>1</v>
      </c>
      <c r="F257" s="273" t="s">
        <v>268</v>
      </c>
      <c r="G257" s="271"/>
      <c r="H257" s="274">
        <v>133.92500000000001</v>
      </c>
      <c r="I257" s="275"/>
      <c r="J257" s="271"/>
      <c r="K257" s="271"/>
      <c r="L257" s="276"/>
      <c r="M257" s="277"/>
      <c r="N257" s="278"/>
      <c r="O257" s="278"/>
      <c r="P257" s="278"/>
      <c r="Q257" s="278"/>
      <c r="R257" s="278"/>
      <c r="S257" s="278"/>
      <c r="T257" s="279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80" t="s">
        <v>256</v>
      </c>
      <c r="AU257" s="280" t="s">
        <v>92</v>
      </c>
      <c r="AV257" s="14" t="s">
        <v>227</v>
      </c>
      <c r="AW257" s="14" t="s">
        <v>32</v>
      </c>
      <c r="AX257" s="14" t="s">
        <v>84</v>
      </c>
      <c r="AY257" s="280" t="s">
        <v>210</v>
      </c>
    </row>
    <row r="258" s="2" customFormat="1" ht="21.0566" customHeight="1">
      <c r="A258" s="39"/>
      <c r="B258" s="40"/>
      <c r="C258" s="239" t="s">
        <v>520</v>
      </c>
      <c r="D258" s="239" t="s">
        <v>213</v>
      </c>
      <c r="E258" s="240" t="s">
        <v>2566</v>
      </c>
      <c r="F258" s="241" t="s">
        <v>2567</v>
      </c>
      <c r="G258" s="242" t="s">
        <v>264</v>
      </c>
      <c r="H258" s="243">
        <v>0.050000000000000003</v>
      </c>
      <c r="I258" s="244"/>
      <c r="J258" s="245">
        <f>ROUND(I258*H258,2)</f>
        <v>0</v>
      </c>
      <c r="K258" s="246"/>
      <c r="L258" s="45"/>
      <c r="M258" s="247" t="s">
        <v>1</v>
      </c>
      <c r="N258" s="248" t="s">
        <v>42</v>
      </c>
      <c r="O258" s="98"/>
      <c r="P258" s="249">
        <f>O258*H258</f>
        <v>0</v>
      </c>
      <c r="Q258" s="249">
        <v>2.6524999999999999</v>
      </c>
      <c r="R258" s="249">
        <f>Q258*H258</f>
        <v>0.13262499999999999</v>
      </c>
      <c r="S258" s="249">
        <v>0</v>
      </c>
      <c r="T258" s="250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51" t="s">
        <v>227</v>
      </c>
      <c r="AT258" s="251" t="s">
        <v>213</v>
      </c>
      <c r="AU258" s="251" t="s">
        <v>92</v>
      </c>
      <c r="AY258" s="18" t="s">
        <v>210</v>
      </c>
      <c r="BE258" s="252">
        <f>IF(N258="základná",J258,0)</f>
        <v>0</v>
      </c>
      <c r="BF258" s="252">
        <f>IF(N258="znížená",J258,0)</f>
        <v>0</v>
      </c>
      <c r="BG258" s="252">
        <f>IF(N258="zákl. prenesená",J258,0)</f>
        <v>0</v>
      </c>
      <c r="BH258" s="252">
        <f>IF(N258="zníž. prenesená",J258,0)</f>
        <v>0</v>
      </c>
      <c r="BI258" s="252">
        <f>IF(N258="nulová",J258,0)</f>
        <v>0</v>
      </c>
      <c r="BJ258" s="18" t="s">
        <v>92</v>
      </c>
      <c r="BK258" s="252">
        <f>ROUND(I258*H258,2)</f>
        <v>0</v>
      </c>
      <c r="BL258" s="18" t="s">
        <v>227</v>
      </c>
      <c r="BM258" s="251" t="s">
        <v>2568</v>
      </c>
    </row>
    <row r="259" s="13" customFormat="1">
      <c r="A259" s="13"/>
      <c r="B259" s="258"/>
      <c r="C259" s="259"/>
      <c r="D259" s="260" t="s">
        <v>256</v>
      </c>
      <c r="E259" s="261" t="s">
        <v>1</v>
      </c>
      <c r="F259" s="262" t="s">
        <v>3141</v>
      </c>
      <c r="G259" s="259"/>
      <c r="H259" s="263">
        <v>0.050000000000000003</v>
      </c>
      <c r="I259" s="264"/>
      <c r="J259" s="259"/>
      <c r="K259" s="259"/>
      <c r="L259" s="265"/>
      <c r="M259" s="266"/>
      <c r="N259" s="267"/>
      <c r="O259" s="267"/>
      <c r="P259" s="267"/>
      <c r="Q259" s="267"/>
      <c r="R259" s="267"/>
      <c r="S259" s="267"/>
      <c r="T259" s="268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69" t="s">
        <v>256</v>
      </c>
      <c r="AU259" s="269" t="s">
        <v>92</v>
      </c>
      <c r="AV259" s="13" t="s">
        <v>92</v>
      </c>
      <c r="AW259" s="13" t="s">
        <v>32</v>
      </c>
      <c r="AX259" s="13" t="s">
        <v>76</v>
      </c>
      <c r="AY259" s="269" t="s">
        <v>210</v>
      </c>
    </row>
    <row r="260" s="13" customFormat="1">
      <c r="A260" s="13"/>
      <c r="B260" s="258"/>
      <c r="C260" s="259"/>
      <c r="D260" s="260" t="s">
        <v>256</v>
      </c>
      <c r="E260" s="261" t="s">
        <v>1</v>
      </c>
      <c r="F260" s="262" t="s">
        <v>2973</v>
      </c>
      <c r="G260" s="259"/>
      <c r="H260" s="263">
        <v>0</v>
      </c>
      <c r="I260" s="264"/>
      <c r="J260" s="259"/>
      <c r="K260" s="259"/>
      <c r="L260" s="265"/>
      <c r="M260" s="266"/>
      <c r="N260" s="267"/>
      <c r="O260" s="267"/>
      <c r="P260" s="267"/>
      <c r="Q260" s="267"/>
      <c r="R260" s="267"/>
      <c r="S260" s="267"/>
      <c r="T260" s="268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69" t="s">
        <v>256</v>
      </c>
      <c r="AU260" s="269" t="s">
        <v>92</v>
      </c>
      <c r="AV260" s="13" t="s">
        <v>92</v>
      </c>
      <c r="AW260" s="13" t="s">
        <v>32</v>
      </c>
      <c r="AX260" s="13" t="s">
        <v>76</v>
      </c>
      <c r="AY260" s="269" t="s">
        <v>210</v>
      </c>
    </row>
    <row r="261" s="14" customFormat="1">
      <c r="A261" s="14"/>
      <c r="B261" s="270"/>
      <c r="C261" s="271"/>
      <c r="D261" s="260" t="s">
        <v>256</v>
      </c>
      <c r="E261" s="272" t="s">
        <v>1</v>
      </c>
      <c r="F261" s="273" t="s">
        <v>268</v>
      </c>
      <c r="G261" s="271"/>
      <c r="H261" s="274">
        <v>0.050000000000000003</v>
      </c>
      <c r="I261" s="275"/>
      <c r="J261" s="271"/>
      <c r="K261" s="271"/>
      <c r="L261" s="276"/>
      <c r="M261" s="277"/>
      <c r="N261" s="278"/>
      <c r="O261" s="278"/>
      <c r="P261" s="278"/>
      <c r="Q261" s="278"/>
      <c r="R261" s="278"/>
      <c r="S261" s="278"/>
      <c r="T261" s="279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80" t="s">
        <v>256</v>
      </c>
      <c r="AU261" s="280" t="s">
        <v>92</v>
      </c>
      <c r="AV261" s="14" t="s">
        <v>227</v>
      </c>
      <c r="AW261" s="14" t="s">
        <v>32</v>
      </c>
      <c r="AX261" s="14" t="s">
        <v>84</v>
      </c>
      <c r="AY261" s="280" t="s">
        <v>210</v>
      </c>
    </row>
    <row r="262" s="2" customFormat="1" ht="23.4566" customHeight="1">
      <c r="A262" s="39"/>
      <c r="B262" s="40"/>
      <c r="C262" s="239" t="s">
        <v>525</v>
      </c>
      <c r="D262" s="239" t="s">
        <v>213</v>
      </c>
      <c r="E262" s="240" t="s">
        <v>2571</v>
      </c>
      <c r="F262" s="241" t="s">
        <v>2572</v>
      </c>
      <c r="G262" s="242" t="s">
        <v>254</v>
      </c>
      <c r="H262" s="243">
        <v>133.92500000000001</v>
      </c>
      <c r="I262" s="244"/>
      <c r="J262" s="245">
        <f>ROUND(I262*H262,2)</f>
        <v>0</v>
      </c>
      <c r="K262" s="246"/>
      <c r="L262" s="45"/>
      <c r="M262" s="247" t="s">
        <v>1</v>
      </c>
      <c r="N262" s="248" t="s">
        <v>42</v>
      </c>
      <c r="O262" s="98"/>
      <c r="P262" s="249">
        <f>O262*H262</f>
        <v>0</v>
      </c>
      <c r="Q262" s="249">
        <v>0.31879000000000002</v>
      </c>
      <c r="R262" s="249">
        <f>Q262*H262</f>
        <v>42.693950750000006</v>
      </c>
      <c r="S262" s="249">
        <v>0</v>
      </c>
      <c r="T262" s="250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51" t="s">
        <v>227</v>
      </c>
      <c r="AT262" s="251" t="s">
        <v>213</v>
      </c>
      <c r="AU262" s="251" t="s">
        <v>92</v>
      </c>
      <c r="AY262" s="18" t="s">
        <v>210</v>
      </c>
      <c r="BE262" s="252">
        <f>IF(N262="základná",J262,0)</f>
        <v>0</v>
      </c>
      <c r="BF262" s="252">
        <f>IF(N262="znížená",J262,0)</f>
        <v>0</v>
      </c>
      <c r="BG262" s="252">
        <f>IF(N262="zákl. prenesená",J262,0)</f>
        <v>0</v>
      </c>
      <c r="BH262" s="252">
        <f>IF(N262="zníž. prenesená",J262,0)</f>
        <v>0</v>
      </c>
      <c r="BI262" s="252">
        <f>IF(N262="nulová",J262,0)</f>
        <v>0</v>
      </c>
      <c r="BJ262" s="18" t="s">
        <v>92</v>
      </c>
      <c r="BK262" s="252">
        <f>ROUND(I262*H262,2)</f>
        <v>0</v>
      </c>
      <c r="BL262" s="18" t="s">
        <v>227</v>
      </c>
      <c r="BM262" s="251" t="s">
        <v>2573</v>
      </c>
    </row>
    <row r="263" s="13" customFormat="1">
      <c r="A263" s="13"/>
      <c r="B263" s="258"/>
      <c r="C263" s="259"/>
      <c r="D263" s="260" t="s">
        <v>256</v>
      </c>
      <c r="E263" s="261" t="s">
        <v>1</v>
      </c>
      <c r="F263" s="262" t="s">
        <v>3139</v>
      </c>
      <c r="G263" s="259"/>
      <c r="H263" s="263">
        <v>119.56999999999999</v>
      </c>
      <c r="I263" s="264"/>
      <c r="J263" s="259"/>
      <c r="K263" s="259"/>
      <c r="L263" s="265"/>
      <c r="M263" s="266"/>
      <c r="N263" s="267"/>
      <c r="O263" s="267"/>
      <c r="P263" s="267"/>
      <c r="Q263" s="267"/>
      <c r="R263" s="267"/>
      <c r="S263" s="267"/>
      <c r="T263" s="268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69" t="s">
        <v>256</v>
      </c>
      <c r="AU263" s="269" t="s">
        <v>92</v>
      </c>
      <c r="AV263" s="13" t="s">
        <v>92</v>
      </c>
      <c r="AW263" s="13" t="s">
        <v>32</v>
      </c>
      <c r="AX263" s="13" t="s">
        <v>76</v>
      </c>
      <c r="AY263" s="269" t="s">
        <v>210</v>
      </c>
    </row>
    <row r="264" s="13" customFormat="1">
      <c r="A264" s="13"/>
      <c r="B264" s="258"/>
      <c r="C264" s="259"/>
      <c r="D264" s="260" t="s">
        <v>256</v>
      </c>
      <c r="E264" s="261" t="s">
        <v>1</v>
      </c>
      <c r="F264" s="262" t="s">
        <v>3142</v>
      </c>
      <c r="G264" s="259"/>
      <c r="H264" s="263">
        <v>14.355</v>
      </c>
      <c r="I264" s="264"/>
      <c r="J264" s="259"/>
      <c r="K264" s="259"/>
      <c r="L264" s="265"/>
      <c r="M264" s="266"/>
      <c r="N264" s="267"/>
      <c r="O264" s="267"/>
      <c r="P264" s="267"/>
      <c r="Q264" s="267"/>
      <c r="R264" s="267"/>
      <c r="S264" s="267"/>
      <c r="T264" s="268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69" t="s">
        <v>256</v>
      </c>
      <c r="AU264" s="269" t="s">
        <v>92</v>
      </c>
      <c r="AV264" s="13" t="s">
        <v>92</v>
      </c>
      <c r="AW264" s="13" t="s">
        <v>32</v>
      </c>
      <c r="AX264" s="13" t="s">
        <v>76</v>
      </c>
      <c r="AY264" s="269" t="s">
        <v>210</v>
      </c>
    </row>
    <row r="265" s="2" customFormat="1" ht="31.92453" customHeight="1">
      <c r="A265" s="39"/>
      <c r="B265" s="40"/>
      <c r="C265" s="239" t="s">
        <v>529</v>
      </c>
      <c r="D265" s="239" t="s">
        <v>213</v>
      </c>
      <c r="E265" s="240" t="s">
        <v>476</v>
      </c>
      <c r="F265" s="241" t="s">
        <v>477</v>
      </c>
      <c r="G265" s="242" t="s">
        <v>264</v>
      </c>
      <c r="H265" s="243">
        <v>13.6</v>
      </c>
      <c r="I265" s="244"/>
      <c r="J265" s="245">
        <f>ROUND(I265*H265,2)</f>
        <v>0</v>
      </c>
      <c r="K265" s="246"/>
      <c r="L265" s="45"/>
      <c r="M265" s="247" t="s">
        <v>1</v>
      </c>
      <c r="N265" s="248" t="s">
        <v>42</v>
      </c>
      <c r="O265" s="98"/>
      <c r="P265" s="249">
        <f>O265*H265</f>
        <v>0</v>
      </c>
      <c r="Q265" s="249">
        <v>2.2632490000000001</v>
      </c>
      <c r="R265" s="249">
        <f>Q265*H265</f>
        <v>30.780186400000002</v>
      </c>
      <c r="S265" s="249">
        <v>0</v>
      </c>
      <c r="T265" s="250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51" t="s">
        <v>227</v>
      </c>
      <c r="AT265" s="251" t="s">
        <v>213</v>
      </c>
      <c r="AU265" s="251" t="s">
        <v>92</v>
      </c>
      <c r="AY265" s="18" t="s">
        <v>210</v>
      </c>
      <c r="BE265" s="252">
        <f>IF(N265="základná",J265,0)</f>
        <v>0</v>
      </c>
      <c r="BF265" s="252">
        <f>IF(N265="znížená",J265,0)</f>
        <v>0</v>
      </c>
      <c r="BG265" s="252">
        <f>IF(N265="zákl. prenesená",J265,0)</f>
        <v>0</v>
      </c>
      <c r="BH265" s="252">
        <f>IF(N265="zníž. prenesená",J265,0)</f>
        <v>0</v>
      </c>
      <c r="BI265" s="252">
        <f>IF(N265="nulová",J265,0)</f>
        <v>0</v>
      </c>
      <c r="BJ265" s="18" t="s">
        <v>92</v>
      </c>
      <c r="BK265" s="252">
        <f>ROUND(I265*H265,2)</f>
        <v>0</v>
      </c>
      <c r="BL265" s="18" t="s">
        <v>227</v>
      </c>
      <c r="BM265" s="251" t="s">
        <v>2974</v>
      </c>
    </row>
    <row r="266" s="13" customFormat="1">
      <c r="A266" s="13"/>
      <c r="B266" s="258"/>
      <c r="C266" s="259"/>
      <c r="D266" s="260" t="s">
        <v>256</v>
      </c>
      <c r="E266" s="261" t="s">
        <v>1</v>
      </c>
      <c r="F266" s="262" t="s">
        <v>3143</v>
      </c>
      <c r="G266" s="259"/>
      <c r="H266" s="263">
        <v>5.5999999999999996</v>
      </c>
      <c r="I266" s="264"/>
      <c r="J266" s="259"/>
      <c r="K266" s="259"/>
      <c r="L266" s="265"/>
      <c r="M266" s="266"/>
      <c r="N266" s="267"/>
      <c r="O266" s="267"/>
      <c r="P266" s="267"/>
      <c r="Q266" s="267"/>
      <c r="R266" s="267"/>
      <c r="S266" s="267"/>
      <c r="T266" s="268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69" t="s">
        <v>256</v>
      </c>
      <c r="AU266" s="269" t="s">
        <v>92</v>
      </c>
      <c r="AV266" s="13" t="s">
        <v>92</v>
      </c>
      <c r="AW266" s="13" t="s">
        <v>32</v>
      </c>
      <c r="AX266" s="13" t="s">
        <v>76</v>
      </c>
      <c r="AY266" s="269" t="s">
        <v>210</v>
      </c>
    </row>
    <row r="267" s="13" customFormat="1">
      <c r="A267" s="13"/>
      <c r="B267" s="258"/>
      <c r="C267" s="259"/>
      <c r="D267" s="260" t="s">
        <v>256</v>
      </c>
      <c r="E267" s="261" t="s">
        <v>1</v>
      </c>
      <c r="F267" s="262" t="s">
        <v>2900</v>
      </c>
      <c r="G267" s="259"/>
      <c r="H267" s="263">
        <v>8</v>
      </c>
      <c r="I267" s="264"/>
      <c r="J267" s="259"/>
      <c r="K267" s="259"/>
      <c r="L267" s="265"/>
      <c r="M267" s="266"/>
      <c r="N267" s="267"/>
      <c r="O267" s="267"/>
      <c r="P267" s="267"/>
      <c r="Q267" s="267"/>
      <c r="R267" s="267"/>
      <c r="S267" s="267"/>
      <c r="T267" s="268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69" t="s">
        <v>256</v>
      </c>
      <c r="AU267" s="269" t="s">
        <v>92</v>
      </c>
      <c r="AV267" s="13" t="s">
        <v>92</v>
      </c>
      <c r="AW267" s="13" t="s">
        <v>32</v>
      </c>
      <c r="AX267" s="13" t="s">
        <v>76</v>
      </c>
      <c r="AY267" s="269" t="s">
        <v>210</v>
      </c>
    </row>
    <row r="268" s="14" customFormat="1">
      <c r="A268" s="14"/>
      <c r="B268" s="270"/>
      <c r="C268" s="271"/>
      <c r="D268" s="260" t="s">
        <v>256</v>
      </c>
      <c r="E268" s="272" t="s">
        <v>1</v>
      </c>
      <c r="F268" s="273" t="s">
        <v>268</v>
      </c>
      <c r="G268" s="271"/>
      <c r="H268" s="274">
        <v>13.6</v>
      </c>
      <c r="I268" s="275"/>
      <c r="J268" s="271"/>
      <c r="K268" s="271"/>
      <c r="L268" s="276"/>
      <c r="M268" s="277"/>
      <c r="N268" s="278"/>
      <c r="O268" s="278"/>
      <c r="P268" s="278"/>
      <c r="Q268" s="278"/>
      <c r="R268" s="278"/>
      <c r="S268" s="278"/>
      <c r="T268" s="279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80" t="s">
        <v>256</v>
      </c>
      <c r="AU268" s="280" t="s">
        <v>92</v>
      </c>
      <c r="AV268" s="14" t="s">
        <v>227</v>
      </c>
      <c r="AW268" s="14" t="s">
        <v>32</v>
      </c>
      <c r="AX268" s="14" t="s">
        <v>84</v>
      </c>
      <c r="AY268" s="280" t="s">
        <v>210</v>
      </c>
    </row>
    <row r="269" s="2" customFormat="1" ht="23.4566" customHeight="1">
      <c r="A269" s="39"/>
      <c r="B269" s="40"/>
      <c r="C269" s="239" t="s">
        <v>534</v>
      </c>
      <c r="D269" s="239" t="s">
        <v>213</v>
      </c>
      <c r="E269" s="240" t="s">
        <v>486</v>
      </c>
      <c r="F269" s="241" t="s">
        <v>487</v>
      </c>
      <c r="G269" s="242" t="s">
        <v>254</v>
      </c>
      <c r="H269" s="243">
        <v>0.68799999999999994</v>
      </c>
      <c r="I269" s="244"/>
      <c r="J269" s="245">
        <f>ROUND(I269*H269,2)</f>
        <v>0</v>
      </c>
      <c r="K269" s="246"/>
      <c r="L269" s="45"/>
      <c r="M269" s="247" t="s">
        <v>1</v>
      </c>
      <c r="N269" s="248" t="s">
        <v>42</v>
      </c>
      <c r="O269" s="98"/>
      <c r="P269" s="249">
        <f>O269*H269</f>
        <v>0</v>
      </c>
      <c r="Q269" s="249">
        <v>0.022655000000000002</v>
      </c>
      <c r="R269" s="249">
        <f>Q269*H269</f>
        <v>0.015586640000000001</v>
      </c>
      <c r="S269" s="249">
        <v>0</v>
      </c>
      <c r="T269" s="250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51" t="s">
        <v>227</v>
      </c>
      <c r="AT269" s="251" t="s">
        <v>213</v>
      </c>
      <c r="AU269" s="251" t="s">
        <v>92</v>
      </c>
      <c r="AY269" s="18" t="s">
        <v>210</v>
      </c>
      <c r="BE269" s="252">
        <f>IF(N269="základná",J269,0)</f>
        <v>0</v>
      </c>
      <c r="BF269" s="252">
        <f>IF(N269="znížená",J269,0)</f>
        <v>0</v>
      </c>
      <c r="BG269" s="252">
        <f>IF(N269="zákl. prenesená",J269,0)</f>
        <v>0</v>
      </c>
      <c r="BH269" s="252">
        <f>IF(N269="zníž. prenesená",J269,0)</f>
        <v>0</v>
      </c>
      <c r="BI269" s="252">
        <f>IF(N269="nulová",J269,0)</f>
        <v>0</v>
      </c>
      <c r="BJ269" s="18" t="s">
        <v>92</v>
      </c>
      <c r="BK269" s="252">
        <f>ROUND(I269*H269,2)</f>
        <v>0</v>
      </c>
      <c r="BL269" s="18" t="s">
        <v>227</v>
      </c>
      <c r="BM269" s="251" t="s">
        <v>2574</v>
      </c>
    </row>
    <row r="270" s="13" customFormat="1">
      <c r="A270" s="13"/>
      <c r="B270" s="258"/>
      <c r="C270" s="259"/>
      <c r="D270" s="260" t="s">
        <v>256</v>
      </c>
      <c r="E270" s="261" t="s">
        <v>1</v>
      </c>
      <c r="F270" s="262" t="s">
        <v>3144</v>
      </c>
      <c r="G270" s="259"/>
      <c r="H270" s="263">
        <v>0.68799999999999994</v>
      </c>
      <c r="I270" s="264"/>
      <c r="J270" s="259"/>
      <c r="K270" s="259"/>
      <c r="L270" s="265"/>
      <c r="M270" s="266"/>
      <c r="N270" s="267"/>
      <c r="O270" s="267"/>
      <c r="P270" s="267"/>
      <c r="Q270" s="267"/>
      <c r="R270" s="267"/>
      <c r="S270" s="267"/>
      <c r="T270" s="268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69" t="s">
        <v>256</v>
      </c>
      <c r="AU270" s="269" t="s">
        <v>92</v>
      </c>
      <c r="AV270" s="13" t="s">
        <v>92</v>
      </c>
      <c r="AW270" s="13" t="s">
        <v>32</v>
      </c>
      <c r="AX270" s="13" t="s">
        <v>76</v>
      </c>
      <c r="AY270" s="269" t="s">
        <v>210</v>
      </c>
    </row>
    <row r="271" s="14" customFormat="1">
      <c r="A271" s="14"/>
      <c r="B271" s="270"/>
      <c r="C271" s="271"/>
      <c r="D271" s="260" t="s">
        <v>256</v>
      </c>
      <c r="E271" s="272" t="s">
        <v>1</v>
      </c>
      <c r="F271" s="273" t="s">
        <v>268</v>
      </c>
      <c r="G271" s="271"/>
      <c r="H271" s="274">
        <v>0.68799999999999994</v>
      </c>
      <c r="I271" s="275"/>
      <c r="J271" s="271"/>
      <c r="K271" s="271"/>
      <c r="L271" s="276"/>
      <c r="M271" s="277"/>
      <c r="N271" s="278"/>
      <c r="O271" s="278"/>
      <c r="P271" s="278"/>
      <c r="Q271" s="278"/>
      <c r="R271" s="278"/>
      <c r="S271" s="278"/>
      <c r="T271" s="279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80" t="s">
        <v>256</v>
      </c>
      <c r="AU271" s="280" t="s">
        <v>92</v>
      </c>
      <c r="AV271" s="14" t="s">
        <v>227</v>
      </c>
      <c r="AW271" s="14" t="s">
        <v>32</v>
      </c>
      <c r="AX271" s="14" t="s">
        <v>84</v>
      </c>
      <c r="AY271" s="280" t="s">
        <v>210</v>
      </c>
    </row>
    <row r="272" s="2" customFormat="1" ht="23.4566" customHeight="1">
      <c r="A272" s="39"/>
      <c r="B272" s="40"/>
      <c r="C272" s="239" t="s">
        <v>539</v>
      </c>
      <c r="D272" s="239" t="s">
        <v>213</v>
      </c>
      <c r="E272" s="240" t="s">
        <v>2577</v>
      </c>
      <c r="F272" s="241" t="s">
        <v>2578</v>
      </c>
      <c r="G272" s="242" t="s">
        <v>264</v>
      </c>
      <c r="H272" s="243">
        <v>69</v>
      </c>
      <c r="I272" s="244"/>
      <c r="J272" s="245">
        <f>ROUND(I272*H272,2)</f>
        <v>0</v>
      </c>
      <c r="K272" s="246"/>
      <c r="L272" s="45"/>
      <c r="M272" s="247" t="s">
        <v>1</v>
      </c>
      <c r="N272" s="248" t="s">
        <v>42</v>
      </c>
      <c r="O272" s="98"/>
      <c r="P272" s="249">
        <f>O272*H272</f>
        <v>0</v>
      </c>
      <c r="Q272" s="249">
        <v>2.4292980000000002</v>
      </c>
      <c r="R272" s="249">
        <f>Q272*H272</f>
        <v>167.62156200000001</v>
      </c>
      <c r="S272" s="249">
        <v>0</v>
      </c>
      <c r="T272" s="250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51" t="s">
        <v>227</v>
      </c>
      <c r="AT272" s="251" t="s">
        <v>213</v>
      </c>
      <c r="AU272" s="251" t="s">
        <v>92</v>
      </c>
      <c r="AY272" s="18" t="s">
        <v>210</v>
      </c>
      <c r="BE272" s="252">
        <f>IF(N272="základná",J272,0)</f>
        <v>0</v>
      </c>
      <c r="BF272" s="252">
        <f>IF(N272="znížená",J272,0)</f>
        <v>0</v>
      </c>
      <c r="BG272" s="252">
        <f>IF(N272="zákl. prenesená",J272,0)</f>
        <v>0</v>
      </c>
      <c r="BH272" s="252">
        <f>IF(N272="zníž. prenesená",J272,0)</f>
        <v>0</v>
      </c>
      <c r="BI272" s="252">
        <f>IF(N272="nulová",J272,0)</f>
        <v>0</v>
      </c>
      <c r="BJ272" s="18" t="s">
        <v>92</v>
      </c>
      <c r="BK272" s="252">
        <f>ROUND(I272*H272,2)</f>
        <v>0</v>
      </c>
      <c r="BL272" s="18" t="s">
        <v>227</v>
      </c>
      <c r="BM272" s="251" t="s">
        <v>2579</v>
      </c>
    </row>
    <row r="273" s="13" customFormat="1">
      <c r="A273" s="13"/>
      <c r="B273" s="258"/>
      <c r="C273" s="259"/>
      <c r="D273" s="260" t="s">
        <v>256</v>
      </c>
      <c r="E273" s="261" t="s">
        <v>1</v>
      </c>
      <c r="F273" s="262" t="s">
        <v>3145</v>
      </c>
      <c r="G273" s="259"/>
      <c r="H273" s="263">
        <v>69</v>
      </c>
      <c r="I273" s="264"/>
      <c r="J273" s="259"/>
      <c r="K273" s="259"/>
      <c r="L273" s="265"/>
      <c r="M273" s="266"/>
      <c r="N273" s="267"/>
      <c r="O273" s="267"/>
      <c r="P273" s="267"/>
      <c r="Q273" s="267"/>
      <c r="R273" s="267"/>
      <c r="S273" s="267"/>
      <c r="T273" s="268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69" t="s">
        <v>256</v>
      </c>
      <c r="AU273" s="269" t="s">
        <v>92</v>
      </c>
      <c r="AV273" s="13" t="s">
        <v>92</v>
      </c>
      <c r="AW273" s="13" t="s">
        <v>32</v>
      </c>
      <c r="AX273" s="13" t="s">
        <v>84</v>
      </c>
      <c r="AY273" s="269" t="s">
        <v>210</v>
      </c>
    </row>
    <row r="274" s="2" customFormat="1" ht="31.92453" customHeight="1">
      <c r="A274" s="39"/>
      <c r="B274" s="40"/>
      <c r="C274" s="239" t="s">
        <v>544</v>
      </c>
      <c r="D274" s="239" t="s">
        <v>213</v>
      </c>
      <c r="E274" s="240" t="s">
        <v>937</v>
      </c>
      <c r="F274" s="241" t="s">
        <v>938</v>
      </c>
      <c r="G274" s="242" t="s">
        <v>264</v>
      </c>
      <c r="H274" s="243">
        <v>14</v>
      </c>
      <c r="I274" s="244"/>
      <c r="J274" s="245">
        <f>ROUND(I274*H274,2)</f>
        <v>0</v>
      </c>
      <c r="K274" s="246"/>
      <c r="L274" s="45"/>
      <c r="M274" s="247" t="s">
        <v>1</v>
      </c>
      <c r="N274" s="248" t="s">
        <v>42</v>
      </c>
      <c r="O274" s="98"/>
      <c r="P274" s="249">
        <f>O274*H274</f>
        <v>0</v>
      </c>
      <c r="Q274" s="249">
        <v>2.0841599999999998</v>
      </c>
      <c r="R274" s="249">
        <f>Q274*H274</f>
        <v>29.178239999999995</v>
      </c>
      <c r="S274" s="249">
        <v>0</v>
      </c>
      <c r="T274" s="250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51" t="s">
        <v>227</v>
      </c>
      <c r="AT274" s="251" t="s">
        <v>213</v>
      </c>
      <c r="AU274" s="251" t="s">
        <v>92</v>
      </c>
      <c r="AY274" s="18" t="s">
        <v>210</v>
      </c>
      <c r="BE274" s="252">
        <f>IF(N274="základná",J274,0)</f>
        <v>0</v>
      </c>
      <c r="BF274" s="252">
        <f>IF(N274="znížená",J274,0)</f>
        <v>0</v>
      </c>
      <c r="BG274" s="252">
        <f>IF(N274="zákl. prenesená",J274,0)</f>
        <v>0</v>
      </c>
      <c r="BH274" s="252">
        <f>IF(N274="zníž. prenesená",J274,0)</f>
        <v>0</v>
      </c>
      <c r="BI274" s="252">
        <f>IF(N274="nulová",J274,0)</f>
        <v>0</v>
      </c>
      <c r="BJ274" s="18" t="s">
        <v>92</v>
      </c>
      <c r="BK274" s="252">
        <f>ROUND(I274*H274,2)</f>
        <v>0</v>
      </c>
      <c r="BL274" s="18" t="s">
        <v>227</v>
      </c>
      <c r="BM274" s="251" t="s">
        <v>2978</v>
      </c>
    </row>
    <row r="275" s="13" customFormat="1">
      <c r="A275" s="13"/>
      <c r="B275" s="258"/>
      <c r="C275" s="259"/>
      <c r="D275" s="260" t="s">
        <v>256</v>
      </c>
      <c r="E275" s="261" t="s">
        <v>1</v>
      </c>
      <c r="F275" s="262" t="s">
        <v>3146</v>
      </c>
      <c r="G275" s="259"/>
      <c r="H275" s="263">
        <v>14</v>
      </c>
      <c r="I275" s="264"/>
      <c r="J275" s="259"/>
      <c r="K275" s="259"/>
      <c r="L275" s="265"/>
      <c r="M275" s="266"/>
      <c r="N275" s="267"/>
      <c r="O275" s="267"/>
      <c r="P275" s="267"/>
      <c r="Q275" s="267"/>
      <c r="R275" s="267"/>
      <c r="S275" s="267"/>
      <c r="T275" s="268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69" t="s">
        <v>256</v>
      </c>
      <c r="AU275" s="269" t="s">
        <v>92</v>
      </c>
      <c r="AV275" s="13" t="s">
        <v>92</v>
      </c>
      <c r="AW275" s="13" t="s">
        <v>32</v>
      </c>
      <c r="AX275" s="13" t="s">
        <v>84</v>
      </c>
      <c r="AY275" s="269" t="s">
        <v>210</v>
      </c>
    </row>
    <row r="276" s="2" customFormat="1" ht="31.92453" customHeight="1">
      <c r="A276" s="39"/>
      <c r="B276" s="40"/>
      <c r="C276" s="239" t="s">
        <v>550</v>
      </c>
      <c r="D276" s="239" t="s">
        <v>213</v>
      </c>
      <c r="E276" s="240" t="s">
        <v>2581</v>
      </c>
      <c r="F276" s="241" t="s">
        <v>2582</v>
      </c>
      <c r="G276" s="242" t="s">
        <v>254</v>
      </c>
      <c r="H276" s="243">
        <v>121.75</v>
      </c>
      <c r="I276" s="244"/>
      <c r="J276" s="245">
        <f>ROUND(I276*H276,2)</f>
        <v>0</v>
      </c>
      <c r="K276" s="246"/>
      <c r="L276" s="45"/>
      <c r="M276" s="247" t="s">
        <v>1</v>
      </c>
      <c r="N276" s="248" t="s">
        <v>42</v>
      </c>
      <c r="O276" s="98"/>
      <c r="P276" s="249">
        <f>O276*H276</f>
        <v>0</v>
      </c>
      <c r="Q276" s="249">
        <v>0.90037999999999996</v>
      </c>
      <c r="R276" s="249">
        <f>Q276*H276</f>
        <v>109.62126499999999</v>
      </c>
      <c r="S276" s="249">
        <v>0</v>
      </c>
      <c r="T276" s="250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51" t="s">
        <v>227</v>
      </c>
      <c r="AT276" s="251" t="s">
        <v>213</v>
      </c>
      <c r="AU276" s="251" t="s">
        <v>92</v>
      </c>
      <c r="AY276" s="18" t="s">
        <v>210</v>
      </c>
      <c r="BE276" s="252">
        <f>IF(N276="základná",J276,0)</f>
        <v>0</v>
      </c>
      <c r="BF276" s="252">
        <f>IF(N276="znížená",J276,0)</f>
        <v>0</v>
      </c>
      <c r="BG276" s="252">
        <f>IF(N276="zákl. prenesená",J276,0)</f>
        <v>0</v>
      </c>
      <c r="BH276" s="252">
        <f>IF(N276="zníž. prenesená",J276,0)</f>
        <v>0</v>
      </c>
      <c r="BI276" s="252">
        <f>IF(N276="nulová",J276,0)</f>
        <v>0</v>
      </c>
      <c r="BJ276" s="18" t="s">
        <v>92</v>
      </c>
      <c r="BK276" s="252">
        <f>ROUND(I276*H276,2)</f>
        <v>0</v>
      </c>
      <c r="BL276" s="18" t="s">
        <v>227</v>
      </c>
      <c r="BM276" s="251" t="s">
        <v>2583</v>
      </c>
    </row>
    <row r="277" s="13" customFormat="1">
      <c r="A277" s="13"/>
      <c r="B277" s="258"/>
      <c r="C277" s="259"/>
      <c r="D277" s="260" t="s">
        <v>256</v>
      </c>
      <c r="E277" s="261" t="s">
        <v>1</v>
      </c>
      <c r="F277" s="262" t="s">
        <v>3147</v>
      </c>
      <c r="G277" s="259"/>
      <c r="H277" s="263">
        <v>108.7</v>
      </c>
      <c r="I277" s="264"/>
      <c r="J277" s="259"/>
      <c r="K277" s="259"/>
      <c r="L277" s="265"/>
      <c r="M277" s="266"/>
      <c r="N277" s="267"/>
      <c r="O277" s="267"/>
      <c r="P277" s="267"/>
      <c r="Q277" s="267"/>
      <c r="R277" s="267"/>
      <c r="S277" s="267"/>
      <c r="T277" s="268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69" t="s">
        <v>256</v>
      </c>
      <c r="AU277" s="269" t="s">
        <v>92</v>
      </c>
      <c r="AV277" s="13" t="s">
        <v>92</v>
      </c>
      <c r="AW277" s="13" t="s">
        <v>32</v>
      </c>
      <c r="AX277" s="13" t="s">
        <v>76</v>
      </c>
      <c r="AY277" s="269" t="s">
        <v>210</v>
      </c>
    </row>
    <row r="278" s="13" customFormat="1">
      <c r="A278" s="13"/>
      <c r="B278" s="258"/>
      <c r="C278" s="259"/>
      <c r="D278" s="260" t="s">
        <v>256</v>
      </c>
      <c r="E278" s="261" t="s">
        <v>1</v>
      </c>
      <c r="F278" s="262" t="s">
        <v>3148</v>
      </c>
      <c r="G278" s="259"/>
      <c r="H278" s="263">
        <v>13.050000000000001</v>
      </c>
      <c r="I278" s="264"/>
      <c r="J278" s="259"/>
      <c r="K278" s="259"/>
      <c r="L278" s="265"/>
      <c r="M278" s="266"/>
      <c r="N278" s="267"/>
      <c r="O278" s="267"/>
      <c r="P278" s="267"/>
      <c r="Q278" s="267"/>
      <c r="R278" s="267"/>
      <c r="S278" s="267"/>
      <c r="T278" s="268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69" t="s">
        <v>256</v>
      </c>
      <c r="AU278" s="269" t="s">
        <v>92</v>
      </c>
      <c r="AV278" s="13" t="s">
        <v>92</v>
      </c>
      <c r="AW278" s="13" t="s">
        <v>32</v>
      </c>
      <c r="AX278" s="13" t="s">
        <v>76</v>
      </c>
      <c r="AY278" s="269" t="s">
        <v>210</v>
      </c>
    </row>
    <row r="279" s="14" customFormat="1">
      <c r="A279" s="14"/>
      <c r="B279" s="270"/>
      <c r="C279" s="271"/>
      <c r="D279" s="260" t="s">
        <v>256</v>
      </c>
      <c r="E279" s="272" t="s">
        <v>1</v>
      </c>
      <c r="F279" s="273" t="s">
        <v>268</v>
      </c>
      <c r="G279" s="271"/>
      <c r="H279" s="274">
        <v>121.75</v>
      </c>
      <c r="I279" s="275"/>
      <c r="J279" s="271"/>
      <c r="K279" s="271"/>
      <c r="L279" s="276"/>
      <c r="M279" s="277"/>
      <c r="N279" s="278"/>
      <c r="O279" s="278"/>
      <c r="P279" s="278"/>
      <c r="Q279" s="278"/>
      <c r="R279" s="278"/>
      <c r="S279" s="278"/>
      <c r="T279" s="279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80" t="s">
        <v>256</v>
      </c>
      <c r="AU279" s="280" t="s">
        <v>92</v>
      </c>
      <c r="AV279" s="14" t="s">
        <v>227</v>
      </c>
      <c r="AW279" s="14" t="s">
        <v>32</v>
      </c>
      <c r="AX279" s="14" t="s">
        <v>84</v>
      </c>
      <c r="AY279" s="280" t="s">
        <v>210</v>
      </c>
    </row>
    <row r="280" s="12" customFormat="1" ht="22.8" customHeight="1">
      <c r="A280" s="12"/>
      <c r="B280" s="223"/>
      <c r="C280" s="224"/>
      <c r="D280" s="225" t="s">
        <v>75</v>
      </c>
      <c r="E280" s="237" t="s">
        <v>209</v>
      </c>
      <c r="F280" s="237" t="s">
        <v>494</v>
      </c>
      <c r="G280" s="224"/>
      <c r="H280" s="224"/>
      <c r="I280" s="227"/>
      <c r="J280" s="238">
        <f>BK280</f>
        <v>0</v>
      </c>
      <c r="K280" s="224"/>
      <c r="L280" s="229"/>
      <c r="M280" s="230"/>
      <c r="N280" s="231"/>
      <c r="O280" s="231"/>
      <c r="P280" s="232">
        <f>SUM(P281:P308)</f>
        <v>0</v>
      </c>
      <c r="Q280" s="231"/>
      <c r="R280" s="232">
        <f>SUM(R281:R308)</f>
        <v>152.86888032000002</v>
      </c>
      <c r="S280" s="231"/>
      <c r="T280" s="233">
        <f>SUM(T281:T308)</f>
        <v>0</v>
      </c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R280" s="234" t="s">
        <v>84</v>
      </c>
      <c r="AT280" s="235" t="s">
        <v>75</v>
      </c>
      <c r="AU280" s="235" t="s">
        <v>84</v>
      </c>
      <c r="AY280" s="234" t="s">
        <v>210</v>
      </c>
      <c r="BK280" s="236">
        <f>SUM(BK281:BK308)</f>
        <v>0</v>
      </c>
    </row>
    <row r="281" s="2" customFormat="1" ht="23.4566" customHeight="1">
      <c r="A281" s="39"/>
      <c r="B281" s="40"/>
      <c r="C281" s="239" t="s">
        <v>554</v>
      </c>
      <c r="D281" s="239" t="s">
        <v>213</v>
      </c>
      <c r="E281" s="240" t="s">
        <v>496</v>
      </c>
      <c r="F281" s="241" t="s">
        <v>497</v>
      </c>
      <c r="G281" s="242" t="s">
        <v>254</v>
      </c>
      <c r="H281" s="243">
        <v>115</v>
      </c>
      <c r="I281" s="244"/>
      <c r="J281" s="245">
        <f>ROUND(I281*H281,2)</f>
        <v>0</v>
      </c>
      <c r="K281" s="246"/>
      <c r="L281" s="45"/>
      <c r="M281" s="247" t="s">
        <v>1</v>
      </c>
      <c r="N281" s="248" t="s">
        <v>42</v>
      </c>
      <c r="O281" s="98"/>
      <c r="P281" s="249">
        <f>O281*H281</f>
        <v>0</v>
      </c>
      <c r="Q281" s="249">
        <v>0.46166000000000001</v>
      </c>
      <c r="R281" s="249">
        <f>Q281*H281</f>
        <v>53.090900000000005</v>
      </c>
      <c r="S281" s="249">
        <v>0</v>
      </c>
      <c r="T281" s="250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51" t="s">
        <v>227</v>
      </c>
      <c r="AT281" s="251" t="s">
        <v>213</v>
      </c>
      <c r="AU281" s="251" t="s">
        <v>92</v>
      </c>
      <c r="AY281" s="18" t="s">
        <v>210</v>
      </c>
      <c r="BE281" s="252">
        <f>IF(N281="základná",J281,0)</f>
        <v>0</v>
      </c>
      <c r="BF281" s="252">
        <f>IF(N281="znížená",J281,0)</f>
        <v>0</v>
      </c>
      <c r="BG281" s="252">
        <f>IF(N281="zákl. prenesená",J281,0)</f>
        <v>0</v>
      </c>
      <c r="BH281" s="252">
        <f>IF(N281="zníž. prenesená",J281,0)</f>
        <v>0</v>
      </c>
      <c r="BI281" s="252">
        <f>IF(N281="nulová",J281,0)</f>
        <v>0</v>
      </c>
      <c r="BJ281" s="18" t="s">
        <v>92</v>
      </c>
      <c r="BK281" s="252">
        <f>ROUND(I281*H281,2)</f>
        <v>0</v>
      </c>
      <c r="BL281" s="18" t="s">
        <v>227</v>
      </c>
      <c r="BM281" s="251" t="s">
        <v>2585</v>
      </c>
    </row>
    <row r="282" s="13" customFormat="1">
      <c r="A282" s="13"/>
      <c r="B282" s="258"/>
      <c r="C282" s="259"/>
      <c r="D282" s="260" t="s">
        <v>256</v>
      </c>
      <c r="E282" s="261" t="s">
        <v>1</v>
      </c>
      <c r="F282" s="262" t="s">
        <v>3149</v>
      </c>
      <c r="G282" s="259"/>
      <c r="H282" s="263">
        <v>115</v>
      </c>
      <c r="I282" s="264"/>
      <c r="J282" s="259"/>
      <c r="K282" s="259"/>
      <c r="L282" s="265"/>
      <c r="M282" s="266"/>
      <c r="N282" s="267"/>
      <c r="O282" s="267"/>
      <c r="P282" s="267"/>
      <c r="Q282" s="267"/>
      <c r="R282" s="267"/>
      <c r="S282" s="267"/>
      <c r="T282" s="268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69" t="s">
        <v>256</v>
      </c>
      <c r="AU282" s="269" t="s">
        <v>92</v>
      </c>
      <c r="AV282" s="13" t="s">
        <v>92</v>
      </c>
      <c r="AW282" s="13" t="s">
        <v>32</v>
      </c>
      <c r="AX282" s="13" t="s">
        <v>84</v>
      </c>
      <c r="AY282" s="269" t="s">
        <v>210</v>
      </c>
    </row>
    <row r="283" s="2" customFormat="1" ht="36.72453" customHeight="1">
      <c r="A283" s="39"/>
      <c r="B283" s="40"/>
      <c r="C283" s="239" t="s">
        <v>560</v>
      </c>
      <c r="D283" s="239" t="s">
        <v>213</v>
      </c>
      <c r="E283" s="240" t="s">
        <v>506</v>
      </c>
      <c r="F283" s="241" t="s">
        <v>507</v>
      </c>
      <c r="G283" s="242" t="s">
        <v>254</v>
      </c>
      <c r="H283" s="243">
        <v>115</v>
      </c>
      <c r="I283" s="244"/>
      <c r="J283" s="245">
        <f>ROUND(I283*H283,2)</f>
        <v>0</v>
      </c>
      <c r="K283" s="246"/>
      <c r="L283" s="45"/>
      <c r="M283" s="247" t="s">
        <v>1</v>
      </c>
      <c r="N283" s="248" t="s">
        <v>42</v>
      </c>
      <c r="O283" s="98"/>
      <c r="P283" s="249">
        <f>O283*H283</f>
        <v>0</v>
      </c>
      <c r="Q283" s="249">
        <v>0.47117510000000001</v>
      </c>
      <c r="R283" s="249">
        <f>Q283*H283</f>
        <v>54.185136499999999</v>
      </c>
      <c r="S283" s="249">
        <v>0</v>
      </c>
      <c r="T283" s="250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51" t="s">
        <v>227</v>
      </c>
      <c r="AT283" s="251" t="s">
        <v>213</v>
      </c>
      <c r="AU283" s="251" t="s">
        <v>92</v>
      </c>
      <c r="AY283" s="18" t="s">
        <v>210</v>
      </c>
      <c r="BE283" s="252">
        <f>IF(N283="základná",J283,0)</f>
        <v>0</v>
      </c>
      <c r="BF283" s="252">
        <f>IF(N283="znížená",J283,0)</f>
        <v>0</v>
      </c>
      <c r="BG283" s="252">
        <f>IF(N283="zákl. prenesená",J283,0)</f>
        <v>0</v>
      </c>
      <c r="BH283" s="252">
        <f>IF(N283="zníž. prenesená",J283,0)</f>
        <v>0</v>
      </c>
      <c r="BI283" s="252">
        <f>IF(N283="nulová",J283,0)</f>
        <v>0</v>
      </c>
      <c r="BJ283" s="18" t="s">
        <v>92</v>
      </c>
      <c r="BK283" s="252">
        <f>ROUND(I283*H283,2)</f>
        <v>0</v>
      </c>
      <c r="BL283" s="18" t="s">
        <v>227</v>
      </c>
      <c r="BM283" s="251" t="s">
        <v>2587</v>
      </c>
    </row>
    <row r="284" s="13" customFormat="1">
      <c r="A284" s="13"/>
      <c r="B284" s="258"/>
      <c r="C284" s="259"/>
      <c r="D284" s="260" t="s">
        <v>256</v>
      </c>
      <c r="E284" s="261" t="s">
        <v>1</v>
      </c>
      <c r="F284" s="262" t="s">
        <v>3149</v>
      </c>
      <c r="G284" s="259"/>
      <c r="H284" s="263">
        <v>115</v>
      </c>
      <c r="I284" s="264"/>
      <c r="J284" s="259"/>
      <c r="K284" s="259"/>
      <c r="L284" s="265"/>
      <c r="M284" s="266"/>
      <c r="N284" s="267"/>
      <c r="O284" s="267"/>
      <c r="P284" s="267"/>
      <c r="Q284" s="267"/>
      <c r="R284" s="267"/>
      <c r="S284" s="267"/>
      <c r="T284" s="268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69" t="s">
        <v>256</v>
      </c>
      <c r="AU284" s="269" t="s">
        <v>92</v>
      </c>
      <c r="AV284" s="13" t="s">
        <v>92</v>
      </c>
      <c r="AW284" s="13" t="s">
        <v>32</v>
      </c>
      <c r="AX284" s="13" t="s">
        <v>84</v>
      </c>
      <c r="AY284" s="269" t="s">
        <v>210</v>
      </c>
    </row>
    <row r="285" s="2" customFormat="1" ht="31.92453" customHeight="1">
      <c r="A285" s="39"/>
      <c r="B285" s="40"/>
      <c r="C285" s="239" t="s">
        <v>566</v>
      </c>
      <c r="D285" s="239" t="s">
        <v>213</v>
      </c>
      <c r="E285" s="240" t="s">
        <v>2588</v>
      </c>
      <c r="F285" s="241" t="s">
        <v>527</v>
      </c>
      <c r="G285" s="242" t="s">
        <v>254</v>
      </c>
      <c r="H285" s="243">
        <v>115</v>
      </c>
      <c r="I285" s="244"/>
      <c r="J285" s="245">
        <f>ROUND(I285*H285,2)</f>
        <v>0</v>
      </c>
      <c r="K285" s="246"/>
      <c r="L285" s="45"/>
      <c r="M285" s="247" t="s">
        <v>1</v>
      </c>
      <c r="N285" s="248" t="s">
        <v>42</v>
      </c>
      <c r="O285" s="98"/>
      <c r="P285" s="249">
        <f>O285*H285</f>
        <v>0</v>
      </c>
      <c r="Q285" s="249">
        <v>0.0056100000000000004</v>
      </c>
      <c r="R285" s="249">
        <f>Q285*H285</f>
        <v>0.64515</v>
      </c>
      <c r="S285" s="249">
        <v>0</v>
      </c>
      <c r="T285" s="250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51" t="s">
        <v>227</v>
      </c>
      <c r="AT285" s="251" t="s">
        <v>213</v>
      </c>
      <c r="AU285" s="251" t="s">
        <v>92</v>
      </c>
      <c r="AY285" s="18" t="s">
        <v>210</v>
      </c>
      <c r="BE285" s="252">
        <f>IF(N285="základná",J285,0)</f>
        <v>0</v>
      </c>
      <c r="BF285" s="252">
        <f>IF(N285="znížená",J285,0)</f>
        <v>0</v>
      </c>
      <c r="BG285" s="252">
        <f>IF(N285="zákl. prenesená",J285,0)</f>
        <v>0</v>
      </c>
      <c r="BH285" s="252">
        <f>IF(N285="zníž. prenesená",J285,0)</f>
        <v>0</v>
      </c>
      <c r="BI285" s="252">
        <f>IF(N285="nulová",J285,0)</f>
        <v>0</v>
      </c>
      <c r="BJ285" s="18" t="s">
        <v>92</v>
      </c>
      <c r="BK285" s="252">
        <f>ROUND(I285*H285,2)</f>
        <v>0</v>
      </c>
      <c r="BL285" s="18" t="s">
        <v>227</v>
      </c>
      <c r="BM285" s="251" t="s">
        <v>3150</v>
      </c>
    </row>
    <row r="286" s="13" customFormat="1">
      <c r="A286" s="13"/>
      <c r="B286" s="258"/>
      <c r="C286" s="259"/>
      <c r="D286" s="260" t="s">
        <v>256</v>
      </c>
      <c r="E286" s="261" t="s">
        <v>1</v>
      </c>
      <c r="F286" s="262" t="s">
        <v>3149</v>
      </c>
      <c r="G286" s="259"/>
      <c r="H286" s="263">
        <v>115</v>
      </c>
      <c r="I286" s="264"/>
      <c r="J286" s="259"/>
      <c r="K286" s="259"/>
      <c r="L286" s="265"/>
      <c r="M286" s="266"/>
      <c r="N286" s="267"/>
      <c r="O286" s="267"/>
      <c r="P286" s="267"/>
      <c r="Q286" s="267"/>
      <c r="R286" s="267"/>
      <c r="S286" s="267"/>
      <c r="T286" s="268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69" t="s">
        <v>256</v>
      </c>
      <c r="AU286" s="269" t="s">
        <v>92</v>
      </c>
      <c r="AV286" s="13" t="s">
        <v>92</v>
      </c>
      <c r="AW286" s="13" t="s">
        <v>32</v>
      </c>
      <c r="AX286" s="13" t="s">
        <v>76</v>
      </c>
      <c r="AY286" s="269" t="s">
        <v>210</v>
      </c>
    </row>
    <row r="287" s="14" customFormat="1">
      <c r="A287" s="14"/>
      <c r="B287" s="270"/>
      <c r="C287" s="271"/>
      <c r="D287" s="260" t="s">
        <v>256</v>
      </c>
      <c r="E287" s="272" t="s">
        <v>1</v>
      </c>
      <c r="F287" s="273" t="s">
        <v>268</v>
      </c>
      <c r="G287" s="271"/>
      <c r="H287" s="274">
        <v>115</v>
      </c>
      <c r="I287" s="275"/>
      <c r="J287" s="271"/>
      <c r="K287" s="271"/>
      <c r="L287" s="276"/>
      <c r="M287" s="277"/>
      <c r="N287" s="278"/>
      <c r="O287" s="278"/>
      <c r="P287" s="278"/>
      <c r="Q287" s="278"/>
      <c r="R287" s="278"/>
      <c r="S287" s="278"/>
      <c r="T287" s="279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80" t="s">
        <v>256</v>
      </c>
      <c r="AU287" s="280" t="s">
        <v>92</v>
      </c>
      <c r="AV287" s="14" t="s">
        <v>227</v>
      </c>
      <c r="AW287" s="14" t="s">
        <v>32</v>
      </c>
      <c r="AX287" s="14" t="s">
        <v>84</v>
      </c>
      <c r="AY287" s="280" t="s">
        <v>210</v>
      </c>
    </row>
    <row r="288" s="2" customFormat="1" ht="31.92453" customHeight="1">
      <c r="A288" s="39"/>
      <c r="B288" s="40"/>
      <c r="C288" s="239" t="s">
        <v>570</v>
      </c>
      <c r="D288" s="239" t="s">
        <v>213</v>
      </c>
      <c r="E288" s="240" t="s">
        <v>530</v>
      </c>
      <c r="F288" s="241" t="s">
        <v>531</v>
      </c>
      <c r="G288" s="242" t="s">
        <v>254</v>
      </c>
      <c r="H288" s="243">
        <v>207</v>
      </c>
      <c r="I288" s="244"/>
      <c r="J288" s="245">
        <f>ROUND(I288*H288,2)</f>
        <v>0</v>
      </c>
      <c r="K288" s="246"/>
      <c r="L288" s="45"/>
      <c r="M288" s="247" t="s">
        <v>1</v>
      </c>
      <c r="N288" s="248" t="s">
        <v>42</v>
      </c>
      <c r="O288" s="98"/>
      <c r="P288" s="249">
        <f>O288*H288</f>
        <v>0</v>
      </c>
      <c r="Q288" s="249">
        <v>0.00051000000000000004</v>
      </c>
      <c r="R288" s="249">
        <f>Q288*H288</f>
        <v>0.10557000000000001</v>
      </c>
      <c r="S288" s="249">
        <v>0</v>
      </c>
      <c r="T288" s="250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51" t="s">
        <v>227</v>
      </c>
      <c r="AT288" s="251" t="s">
        <v>213</v>
      </c>
      <c r="AU288" s="251" t="s">
        <v>92</v>
      </c>
      <c r="AY288" s="18" t="s">
        <v>210</v>
      </c>
      <c r="BE288" s="252">
        <f>IF(N288="základná",J288,0)</f>
        <v>0</v>
      </c>
      <c r="BF288" s="252">
        <f>IF(N288="znížená",J288,0)</f>
        <v>0</v>
      </c>
      <c r="BG288" s="252">
        <f>IF(N288="zákl. prenesená",J288,0)</f>
        <v>0</v>
      </c>
      <c r="BH288" s="252">
        <f>IF(N288="zníž. prenesená",J288,0)</f>
        <v>0</v>
      </c>
      <c r="BI288" s="252">
        <f>IF(N288="nulová",J288,0)</f>
        <v>0</v>
      </c>
      <c r="BJ288" s="18" t="s">
        <v>92</v>
      </c>
      <c r="BK288" s="252">
        <f>ROUND(I288*H288,2)</f>
        <v>0</v>
      </c>
      <c r="BL288" s="18" t="s">
        <v>227</v>
      </c>
      <c r="BM288" s="251" t="s">
        <v>3151</v>
      </c>
    </row>
    <row r="289" s="13" customFormat="1">
      <c r="A289" s="13"/>
      <c r="B289" s="258"/>
      <c r="C289" s="259"/>
      <c r="D289" s="260" t="s">
        <v>256</v>
      </c>
      <c r="E289" s="261" t="s">
        <v>1</v>
      </c>
      <c r="F289" s="262" t="s">
        <v>3149</v>
      </c>
      <c r="G289" s="259"/>
      <c r="H289" s="263">
        <v>115</v>
      </c>
      <c r="I289" s="264"/>
      <c r="J289" s="259"/>
      <c r="K289" s="259"/>
      <c r="L289" s="265"/>
      <c r="M289" s="266"/>
      <c r="N289" s="267"/>
      <c r="O289" s="267"/>
      <c r="P289" s="267"/>
      <c r="Q289" s="267"/>
      <c r="R289" s="267"/>
      <c r="S289" s="267"/>
      <c r="T289" s="268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69" t="s">
        <v>256</v>
      </c>
      <c r="AU289" s="269" t="s">
        <v>92</v>
      </c>
      <c r="AV289" s="13" t="s">
        <v>92</v>
      </c>
      <c r="AW289" s="13" t="s">
        <v>32</v>
      </c>
      <c r="AX289" s="13" t="s">
        <v>76</v>
      </c>
      <c r="AY289" s="269" t="s">
        <v>210</v>
      </c>
    </row>
    <row r="290" s="13" customFormat="1">
      <c r="A290" s="13"/>
      <c r="B290" s="258"/>
      <c r="C290" s="259"/>
      <c r="D290" s="260" t="s">
        <v>256</v>
      </c>
      <c r="E290" s="261" t="s">
        <v>1</v>
      </c>
      <c r="F290" s="262" t="s">
        <v>3152</v>
      </c>
      <c r="G290" s="259"/>
      <c r="H290" s="263">
        <v>92</v>
      </c>
      <c r="I290" s="264"/>
      <c r="J290" s="259"/>
      <c r="K290" s="259"/>
      <c r="L290" s="265"/>
      <c r="M290" s="266"/>
      <c r="N290" s="267"/>
      <c r="O290" s="267"/>
      <c r="P290" s="267"/>
      <c r="Q290" s="267"/>
      <c r="R290" s="267"/>
      <c r="S290" s="267"/>
      <c r="T290" s="268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69" t="s">
        <v>256</v>
      </c>
      <c r="AU290" s="269" t="s">
        <v>92</v>
      </c>
      <c r="AV290" s="13" t="s">
        <v>92</v>
      </c>
      <c r="AW290" s="13" t="s">
        <v>32</v>
      </c>
      <c r="AX290" s="13" t="s">
        <v>76</v>
      </c>
      <c r="AY290" s="269" t="s">
        <v>210</v>
      </c>
    </row>
    <row r="291" s="14" customFormat="1">
      <c r="A291" s="14"/>
      <c r="B291" s="270"/>
      <c r="C291" s="271"/>
      <c r="D291" s="260" t="s">
        <v>256</v>
      </c>
      <c r="E291" s="272" t="s">
        <v>1</v>
      </c>
      <c r="F291" s="273" t="s">
        <v>268</v>
      </c>
      <c r="G291" s="271"/>
      <c r="H291" s="274">
        <v>207</v>
      </c>
      <c r="I291" s="275"/>
      <c r="J291" s="271"/>
      <c r="K291" s="271"/>
      <c r="L291" s="276"/>
      <c r="M291" s="277"/>
      <c r="N291" s="278"/>
      <c r="O291" s="278"/>
      <c r="P291" s="278"/>
      <c r="Q291" s="278"/>
      <c r="R291" s="278"/>
      <c r="S291" s="278"/>
      <c r="T291" s="279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80" t="s">
        <v>256</v>
      </c>
      <c r="AU291" s="280" t="s">
        <v>92</v>
      </c>
      <c r="AV291" s="14" t="s">
        <v>227</v>
      </c>
      <c r="AW291" s="14" t="s">
        <v>32</v>
      </c>
      <c r="AX291" s="14" t="s">
        <v>84</v>
      </c>
      <c r="AY291" s="280" t="s">
        <v>210</v>
      </c>
    </row>
    <row r="292" s="2" customFormat="1" ht="31.92453" customHeight="1">
      <c r="A292" s="39"/>
      <c r="B292" s="40"/>
      <c r="C292" s="239" t="s">
        <v>574</v>
      </c>
      <c r="D292" s="239" t="s">
        <v>213</v>
      </c>
      <c r="E292" s="240" t="s">
        <v>2592</v>
      </c>
      <c r="F292" s="241" t="s">
        <v>2593</v>
      </c>
      <c r="G292" s="242" t="s">
        <v>254</v>
      </c>
      <c r="H292" s="243">
        <v>46</v>
      </c>
      <c r="I292" s="244"/>
      <c r="J292" s="245">
        <f>ROUND(I292*H292,2)</f>
        <v>0</v>
      </c>
      <c r="K292" s="246"/>
      <c r="L292" s="45"/>
      <c r="M292" s="247" t="s">
        <v>1</v>
      </c>
      <c r="N292" s="248" t="s">
        <v>42</v>
      </c>
      <c r="O292" s="98"/>
      <c r="P292" s="249">
        <f>O292*H292</f>
        <v>0</v>
      </c>
      <c r="Q292" s="249">
        <v>0.10373</v>
      </c>
      <c r="R292" s="249">
        <f>Q292*H292</f>
        <v>4.7715800000000002</v>
      </c>
      <c r="S292" s="249">
        <v>0</v>
      </c>
      <c r="T292" s="250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51" t="s">
        <v>227</v>
      </c>
      <c r="AT292" s="251" t="s">
        <v>213</v>
      </c>
      <c r="AU292" s="251" t="s">
        <v>92</v>
      </c>
      <c r="AY292" s="18" t="s">
        <v>210</v>
      </c>
      <c r="BE292" s="252">
        <f>IF(N292="základná",J292,0)</f>
        <v>0</v>
      </c>
      <c r="BF292" s="252">
        <f>IF(N292="znížená",J292,0)</f>
        <v>0</v>
      </c>
      <c r="BG292" s="252">
        <f>IF(N292="zákl. prenesená",J292,0)</f>
        <v>0</v>
      </c>
      <c r="BH292" s="252">
        <f>IF(N292="zníž. prenesená",J292,0)</f>
        <v>0</v>
      </c>
      <c r="BI292" s="252">
        <f>IF(N292="nulová",J292,0)</f>
        <v>0</v>
      </c>
      <c r="BJ292" s="18" t="s">
        <v>92</v>
      </c>
      <c r="BK292" s="252">
        <f>ROUND(I292*H292,2)</f>
        <v>0</v>
      </c>
      <c r="BL292" s="18" t="s">
        <v>227</v>
      </c>
      <c r="BM292" s="251" t="s">
        <v>2594</v>
      </c>
    </row>
    <row r="293" s="13" customFormat="1">
      <c r="A293" s="13"/>
      <c r="B293" s="258"/>
      <c r="C293" s="259"/>
      <c r="D293" s="260" t="s">
        <v>256</v>
      </c>
      <c r="E293" s="261" t="s">
        <v>1</v>
      </c>
      <c r="F293" s="262" t="s">
        <v>3153</v>
      </c>
      <c r="G293" s="259"/>
      <c r="H293" s="263">
        <v>46</v>
      </c>
      <c r="I293" s="264"/>
      <c r="J293" s="259"/>
      <c r="K293" s="259"/>
      <c r="L293" s="265"/>
      <c r="M293" s="266"/>
      <c r="N293" s="267"/>
      <c r="O293" s="267"/>
      <c r="P293" s="267"/>
      <c r="Q293" s="267"/>
      <c r="R293" s="267"/>
      <c r="S293" s="267"/>
      <c r="T293" s="268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69" t="s">
        <v>256</v>
      </c>
      <c r="AU293" s="269" t="s">
        <v>92</v>
      </c>
      <c r="AV293" s="13" t="s">
        <v>92</v>
      </c>
      <c r="AW293" s="13" t="s">
        <v>32</v>
      </c>
      <c r="AX293" s="13" t="s">
        <v>76</v>
      </c>
      <c r="AY293" s="269" t="s">
        <v>210</v>
      </c>
    </row>
    <row r="294" s="14" customFormat="1">
      <c r="A294" s="14"/>
      <c r="B294" s="270"/>
      <c r="C294" s="271"/>
      <c r="D294" s="260" t="s">
        <v>256</v>
      </c>
      <c r="E294" s="272" t="s">
        <v>1</v>
      </c>
      <c r="F294" s="273" t="s">
        <v>268</v>
      </c>
      <c r="G294" s="271"/>
      <c r="H294" s="274">
        <v>46</v>
      </c>
      <c r="I294" s="275"/>
      <c r="J294" s="271"/>
      <c r="K294" s="271"/>
      <c r="L294" s="276"/>
      <c r="M294" s="277"/>
      <c r="N294" s="278"/>
      <c r="O294" s="278"/>
      <c r="P294" s="278"/>
      <c r="Q294" s="278"/>
      <c r="R294" s="278"/>
      <c r="S294" s="278"/>
      <c r="T294" s="279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80" t="s">
        <v>256</v>
      </c>
      <c r="AU294" s="280" t="s">
        <v>92</v>
      </c>
      <c r="AV294" s="14" t="s">
        <v>227</v>
      </c>
      <c r="AW294" s="14" t="s">
        <v>32</v>
      </c>
      <c r="AX294" s="14" t="s">
        <v>84</v>
      </c>
      <c r="AY294" s="280" t="s">
        <v>210</v>
      </c>
    </row>
    <row r="295" s="2" customFormat="1" ht="31.92453" customHeight="1">
      <c r="A295" s="39"/>
      <c r="B295" s="40"/>
      <c r="C295" s="239" t="s">
        <v>579</v>
      </c>
      <c r="D295" s="239" t="s">
        <v>213</v>
      </c>
      <c r="E295" s="240" t="s">
        <v>2596</v>
      </c>
      <c r="F295" s="241" t="s">
        <v>2597</v>
      </c>
      <c r="G295" s="242" t="s">
        <v>254</v>
      </c>
      <c r="H295" s="243">
        <v>46</v>
      </c>
      <c r="I295" s="244"/>
      <c r="J295" s="245">
        <f>ROUND(I295*H295,2)</f>
        <v>0</v>
      </c>
      <c r="K295" s="246"/>
      <c r="L295" s="45"/>
      <c r="M295" s="247" t="s">
        <v>1</v>
      </c>
      <c r="N295" s="248" t="s">
        <v>42</v>
      </c>
      <c r="O295" s="98"/>
      <c r="P295" s="249">
        <f>O295*H295</f>
        <v>0</v>
      </c>
      <c r="Q295" s="249">
        <v>0.10373</v>
      </c>
      <c r="R295" s="249">
        <f>Q295*H295</f>
        <v>4.7715800000000002</v>
      </c>
      <c r="S295" s="249">
        <v>0</v>
      </c>
      <c r="T295" s="250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51" t="s">
        <v>227</v>
      </c>
      <c r="AT295" s="251" t="s">
        <v>213</v>
      </c>
      <c r="AU295" s="251" t="s">
        <v>92</v>
      </c>
      <c r="AY295" s="18" t="s">
        <v>210</v>
      </c>
      <c r="BE295" s="252">
        <f>IF(N295="základná",J295,0)</f>
        <v>0</v>
      </c>
      <c r="BF295" s="252">
        <f>IF(N295="znížená",J295,0)</f>
        <v>0</v>
      </c>
      <c r="BG295" s="252">
        <f>IF(N295="zákl. prenesená",J295,0)</f>
        <v>0</v>
      </c>
      <c r="BH295" s="252">
        <f>IF(N295="zníž. prenesená",J295,0)</f>
        <v>0</v>
      </c>
      <c r="BI295" s="252">
        <f>IF(N295="nulová",J295,0)</f>
        <v>0</v>
      </c>
      <c r="BJ295" s="18" t="s">
        <v>92</v>
      </c>
      <c r="BK295" s="252">
        <f>ROUND(I295*H295,2)</f>
        <v>0</v>
      </c>
      <c r="BL295" s="18" t="s">
        <v>227</v>
      </c>
      <c r="BM295" s="251" t="s">
        <v>2598</v>
      </c>
    </row>
    <row r="296" s="13" customFormat="1">
      <c r="A296" s="13"/>
      <c r="B296" s="258"/>
      <c r="C296" s="259"/>
      <c r="D296" s="260" t="s">
        <v>256</v>
      </c>
      <c r="E296" s="261" t="s">
        <v>1</v>
      </c>
      <c r="F296" s="262" t="s">
        <v>3153</v>
      </c>
      <c r="G296" s="259"/>
      <c r="H296" s="263">
        <v>46</v>
      </c>
      <c r="I296" s="264"/>
      <c r="J296" s="259"/>
      <c r="K296" s="259"/>
      <c r="L296" s="265"/>
      <c r="M296" s="266"/>
      <c r="N296" s="267"/>
      <c r="O296" s="267"/>
      <c r="P296" s="267"/>
      <c r="Q296" s="267"/>
      <c r="R296" s="267"/>
      <c r="S296" s="267"/>
      <c r="T296" s="268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69" t="s">
        <v>256</v>
      </c>
      <c r="AU296" s="269" t="s">
        <v>92</v>
      </c>
      <c r="AV296" s="13" t="s">
        <v>92</v>
      </c>
      <c r="AW296" s="13" t="s">
        <v>32</v>
      </c>
      <c r="AX296" s="13" t="s">
        <v>76</v>
      </c>
      <c r="AY296" s="269" t="s">
        <v>210</v>
      </c>
    </row>
    <row r="297" s="14" customFormat="1">
      <c r="A297" s="14"/>
      <c r="B297" s="270"/>
      <c r="C297" s="271"/>
      <c r="D297" s="260" t="s">
        <v>256</v>
      </c>
      <c r="E297" s="272" t="s">
        <v>1</v>
      </c>
      <c r="F297" s="273" t="s">
        <v>268</v>
      </c>
      <c r="G297" s="271"/>
      <c r="H297" s="274">
        <v>46</v>
      </c>
      <c r="I297" s="275"/>
      <c r="J297" s="271"/>
      <c r="K297" s="271"/>
      <c r="L297" s="276"/>
      <c r="M297" s="277"/>
      <c r="N297" s="278"/>
      <c r="O297" s="278"/>
      <c r="P297" s="278"/>
      <c r="Q297" s="278"/>
      <c r="R297" s="278"/>
      <c r="S297" s="278"/>
      <c r="T297" s="279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80" t="s">
        <v>256</v>
      </c>
      <c r="AU297" s="280" t="s">
        <v>92</v>
      </c>
      <c r="AV297" s="14" t="s">
        <v>227</v>
      </c>
      <c r="AW297" s="14" t="s">
        <v>32</v>
      </c>
      <c r="AX297" s="14" t="s">
        <v>84</v>
      </c>
      <c r="AY297" s="280" t="s">
        <v>210</v>
      </c>
    </row>
    <row r="298" s="2" customFormat="1" ht="31.92453" customHeight="1">
      <c r="A298" s="39"/>
      <c r="B298" s="40"/>
      <c r="C298" s="239" t="s">
        <v>583</v>
      </c>
      <c r="D298" s="239" t="s">
        <v>213</v>
      </c>
      <c r="E298" s="240" t="s">
        <v>535</v>
      </c>
      <c r="F298" s="241" t="s">
        <v>536</v>
      </c>
      <c r="G298" s="242" t="s">
        <v>254</v>
      </c>
      <c r="H298" s="243">
        <v>115</v>
      </c>
      <c r="I298" s="244"/>
      <c r="J298" s="245">
        <f>ROUND(I298*H298,2)</f>
        <v>0</v>
      </c>
      <c r="K298" s="246"/>
      <c r="L298" s="45"/>
      <c r="M298" s="247" t="s">
        <v>1</v>
      </c>
      <c r="N298" s="248" t="s">
        <v>42</v>
      </c>
      <c r="O298" s="98"/>
      <c r="P298" s="249">
        <f>O298*H298</f>
        <v>0</v>
      </c>
      <c r="Q298" s="249">
        <v>0.12966</v>
      </c>
      <c r="R298" s="249">
        <f>Q298*H298</f>
        <v>14.9109</v>
      </c>
      <c r="S298" s="249">
        <v>0</v>
      </c>
      <c r="T298" s="250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51" t="s">
        <v>227</v>
      </c>
      <c r="AT298" s="251" t="s">
        <v>213</v>
      </c>
      <c r="AU298" s="251" t="s">
        <v>92</v>
      </c>
      <c r="AY298" s="18" t="s">
        <v>210</v>
      </c>
      <c r="BE298" s="252">
        <f>IF(N298="základná",J298,0)</f>
        <v>0</v>
      </c>
      <c r="BF298" s="252">
        <f>IF(N298="znížená",J298,0)</f>
        <v>0</v>
      </c>
      <c r="BG298" s="252">
        <f>IF(N298="zákl. prenesená",J298,0)</f>
        <v>0</v>
      </c>
      <c r="BH298" s="252">
        <f>IF(N298="zníž. prenesená",J298,0)</f>
        <v>0</v>
      </c>
      <c r="BI298" s="252">
        <f>IF(N298="nulová",J298,0)</f>
        <v>0</v>
      </c>
      <c r="BJ298" s="18" t="s">
        <v>92</v>
      </c>
      <c r="BK298" s="252">
        <f>ROUND(I298*H298,2)</f>
        <v>0</v>
      </c>
      <c r="BL298" s="18" t="s">
        <v>227</v>
      </c>
      <c r="BM298" s="251" t="s">
        <v>3154</v>
      </c>
    </row>
    <row r="299" s="13" customFormat="1">
      <c r="A299" s="13"/>
      <c r="B299" s="258"/>
      <c r="C299" s="259"/>
      <c r="D299" s="260" t="s">
        <v>256</v>
      </c>
      <c r="E299" s="261" t="s">
        <v>1</v>
      </c>
      <c r="F299" s="262" t="s">
        <v>3149</v>
      </c>
      <c r="G299" s="259"/>
      <c r="H299" s="263">
        <v>115</v>
      </c>
      <c r="I299" s="264"/>
      <c r="J299" s="259"/>
      <c r="K299" s="259"/>
      <c r="L299" s="265"/>
      <c r="M299" s="266"/>
      <c r="N299" s="267"/>
      <c r="O299" s="267"/>
      <c r="P299" s="267"/>
      <c r="Q299" s="267"/>
      <c r="R299" s="267"/>
      <c r="S299" s="267"/>
      <c r="T299" s="268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69" t="s">
        <v>256</v>
      </c>
      <c r="AU299" s="269" t="s">
        <v>92</v>
      </c>
      <c r="AV299" s="13" t="s">
        <v>92</v>
      </c>
      <c r="AW299" s="13" t="s">
        <v>32</v>
      </c>
      <c r="AX299" s="13" t="s">
        <v>84</v>
      </c>
      <c r="AY299" s="269" t="s">
        <v>210</v>
      </c>
    </row>
    <row r="300" s="2" customFormat="1" ht="36.72453" customHeight="1">
      <c r="A300" s="39"/>
      <c r="B300" s="40"/>
      <c r="C300" s="239" t="s">
        <v>589</v>
      </c>
      <c r="D300" s="239" t="s">
        <v>213</v>
      </c>
      <c r="E300" s="240" t="s">
        <v>540</v>
      </c>
      <c r="F300" s="241" t="s">
        <v>541</v>
      </c>
      <c r="G300" s="242" t="s">
        <v>254</v>
      </c>
      <c r="H300" s="243">
        <v>115</v>
      </c>
      <c r="I300" s="244"/>
      <c r="J300" s="245">
        <f>ROUND(I300*H300,2)</f>
        <v>0</v>
      </c>
      <c r="K300" s="246"/>
      <c r="L300" s="45"/>
      <c r="M300" s="247" t="s">
        <v>1</v>
      </c>
      <c r="N300" s="248" t="s">
        <v>42</v>
      </c>
      <c r="O300" s="98"/>
      <c r="P300" s="249">
        <f>O300*H300</f>
        <v>0</v>
      </c>
      <c r="Q300" s="249">
        <v>0.15559000000000001</v>
      </c>
      <c r="R300" s="249">
        <f>Q300*H300</f>
        <v>17.892849999999999</v>
      </c>
      <c r="S300" s="249">
        <v>0</v>
      </c>
      <c r="T300" s="250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51" t="s">
        <v>227</v>
      </c>
      <c r="AT300" s="251" t="s">
        <v>213</v>
      </c>
      <c r="AU300" s="251" t="s">
        <v>92</v>
      </c>
      <c r="AY300" s="18" t="s">
        <v>210</v>
      </c>
      <c r="BE300" s="252">
        <f>IF(N300="základná",J300,0)</f>
        <v>0</v>
      </c>
      <c r="BF300" s="252">
        <f>IF(N300="znížená",J300,0)</f>
        <v>0</v>
      </c>
      <c r="BG300" s="252">
        <f>IF(N300="zákl. prenesená",J300,0)</f>
        <v>0</v>
      </c>
      <c r="BH300" s="252">
        <f>IF(N300="zníž. prenesená",J300,0)</f>
        <v>0</v>
      </c>
      <c r="BI300" s="252">
        <f>IF(N300="nulová",J300,0)</f>
        <v>0</v>
      </c>
      <c r="BJ300" s="18" t="s">
        <v>92</v>
      </c>
      <c r="BK300" s="252">
        <f>ROUND(I300*H300,2)</f>
        <v>0</v>
      </c>
      <c r="BL300" s="18" t="s">
        <v>227</v>
      </c>
      <c r="BM300" s="251" t="s">
        <v>2600</v>
      </c>
    </row>
    <row r="301" s="13" customFormat="1">
      <c r="A301" s="13"/>
      <c r="B301" s="258"/>
      <c r="C301" s="259"/>
      <c r="D301" s="260" t="s">
        <v>256</v>
      </c>
      <c r="E301" s="261" t="s">
        <v>1</v>
      </c>
      <c r="F301" s="262" t="s">
        <v>3149</v>
      </c>
      <c r="G301" s="259"/>
      <c r="H301" s="263">
        <v>115</v>
      </c>
      <c r="I301" s="264"/>
      <c r="J301" s="259"/>
      <c r="K301" s="259"/>
      <c r="L301" s="265"/>
      <c r="M301" s="266"/>
      <c r="N301" s="267"/>
      <c r="O301" s="267"/>
      <c r="P301" s="267"/>
      <c r="Q301" s="267"/>
      <c r="R301" s="267"/>
      <c r="S301" s="267"/>
      <c r="T301" s="268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69" t="s">
        <v>256</v>
      </c>
      <c r="AU301" s="269" t="s">
        <v>92</v>
      </c>
      <c r="AV301" s="13" t="s">
        <v>92</v>
      </c>
      <c r="AW301" s="13" t="s">
        <v>32</v>
      </c>
      <c r="AX301" s="13" t="s">
        <v>76</v>
      </c>
      <c r="AY301" s="269" t="s">
        <v>210</v>
      </c>
    </row>
    <row r="302" s="14" customFormat="1">
      <c r="A302" s="14"/>
      <c r="B302" s="270"/>
      <c r="C302" s="271"/>
      <c r="D302" s="260" t="s">
        <v>256</v>
      </c>
      <c r="E302" s="272" t="s">
        <v>1</v>
      </c>
      <c r="F302" s="273" t="s">
        <v>268</v>
      </c>
      <c r="G302" s="271"/>
      <c r="H302" s="274">
        <v>115</v>
      </c>
      <c r="I302" s="275"/>
      <c r="J302" s="271"/>
      <c r="K302" s="271"/>
      <c r="L302" s="276"/>
      <c r="M302" s="277"/>
      <c r="N302" s="278"/>
      <c r="O302" s="278"/>
      <c r="P302" s="278"/>
      <c r="Q302" s="278"/>
      <c r="R302" s="278"/>
      <c r="S302" s="278"/>
      <c r="T302" s="279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80" t="s">
        <v>256</v>
      </c>
      <c r="AU302" s="280" t="s">
        <v>92</v>
      </c>
      <c r="AV302" s="14" t="s">
        <v>227</v>
      </c>
      <c r="AW302" s="14" t="s">
        <v>32</v>
      </c>
      <c r="AX302" s="14" t="s">
        <v>84</v>
      </c>
      <c r="AY302" s="280" t="s">
        <v>210</v>
      </c>
    </row>
    <row r="303" s="2" customFormat="1" ht="23.4566" customHeight="1">
      <c r="A303" s="39"/>
      <c r="B303" s="40"/>
      <c r="C303" s="239" t="s">
        <v>595</v>
      </c>
      <c r="D303" s="239" t="s">
        <v>213</v>
      </c>
      <c r="E303" s="240" t="s">
        <v>2984</v>
      </c>
      <c r="F303" s="241" t="s">
        <v>2985</v>
      </c>
      <c r="G303" s="242" t="s">
        <v>254</v>
      </c>
      <c r="H303" s="243">
        <v>5.0999999999999996</v>
      </c>
      <c r="I303" s="244"/>
      <c r="J303" s="245">
        <f>ROUND(I303*H303,2)</f>
        <v>0</v>
      </c>
      <c r="K303" s="246"/>
      <c r="L303" s="45"/>
      <c r="M303" s="247" t="s">
        <v>1</v>
      </c>
      <c r="N303" s="248" t="s">
        <v>42</v>
      </c>
      <c r="O303" s="98"/>
      <c r="P303" s="249">
        <f>O303*H303</f>
        <v>0</v>
      </c>
      <c r="Q303" s="249">
        <v>0.46172819999999998</v>
      </c>
      <c r="R303" s="249">
        <f>Q303*H303</f>
        <v>2.3548138199999995</v>
      </c>
      <c r="S303" s="249">
        <v>0</v>
      </c>
      <c r="T303" s="250">
        <f>S303*H303</f>
        <v>0</v>
      </c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R303" s="251" t="s">
        <v>227</v>
      </c>
      <c r="AT303" s="251" t="s">
        <v>213</v>
      </c>
      <c r="AU303" s="251" t="s">
        <v>92</v>
      </c>
      <c r="AY303" s="18" t="s">
        <v>210</v>
      </c>
      <c r="BE303" s="252">
        <f>IF(N303="základná",J303,0)</f>
        <v>0</v>
      </c>
      <c r="BF303" s="252">
        <f>IF(N303="znížená",J303,0)</f>
        <v>0</v>
      </c>
      <c r="BG303" s="252">
        <f>IF(N303="zákl. prenesená",J303,0)</f>
        <v>0</v>
      </c>
      <c r="BH303" s="252">
        <f>IF(N303="zníž. prenesená",J303,0)</f>
        <v>0</v>
      </c>
      <c r="BI303" s="252">
        <f>IF(N303="nulová",J303,0)</f>
        <v>0</v>
      </c>
      <c r="BJ303" s="18" t="s">
        <v>92</v>
      </c>
      <c r="BK303" s="252">
        <f>ROUND(I303*H303,2)</f>
        <v>0</v>
      </c>
      <c r="BL303" s="18" t="s">
        <v>227</v>
      </c>
      <c r="BM303" s="251" t="s">
        <v>2986</v>
      </c>
    </row>
    <row r="304" s="15" customFormat="1">
      <c r="A304" s="15"/>
      <c r="B304" s="292"/>
      <c r="C304" s="293"/>
      <c r="D304" s="260" t="s">
        <v>256</v>
      </c>
      <c r="E304" s="294" t="s">
        <v>1</v>
      </c>
      <c r="F304" s="295" t="s">
        <v>3155</v>
      </c>
      <c r="G304" s="293"/>
      <c r="H304" s="294" t="s">
        <v>1</v>
      </c>
      <c r="I304" s="296"/>
      <c r="J304" s="293"/>
      <c r="K304" s="293"/>
      <c r="L304" s="297"/>
      <c r="M304" s="298"/>
      <c r="N304" s="299"/>
      <c r="O304" s="299"/>
      <c r="P304" s="299"/>
      <c r="Q304" s="299"/>
      <c r="R304" s="299"/>
      <c r="S304" s="299"/>
      <c r="T304" s="300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T304" s="301" t="s">
        <v>256</v>
      </c>
      <c r="AU304" s="301" t="s">
        <v>92</v>
      </c>
      <c r="AV304" s="15" t="s">
        <v>84</v>
      </c>
      <c r="AW304" s="15" t="s">
        <v>32</v>
      </c>
      <c r="AX304" s="15" t="s">
        <v>76</v>
      </c>
      <c r="AY304" s="301" t="s">
        <v>210</v>
      </c>
    </row>
    <row r="305" s="13" customFormat="1">
      <c r="A305" s="13"/>
      <c r="B305" s="258"/>
      <c r="C305" s="259"/>
      <c r="D305" s="260" t="s">
        <v>256</v>
      </c>
      <c r="E305" s="261" t="s">
        <v>1</v>
      </c>
      <c r="F305" s="262" t="s">
        <v>3156</v>
      </c>
      <c r="G305" s="259"/>
      <c r="H305" s="263">
        <v>5.0999999999999996</v>
      </c>
      <c r="I305" s="264"/>
      <c r="J305" s="259"/>
      <c r="K305" s="259"/>
      <c r="L305" s="265"/>
      <c r="M305" s="266"/>
      <c r="N305" s="267"/>
      <c r="O305" s="267"/>
      <c r="P305" s="267"/>
      <c r="Q305" s="267"/>
      <c r="R305" s="267"/>
      <c r="S305" s="267"/>
      <c r="T305" s="268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69" t="s">
        <v>256</v>
      </c>
      <c r="AU305" s="269" t="s">
        <v>92</v>
      </c>
      <c r="AV305" s="13" t="s">
        <v>92</v>
      </c>
      <c r="AW305" s="13" t="s">
        <v>32</v>
      </c>
      <c r="AX305" s="13" t="s">
        <v>84</v>
      </c>
      <c r="AY305" s="269" t="s">
        <v>210</v>
      </c>
    </row>
    <row r="306" s="2" customFormat="1" ht="16.30189" customHeight="1">
      <c r="A306" s="39"/>
      <c r="B306" s="40"/>
      <c r="C306" s="239" t="s">
        <v>600</v>
      </c>
      <c r="D306" s="239" t="s">
        <v>213</v>
      </c>
      <c r="E306" s="240" t="s">
        <v>2601</v>
      </c>
      <c r="F306" s="241" t="s">
        <v>2602</v>
      </c>
      <c r="G306" s="242" t="s">
        <v>310</v>
      </c>
      <c r="H306" s="243">
        <v>39</v>
      </c>
      <c r="I306" s="244"/>
      <c r="J306" s="245">
        <f>ROUND(I306*H306,2)</f>
        <v>0</v>
      </c>
      <c r="K306" s="246"/>
      <c r="L306" s="45"/>
      <c r="M306" s="247" t="s">
        <v>1</v>
      </c>
      <c r="N306" s="248" t="s">
        <v>42</v>
      </c>
      <c r="O306" s="98"/>
      <c r="P306" s="249">
        <f>O306*H306</f>
        <v>0</v>
      </c>
      <c r="Q306" s="249">
        <v>0.0035999999999999999</v>
      </c>
      <c r="R306" s="249">
        <f>Q306*H306</f>
        <v>0.1404</v>
      </c>
      <c r="S306" s="249">
        <v>0</v>
      </c>
      <c r="T306" s="250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51" t="s">
        <v>227</v>
      </c>
      <c r="AT306" s="251" t="s">
        <v>213</v>
      </c>
      <c r="AU306" s="251" t="s">
        <v>92</v>
      </c>
      <c r="AY306" s="18" t="s">
        <v>210</v>
      </c>
      <c r="BE306" s="252">
        <f>IF(N306="základná",J306,0)</f>
        <v>0</v>
      </c>
      <c r="BF306" s="252">
        <f>IF(N306="znížená",J306,0)</f>
        <v>0</v>
      </c>
      <c r="BG306" s="252">
        <f>IF(N306="zákl. prenesená",J306,0)</f>
        <v>0</v>
      </c>
      <c r="BH306" s="252">
        <f>IF(N306="zníž. prenesená",J306,0)</f>
        <v>0</v>
      </c>
      <c r="BI306" s="252">
        <f>IF(N306="nulová",J306,0)</f>
        <v>0</v>
      </c>
      <c r="BJ306" s="18" t="s">
        <v>92</v>
      </c>
      <c r="BK306" s="252">
        <f>ROUND(I306*H306,2)</f>
        <v>0</v>
      </c>
      <c r="BL306" s="18" t="s">
        <v>227</v>
      </c>
      <c r="BM306" s="251" t="s">
        <v>2603</v>
      </c>
    </row>
    <row r="307" s="13" customFormat="1">
      <c r="A307" s="13"/>
      <c r="B307" s="258"/>
      <c r="C307" s="259"/>
      <c r="D307" s="260" t="s">
        <v>256</v>
      </c>
      <c r="E307" s="261" t="s">
        <v>1</v>
      </c>
      <c r="F307" s="262" t="s">
        <v>3157</v>
      </c>
      <c r="G307" s="259"/>
      <c r="H307" s="263">
        <v>39</v>
      </c>
      <c r="I307" s="264"/>
      <c r="J307" s="259"/>
      <c r="K307" s="259"/>
      <c r="L307" s="265"/>
      <c r="M307" s="266"/>
      <c r="N307" s="267"/>
      <c r="O307" s="267"/>
      <c r="P307" s="267"/>
      <c r="Q307" s="267"/>
      <c r="R307" s="267"/>
      <c r="S307" s="267"/>
      <c r="T307" s="268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69" t="s">
        <v>256</v>
      </c>
      <c r="AU307" s="269" t="s">
        <v>92</v>
      </c>
      <c r="AV307" s="13" t="s">
        <v>92</v>
      </c>
      <c r="AW307" s="13" t="s">
        <v>32</v>
      </c>
      <c r="AX307" s="13" t="s">
        <v>76</v>
      </c>
      <c r="AY307" s="269" t="s">
        <v>210</v>
      </c>
    </row>
    <row r="308" s="14" customFormat="1">
      <c r="A308" s="14"/>
      <c r="B308" s="270"/>
      <c r="C308" s="271"/>
      <c r="D308" s="260" t="s">
        <v>256</v>
      </c>
      <c r="E308" s="272" t="s">
        <v>1</v>
      </c>
      <c r="F308" s="273" t="s">
        <v>268</v>
      </c>
      <c r="G308" s="271"/>
      <c r="H308" s="274">
        <v>39</v>
      </c>
      <c r="I308" s="275"/>
      <c r="J308" s="271"/>
      <c r="K308" s="271"/>
      <c r="L308" s="276"/>
      <c r="M308" s="277"/>
      <c r="N308" s="278"/>
      <c r="O308" s="278"/>
      <c r="P308" s="278"/>
      <c r="Q308" s="278"/>
      <c r="R308" s="278"/>
      <c r="S308" s="278"/>
      <c r="T308" s="279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80" t="s">
        <v>256</v>
      </c>
      <c r="AU308" s="280" t="s">
        <v>92</v>
      </c>
      <c r="AV308" s="14" t="s">
        <v>227</v>
      </c>
      <c r="AW308" s="14" t="s">
        <v>32</v>
      </c>
      <c r="AX308" s="14" t="s">
        <v>84</v>
      </c>
      <c r="AY308" s="280" t="s">
        <v>210</v>
      </c>
    </row>
    <row r="309" s="12" customFormat="1" ht="22.8" customHeight="1">
      <c r="A309" s="12"/>
      <c r="B309" s="223"/>
      <c r="C309" s="224"/>
      <c r="D309" s="225" t="s">
        <v>75</v>
      </c>
      <c r="E309" s="237" t="s">
        <v>277</v>
      </c>
      <c r="F309" s="237" t="s">
        <v>941</v>
      </c>
      <c r="G309" s="224"/>
      <c r="H309" s="224"/>
      <c r="I309" s="227"/>
      <c r="J309" s="238">
        <f>BK309</f>
        <v>0</v>
      </c>
      <c r="K309" s="224"/>
      <c r="L309" s="229"/>
      <c r="M309" s="230"/>
      <c r="N309" s="231"/>
      <c r="O309" s="231"/>
      <c r="P309" s="232">
        <f>SUM(P310:P372)</f>
        <v>0</v>
      </c>
      <c r="Q309" s="231"/>
      <c r="R309" s="232">
        <f>SUM(R310:R372)</f>
        <v>5.169185015</v>
      </c>
      <c r="S309" s="231"/>
      <c r="T309" s="233">
        <f>SUM(T310:T372)</f>
        <v>0</v>
      </c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R309" s="234" t="s">
        <v>84</v>
      </c>
      <c r="AT309" s="235" t="s">
        <v>75</v>
      </c>
      <c r="AU309" s="235" t="s">
        <v>84</v>
      </c>
      <c r="AY309" s="234" t="s">
        <v>210</v>
      </c>
      <c r="BK309" s="236">
        <f>SUM(BK310:BK372)</f>
        <v>0</v>
      </c>
    </row>
    <row r="310" s="2" customFormat="1" ht="23.4566" customHeight="1">
      <c r="A310" s="39"/>
      <c r="B310" s="40"/>
      <c r="C310" s="239" t="s">
        <v>604</v>
      </c>
      <c r="D310" s="239" t="s">
        <v>213</v>
      </c>
      <c r="E310" s="240" t="s">
        <v>2605</v>
      </c>
      <c r="F310" s="241" t="s">
        <v>2606</v>
      </c>
      <c r="G310" s="242" t="s">
        <v>254</v>
      </c>
      <c r="H310" s="243">
        <v>20.096</v>
      </c>
      <c r="I310" s="244"/>
      <c r="J310" s="245">
        <f>ROUND(I310*H310,2)</f>
        <v>0</v>
      </c>
      <c r="K310" s="246"/>
      <c r="L310" s="45"/>
      <c r="M310" s="247" t="s">
        <v>1</v>
      </c>
      <c r="N310" s="248" t="s">
        <v>42</v>
      </c>
      <c r="O310" s="98"/>
      <c r="P310" s="249">
        <f>O310*H310</f>
        <v>0</v>
      </c>
      <c r="Q310" s="249">
        <v>0.00042000000000000002</v>
      </c>
      <c r="R310" s="249">
        <f>Q310*H310</f>
        <v>0.0084403200000000012</v>
      </c>
      <c r="S310" s="249">
        <v>0</v>
      </c>
      <c r="T310" s="250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51" t="s">
        <v>227</v>
      </c>
      <c r="AT310" s="251" t="s">
        <v>213</v>
      </c>
      <c r="AU310" s="251" t="s">
        <v>92</v>
      </c>
      <c r="AY310" s="18" t="s">
        <v>210</v>
      </c>
      <c r="BE310" s="252">
        <f>IF(N310="základná",J310,0)</f>
        <v>0</v>
      </c>
      <c r="BF310" s="252">
        <f>IF(N310="znížená",J310,0)</f>
        <v>0</v>
      </c>
      <c r="BG310" s="252">
        <f>IF(N310="zákl. prenesená",J310,0)</f>
        <v>0</v>
      </c>
      <c r="BH310" s="252">
        <f>IF(N310="zníž. prenesená",J310,0)</f>
        <v>0</v>
      </c>
      <c r="BI310" s="252">
        <f>IF(N310="nulová",J310,0)</f>
        <v>0</v>
      </c>
      <c r="BJ310" s="18" t="s">
        <v>92</v>
      </c>
      <c r="BK310" s="252">
        <f>ROUND(I310*H310,2)</f>
        <v>0</v>
      </c>
      <c r="BL310" s="18" t="s">
        <v>227</v>
      </c>
      <c r="BM310" s="251" t="s">
        <v>2607</v>
      </c>
    </row>
    <row r="311" s="15" customFormat="1">
      <c r="A311" s="15"/>
      <c r="B311" s="292"/>
      <c r="C311" s="293"/>
      <c r="D311" s="260" t="s">
        <v>256</v>
      </c>
      <c r="E311" s="294" t="s">
        <v>1</v>
      </c>
      <c r="F311" s="295" t="s">
        <v>945</v>
      </c>
      <c r="G311" s="293"/>
      <c r="H311" s="294" t="s">
        <v>1</v>
      </c>
      <c r="I311" s="296"/>
      <c r="J311" s="293"/>
      <c r="K311" s="293"/>
      <c r="L311" s="297"/>
      <c r="M311" s="298"/>
      <c r="N311" s="299"/>
      <c r="O311" s="299"/>
      <c r="P311" s="299"/>
      <c r="Q311" s="299"/>
      <c r="R311" s="299"/>
      <c r="S311" s="299"/>
      <c r="T311" s="300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T311" s="301" t="s">
        <v>256</v>
      </c>
      <c r="AU311" s="301" t="s">
        <v>92</v>
      </c>
      <c r="AV311" s="15" t="s">
        <v>84</v>
      </c>
      <c r="AW311" s="15" t="s">
        <v>32</v>
      </c>
      <c r="AX311" s="15" t="s">
        <v>76</v>
      </c>
      <c r="AY311" s="301" t="s">
        <v>210</v>
      </c>
    </row>
    <row r="312" s="13" customFormat="1">
      <c r="A312" s="13"/>
      <c r="B312" s="258"/>
      <c r="C312" s="259"/>
      <c r="D312" s="260" t="s">
        <v>256</v>
      </c>
      <c r="E312" s="261" t="s">
        <v>1</v>
      </c>
      <c r="F312" s="262" t="s">
        <v>3158</v>
      </c>
      <c r="G312" s="259"/>
      <c r="H312" s="263">
        <v>20.096</v>
      </c>
      <c r="I312" s="264"/>
      <c r="J312" s="259"/>
      <c r="K312" s="259"/>
      <c r="L312" s="265"/>
      <c r="M312" s="266"/>
      <c r="N312" s="267"/>
      <c r="O312" s="267"/>
      <c r="P312" s="267"/>
      <c r="Q312" s="267"/>
      <c r="R312" s="267"/>
      <c r="S312" s="267"/>
      <c r="T312" s="268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69" t="s">
        <v>256</v>
      </c>
      <c r="AU312" s="269" t="s">
        <v>92</v>
      </c>
      <c r="AV312" s="13" t="s">
        <v>92</v>
      </c>
      <c r="AW312" s="13" t="s">
        <v>32</v>
      </c>
      <c r="AX312" s="13" t="s">
        <v>76</v>
      </c>
      <c r="AY312" s="269" t="s">
        <v>210</v>
      </c>
    </row>
    <row r="313" s="14" customFormat="1">
      <c r="A313" s="14"/>
      <c r="B313" s="270"/>
      <c r="C313" s="271"/>
      <c r="D313" s="260" t="s">
        <v>256</v>
      </c>
      <c r="E313" s="272" t="s">
        <v>1</v>
      </c>
      <c r="F313" s="273" t="s">
        <v>268</v>
      </c>
      <c r="G313" s="271"/>
      <c r="H313" s="274">
        <v>20.096</v>
      </c>
      <c r="I313" s="275"/>
      <c r="J313" s="271"/>
      <c r="K313" s="271"/>
      <c r="L313" s="276"/>
      <c r="M313" s="277"/>
      <c r="N313" s="278"/>
      <c r="O313" s="278"/>
      <c r="P313" s="278"/>
      <c r="Q313" s="278"/>
      <c r="R313" s="278"/>
      <c r="S313" s="278"/>
      <c r="T313" s="279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80" t="s">
        <v>256</v>
      </c>
      <c r="AU313" s="280" t="s">
        <v>92</v>
      </c>
      <c r="AV313" s="14" t="s">
        <v>227</v>
      </c>
      <c r="AW313" s="14" t="s">
        <v>32</v>
      </c>
      <c r="AX313" s="14" t="s">
        <v>84</v>
      </c>
      <c r="AY313" s="280" t="s">
        <v>210</v>
      </c>
    </row>
    <row r="314" s="2" customFormat="1" ht="16.30189" customHeight="1">
      <c r="A314" s="39"/>
      <c r="B314" s="40"/>
      <c r="C314" s="239" t="s">
        <v>609</v>
      </c>
      <c r="D314" s="239" t="s">
        <v>213</v>
      </c>
      <c r="E314" s="240" t="s">
        <v>2609</v>
      </c>
      <c r="F314" s="241" t="s">
        <v>2610</v>
      </c>
      <c r="G314" s="242" t="s">
        <v>254</v>
      </c>
      <c r="H314" s="243">
        <v>140.18000000000001</v>
      </c>
      <c r="I314" s="244"/>
      <c r="J314" s="245">
        <f>ROUND(I314*H314,2)</f>
        <v>0</v>
      </c>
      <c r="K314" s="246"/>
      <c r="L314" s="45"/>
      <c r="M314" s="247" t="s">
        <v>1</v>
      </c>
      <c r="N314" s="248" t="s">
        <v>42</v>
      </c>
      <c r="O314" s="98"/>
      <c r="P314" s="249">
        <f>O314*H314</f>
        <v>0</v>
      </c>
      <c r="Q314" s="249">
        <v>0.00042000000000000002</v>
      </c>
      <c r="R314" s="249">
        <f>Q314*H314</f>
        <v>0.058875600000000007</v>
      </c>
      <c r="S314" s="249">
        <v>0</v>
      </c>
      <c r="T314" s="250">
        <f>S314*H314</f>
        <v>0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251" t="s">
        <v>227</v>
      </c>
      <c r="AT314" s="251" t="s">
        <v>213</v>
      </c>
      <c r="AU314" s="251" t="s">
        <v>92</v>
      </c>
      <c r="AY314" s="18" t="s">
        <v>210</v>
      </c>
      <c r="BE314" s="252">
        <f>IF(N314="základná",J314,0)</f>
        <v>0</v>
      </c>
      <c r="BF314" s="252">
        <f>IF(N314="znížená",J314,0)</f>
        <v>0</v>
      </c>
      <c r="BG314" s="252">
        <f>IF(N314="zákl. prenesená",J314,0)</f>
        <v>0</v>
      </c>
      <c r="BH314" s="252">
        <f>IF(N314="zníž. prenesená",J314,0)</f>
        <v>0</v>
      </c>
      <c r="BI314" s="252">
        <f>IF(N314="nulová",J314,0)</f>
        <v>0</v>
      </c>
      <c r="BJ314" s="18" t="s">
        <v>92</v>
      </c>
      <c r="BK314" s="252">
        <f>ROUND(I314*H314,2)</f>
        <v>0</v>
      </c>
      <c r="BL314" s="18" t="s">
        <v>227</v>
      </c>
      <c r="BM314" s="251" t="s">
        <v>2611</v>
      </c>
    </row>
    <row r="315" s="15" customFormat="1">
      <c r="A315" s="15"/>
      <c r="B315" s="292"/>
      <c r="C315" s="293"/>
      <c r="D315" s="260" t="s">
        <v>256</v>
      </c>
      <c r="E315" s="294" t="s">
        <v>1</v>
      </c>
      <c r="F315" s="295" t="s">
        <v>2612</v>
      </c>
      <c r="G315" s="293"/>
      <c r="H315" s="294" t="s">
        <v>1</v>
      </c>
      <c r="I315" s="296"/>
      <c r="J315" s="293"/>
      <c r="K315" s="293"/>
      <c r="L315" s="297"/>
      <c r="M315" s="298"/>
      <c r="N315" s="299"/>
      <c r="O315" s="299"/>
      <c r="P315" s="299"/>
      <c r="Q315" s="299"/>
      <c r="R315" s="299"/>
      <c r="S315" s="299"/>
      <c r="T315" s="300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T315" s="301" t="s">
        <v>256</v>
      </c>
      <c r="AU315" s="301" t="s">
        <v>92</v>
      </c>
      <c r="AV315" s="15" t="s">
        <v>84</v>
      </c>
      <c r="AW315" s="15" t="s">
        <v>32</v>
      </c>
      <c r="AX315" s="15" t="s">
        <v>76</v>
      </c>
      <c r="AY315" s="301" t="s">
        <v>210</v>
      </c>
    </row>
    <row r="316" s="15" customFormat="1">
      <c r="A316" s="15"/>
      <c r="B316" s="292"/>
      <c r="C316" s="293"/>
      <c r="D316" s="260" t="s">
        <v>256</v>
      </c>
      <c r="E316" s="294" t="s">
        <v>1</v>
      </c>
      <c r="F316" s="295" t="s">
        <v>2498</v>
      </c>
      <c r="G316" s="293"/>
      <c r="H316" s="294" t="s">
        <v>1</v>
      </c>
      <c r="I316" s="296"/>
      <c r="J316" s="293"/>
      <c r="K316" s="293"/>
      <c r="L316" s="297"/>
      <c r="M316" s="298"/>
      <c r="N316" s="299"/>
      <c r="O316" s="299"/>
      <c r="P316" s="299"/>
      <c r="Q316" s="299"/>
      <c r="R316" s="299"/>
      <c r="S316" s="299"/>
      <c r="T316" s="300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T316" s="301" t="s">
        <v>256</v>
      </c>
      <c r="AU316" s="301" t="s">
        <v>92</v>
      </c>
      <c r="AV316" s="15" t="s">
        <v>84</v>
      </c>
      <c r="AW316" s="15" t="s">
        <v>32</v>
      </c>
      <c r="AX316" s="15" t="s">
        <v>76</v>
      </c>
      <c r="AY316" s="301" t="s">
        <v>210</v>
      </c>
    </row>
    <row r="317" s="13" customFormat="1">
      <c r="A317" s="13"/>
      <c r="B317" s="258"/>
      <c r="C317" s="259"/>
      <c r="D317" s="260" t="s">
        <v>256</v>
      </c>
      <c r="E317" s="261" t="s">
        <v>1</v>
      </c>
      <c r="F317" s="262" t="s">
        <v>3159</v>
      </c>
      <c r="G317" s="259"/>
      <c r="H317" s="263">
        <v>5.5250000000000004</v>
      </c>
      <c r="I317" s="264"/>
      <c r="J317" s="259"/>
      <c r="K317" s="259"/>
      <c r="L317" s="265"/>
      <c r="M317" s="266"/>
      <c r="N317" s="267"/>
      <c r="O317" s="267"/>
      <c r="P317" s="267"/>
      <c r="Q317" s="267"/>
      <c r="R317" s="267"/>
      <c r="S317" s="267"/>
      <c r="T317" s="268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69" t="s">
        <v>256</v>
      </c>
      <c r="AU317" s="269" t="s">
        <v>92</v>
      </c>
      <c r="AV317" s="13" t="s">
        <v>92</v>
      </c>
      <c r="AW317" s="13" t="s">
        <v>32</v>
      </c>
      <c r="AX317" s="13" t="s">
        <v>76</v>
      </c>
      <c r="AY317" s="269" t="s">
        <v>210</v>
      </c>
    </row>
    <row r="318" s="13" customFormat="1">
      <c r="A318" s="13"/>
      <c r="B318" s="258"/>
      <c r="C318" s="259"/>
      <c r="D318" s="260" t="s">
        <v>256</v>
      </c>
      <c r="E318" s="261" t="s">
        <v>1</v>
      </c>
      <c r="F318" s="262" t="s">
        <v>3160</v>
      </c>
      <c r="G318" s="259"/>
      <c r="H318" s="263">
        <v>47.729999999999997</v>
      </c>
      <c r="I318" s="264"/>
      <c r="J318" s="259"/>
      <c r="K318" s="259"/>
      <c r="L318" s="265"/>
      <c r="M318" s="266"/>
      <c r="N318" s="267"/>
      <c r="O318" s="267"/>
      <c r="P318" s="267"/>
      <c r="Q318" s="267"/>
      <c r="R318" s="267"/>
      <c r="S318" s="267"/>
      <c r="T318" s="268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69" t="s">
        <v>256</v>
      </c>
      <c r="AU318" s="269" t="s">
        <v>92</v>
      </c>
      <c r="AV318" s="13" t="s">
        <v>92</v>
      </c>
      <c r="AW318" s="13" t="s">
        <v>32</v>
      </c>
      <c r="AX318" s="13" t="s">
        <v>76</v>
      </c>
      <c r="AY318" s="269" t="s">
        <v>210</v>
      </c>
    </row>
    <row r="319" s="15" customFormat="1">
      <c r="A319" s="15"/>
      <c r="B319" s="292"/>
      <c r="C319" s="293"/>
      <c r="D319" s="260" t="s">
        <v>256</v>
      </c>
      <c r="E319" s="294" t="s">
        <v>1</v>
      </c>
      <c r="F319" s="295" t="s">
        <v>2615</v>
      </c>
      <c r="G319" s="293"/>
      <c r="H319" s="294" t="s">
        <v>1</v>
      </c>
      <c r="I319" s="296"/>
      <c r="J319" s="293"/>
      <c r="K319" s="293"/>
      <c r="L319" s="297"/>
      <c r="M319" s="298"/>
      <c r="N319" s="299"/>
      <c r="O319" s="299"/>
      <c r="P319" s="299"/>
      <c r="Q319" s="299"/>
      <c r="R319" s="299"/>
      <c r="S319" s="299"/>
      <c r="T319" s="300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T319" s="301" t="s">
        <v>256</v>
      </c>
      <c r="AU319" s="301" t="s">
        <v>92</v>
      </c>
      <c r="AV319" s="15" t="s">
        <v>84</v>
      </c>
      <c r="AW319" s="15" t="s">
        <v>32</v>
      </c>
      <c r="AX319" s="15" t="s">
        <v>76</v>
      </c>
      <c r="AY319" s="301" t="s">
        <v>210</v>
      </c>
    </row>
    <row r="320" s="15" customFormat="1">
      <c r="A320" s="15"/>
      <c r="B320" s="292"/>
      <c r="C320" s="293"/>
      <c r="D320" s="260" t="s">
        <v>256</v>
      </c>
      <c r="E320" s="294" t="s">
        <v>1</v>
      </c>
      <c r="F320" s="295" t="s">
        <v>2616</v>
      </c>
      <c r="G320" s="293"/>
      <c r="H320" s="294" t="s">
        <v>1</v>
      </c>
      <c r="I320" s="296"/>
      <c r="J320" s="293"/>
      <c r="K320" s="293"/>
      <c r="L320" s="297"/>
      <c r="M320" s="298"/>
      <c r="N320" s="299"/>
      <c r="O320" s="299"/>
      <c r="P320" s="299"/>
      <c r="Q320" s="299"/>
      <c r="R320" s="299"/>
      <c r="S320" s="299"/>
      <c r="T320" s="300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T320" s="301" t="s">
        <v>256</v>
      </c>
      <c r="AU320" s="301" t="s">
        <v>92</v>
      </c>
      <c r="AV320" s="15" t="s">
        <v>84</v>
      </c>
      <c r="AW320" s="15" t="s">
        <v>32</v>
      </c>
      <c r="AX320" s="15" t="s">
        <v>76</v>
      </c>
      <c r="AY320" s="301" t="s">
        <v>210</v>
      </c>
    </row>
    <row r="321" s="15" customFormat="1">
      <c r="A321" s="15"/>
      <c r="B321" s="292"/>
      <c r="C321" s="293"/>
      <c r="D321" s="260" t="s">
        <v>256</v>
      </c>
      <c r="E321" s="294" t="s">
        <v>1</v>
      </c>
      <c r="F321" s="295" t="s">
        <v>2617</v>
      </c>
      <c r="G321" s="293"/>
      <c r="H321" s="294" t="s">
        <v>1</v>
      </c>
      <c r="I321" s="296"/>
      <c r="J321" s="293"/>
      <c r="K321" s="293"/>
      <c r="L321" s="297"/>
      <c r="M321" s="298"/>
      <c r="N321" s="299"/>
      <c r="O321" s="299"/>
      <c r="P321" s="299"/>
      <c r="Q321" s="299"/>
      <c r="R321" s="299"/>
      <c r="S321" s="299"/>
      <c r="T321" s="300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T321" s="301" t="s">
        <v>256</v>
      </c>
      <c r="AU321" s="301" t="s">
        <v>92</v>
      </c>
      <c r="AV321" s="15" t="s">
        <v>84</v>
      </c>
      <c r="AW321" s="15" t="s">
        <v>32</v>
      </c>
      <c r="AX321" s="15" t="s">
        <v>76</v>
      </c>
      <c r="AY321" s="301" t="s">
        <v>210</v>
      </c>
    </row>
    <row r="322" s="13" customFormat="1">
      <c r="A322" s="13"/>
      <c r="B322" s="258"/>
      <c r="C322" s="259"/>
      <c r="D322" s="260" t="s">
        <v>256</v>
      </c>
      <c r="E322" s="261" t="s">
        <v>1</v>
      </c>
      <c r="F322" s="262" t="s">
        <v>3161</v>
      </c>
      <c r="G322" s="259"/>
      <c r="H322" s="263">
        <v>39.75</v>
      </c>
      <c r="I322" s="264"/>
      <c r="J322" s="259"/>
      <c r="K322" s="259"/>
      <c r="L322" s="265"/>
      <c r="M322" s="266"/>
      <c r="N322" s="267"/>
      <c r="O322" s="267"/>
      <c r="P322" s="267"/>
      <c r="Q322" s="267"/>
      <c r="R322" s="267"/>
      <c r="S322" s="267"/>
      <c r="T322" s="268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69" t="s">
        <v>256</v>
      </c>
      <c r="AU322" s="269" t="s">
        <v>92</v>
      </c>
      <c r="AV322" s="13" t="s">
        <v>92</v>
      </c>
      <c r="AW322" s="13" t="s">
        <v>32</v>
      </c>
      <c r="AX322" s="13" t="s">
        <v>76</v>
      </c>
      <c r="AY322" s="269" t="s">
        <v>210</v>
      </c>
    </row>
    <row r="323" s="15" customFormat="1">
      <c r="A323" s="15"/>
      <c r="B323" s="292"/>
      <c r="C323" s="293"/>
      <c r="D323" s="260" t="s">
        <v>256</v>
      </c>
      <c r="E323" s="294" t="s">
        <v>1</v>
      </c>
      <c r="F323" s="295" t="s">
        <v>2620</v>
      </c>
      <c r="G323" s="293"/>
      <c r="H323" s="294" t="s">
        <v>1</v>
      </c>
      <c r="I323" s="296"/>
      <c r="J323" s="293"/>
      <c r="K323" s="293"/>
      <c r="L323" s="297"/>
      <c r="M323" s="298"/>
      <c r="N323" s="299"/>
      <c r="O323" s="299"/>
      <c r="P323" s="299"/>
      <c r="Q323" s="299"/>
      <c r="R323" s="299"/>
      <c r="S323" s="299"/>
      <c r="T323" s="300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T323" s="301" t="s">
        <v>256</v>
      </c>
      <c r="AU323" s="301" t="s">
        <v>92</v>
      </c>
      <c r="AV323" s="15" t="s">
        <v>84</v>
      </c>
      <c r="AW323" s="15" t="s">
        <v>32</v>
      </c>
      <c r="AX323" s="15" t="s">
        <v>76</v>
      </c>
      <c r="AY323" s="301" t="s">
        <v>210</v>
      </c>
    </row>
    <row r="324" s="13" customFormat="1">
      <c r="A324" s="13"/>
      <c r="B324" s="258"/>
      <c r="C324" s="259"/>
      <c r="D324" s="260" t="s">
        <v>256</v>
      </c>
      <c r="E324" s="261" t="s">
        <v>1</v>
      </c>
      <c r="F324" s="262" t="s">
        <v>3162</v>
      </c>
      <c r="G324" s="259"/>
      <c r="H324" s="263">
        <v>6.375</v>
      </c>
      <c r="I324" s="264"/>
      <c r="J324" s="259"/>
      <c r="K324" s="259"/>
      <c r="L324" s="265"/>
      <c r="M324" s="266"/>
      <c r="N324" s="267"/>
      <c r="O324" s="267"/>
      <c r="P324" s="267"/>
      <c r="Q324" s="267"/>
      <c r="R324" s="267"/>
      <c r="S324" s="267"/>
      <c r="T324" s="268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69" t="s">
        <v>256</v>
      </c>
      <c r="AU324" s="269" t="s">
        <v>92</v>
      </c>
      <c r="AV324" s="13" t="s">
        <v>92</v>
      </c>
      <c r="AW324" s="13" t="s">
        <v>32</v>
      </c>
      <c r="AX324" s="13" t="s">
        <v>76</v>
      </c>
      <c r="AY324" s="269" t="s">
        <v>210</v>
      </c>
    </row>
    <row r="325" s="13" customFormat="1">
      <c r="A325" s="13"/>
      <c r="B325" s="258"/>
      <c r="C325" s="259"/>
      <c r="D325" s="260" t="s">
        <v>256</v>
      </c>
      <c r="E325" s="261" t="s">
        <v>1</v>
      </c>
      <c r="F325" s="262" t="s">
        <v>3163</v>
      </c>
      <c r="G325" s="259"/>
      <c r="H325" s="263">
        <v>2.1000000000000001</v>
      </c>
      <c r="I325" s="264"/>
      <c r="J325" s="259"/>
      <c r="K325" s="259"/>
      <c r="L325" s="265"/>
      <c r="M325" s="266"/>
      <c r="N325" s="267"/>
      <c r="O325" s="267"/>
      <c r="P325" s="267"/>
      <c r="Q325" s="267"/>
      <c r="R325" s="267"/>
      <c r="S325" s="267"/>
      <c r="T325" s="268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69" t="s">
        <v>256</v>
      </c>
      <c r="AU325" s="269" t="s">
        <v>92</v>
      </c>
      <c r="AV325" s="13" t="s">
        <v>92</v>
      </c>
      <c r="AW325" s="13" t="s">
        <v>32</v>
      </c>
      <c r="AX325" s="13" t="s">
        <v>76</v>
      </c>
      <c r="AY325" s="269" t="s">
        <v>210</v>
      </c>
    </row>
    <row r="326" s="13" customFormat="1">
      <c r="A326" s="13"/>
      <c r="B326" s="258"/>
      <c r="C326" s="259"/>
      <c r="D326" s="260" t="s">
        <v>256</v>
      </c>
      <c r="E326" s="261" t="s">
        <v>1</v>
      </c>
      <c r="F326" s="262" t="s">
        <v>3164</v>
      </c>
      <c r="G326" s="259"/>
      <c r="H326" s="263">
        <v>38.700000000000003</v>
      </c>
      <c r="I326" s="264"/>
      <c r="J326" s="259"/>
      <c r="K326" s="259"/>
      <c r="L326" s="265"/>
      <c r="M326" s="266"/>
      <c r="N326" s="267"/>
      <c r="O326" s="267"/>
      <c r="P326" s="267"/>
      <c r="Q326" s="267"/>
      <c r="R326" s="267"/>
      <c r="S326" s="267"/>
      <c r="T326" s="268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69" t="s">
        <v>256</v>
      </c>
      <c r="AU326" s="269" t="s">
        <v>92</v>
      </c>
      <c r="AV326" s="13" t="s">
        <v>92</v>
      </c>
      <c r="AW326" s="13" t="s">
        <v>32</v>
      </c>
      <c r="AX326" s="13" t="s">
        <v>76</v>
      </c>
      <c r="AY326" s="269" t="s">
        <v>210</v>
      </c>
    </row>
    <row r="327" s="14" customFormat="1">
      <c r="A327" s="14"/>
      <c r="B327" s="270"/>
      <c r="C327" s="271"/>
      <c r="D327" s="260" t="s">
        <v>256</v>
      </c>
      <c r="E327" s="272" t="s">
        <v>1</v>
      </c>
      <c r="F327" s="273" t="s">
        <v>268</v>
      </c>
      <c r="G327" s="271"/>
      <c r="H327" s="274">
        <v>140.18000000000001</v>
      </c>
      <c r="I327" s="275"/>
      <c r="J327" s="271"/>
      <c r="K327" s="271"/>
      <c r="L327" s="276"/>
      <c r="M327" s="277"/>
      <c r="N327" s="278"/>
      <c r="O327" s="278"/>
      <c r="P327" s="278"/>
      <c r="Q327" s="278"/>
      <c r="R327" s="278"/>
      <c r="S327" s="278"/>
      <c r="T327" s="279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80" t="s">
        <v>256</v>
      </c>
      <c r="AU327" s="280" t="s">
        <v>92</v>
      </c>
      <c r="AV327" s="14" t="s">
        <v>227</v>
      </c>
      <c r="AW327" s="14" t="s">
        <v>32</v>
      </c>
      <c r="AX327" s="14" t="s">
        <v>84</v>
      </c>
      <c r="AY327" s="280" t="s">
        <v>210</v>
      </c>
    </row>
    <row r="328" s="2" customFormat="1" ht="23.4566" customHeight="1">
      <c r="A328" s="39"/>
      <c r="B328" s="40"/>
      <c r="C328" s="239" t="s">
        <v>613</v>
      </c>
      <c r="D328" s="239" t="s">
        <v>213</v>
      </c>
      <c r="E328" s="240" t="s">
        <v>942</v>
      </c>
      <c r="F328" s="241" t="s">
        <v>943</v>
      </c>
      <c r="G328" s="242" t="s">
        <v>254</v>
      </c>
      <c r="H328" s="243">
        <v>20.096</v>
      </c>
      <c r="I328" s="244"/>
      <c r="J328" s="245">
        <f>ROUND(I328*H328,2)</f>
        <v>0</v>
      </c>
      <c r="K328" s="246"/>
      <c r="L328" s="45"/>
      <c r="M328" s="247" t="s">
        <v>1</v>
      </c>
      <c r="N328" s="248" t="s">
        <v>42</v>
      </c>
      <c r="O328" s="98"/>
      <c r="P328" s="249">
        <f>O328*H328</f>
        <v>0</v>
      </c>
      <c r="Q328" s="249">
        <v>0.00081999999999999998</v>
      </c>
      <c r="R328" s="249">
        <f>Q328*H328</f>
        <v>0.016478719999999999</v>
      </c>
      <c r="S328" s="249">
        <v>0</v>
      </c>
      <c r="T328" s="250">
        <f>S328*H328</f>
        <v>0</v>
      </c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R328" s="251" t="s">
        <v>227</v>
      </c>
      <c r="AT328" s="251" t="s">
        <v>213</v>
      </c>
      <c r="AU328" s="251" t="s">
        <v>92</v>
      </c>
      <c r="AY328" s="18" t="s">
        <v>210</v>
      </c>
      <c r="BE328" s="252">
        <f>IF(N328="základná",J328,0)</f>
        <v>0</v>
      </c>
      <c r="BF328" s="252">
        <f>IF(N328="znížená",J328,0)</f>
        <v>0</v>
      </c>
      <c r="BG328" s="252">
        <f>IF(N328="zákl. prenesená",J328,0)</f>
        <v>0</v>
      </c>
      <c r="BH328" s="252">
        <f>IF(N328="zníž. prenesená",J328,0)</f>
        <v>0</v>
      </c>
      <c r="BI328" s="252">
        <f>IF(N328="nulová",J328,0)</f>
        <v>0</v>
      </c>
      <c r="BJ328" s="18" t="s">
        <v>92</v>
      </c>
      <c r="BK328" s="252">
        <f>ROUND(I328*H328,2)</f>
        <v>0</v>
      </c>
      <c r="BL328" s="18" t="s">
        <v>227</v>
      </c>
      <c r="BM328" s="251" t="s">
        <v>2622</v>
      </c>
    </row>
    <row r="329" s="15" customFormat="1">
      <c r="A329" s="15"/>
      <c r="B329" s="292"/>
      <c r="C329" s="293"/>
      <c r="D329" s="260" t="s">
        <v>256</v>
      </c>
      <c r="E329" s="294" t="s">
        <v>1</v>
      </c>
      <c r="F329" s="295" t="s">
        <v>945</v>
      </c>
      <c r="G329" s="293"/>
      <c r="H329" s="294" t="s">
        <v>1</v>
      </c>
      <c r="I329" s="296"/>
      <c r="J329" s="293"/>
      <c r="K329" s="293"/>
      <c r="L329" s="297"/>
      <c r="M329" s="298"/>
      <c r="N329" s="299"/>
      <c r="O329" s="299"/>
      <c r="P329" s="299"/>
      <c r="Q329" s="299"/>
      <c r="R329" s="299"/>
      <c r="S329" s="299"/>
      <c r="T329" s="300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T329" s="301" t="s">
        <v>256</v>
      </c>
      <c r="AU329" s="301" t="s">
        <v>92</v>
      </c>
      <c r="AV329" s="15" t="s">
        <v>84</v>
      </c>
      <c r="AW329" s="15" t="s">
        <v>32</v>
      </c>
      <c r="AX329" s="15" t="s">
        <v>76</v>
      </c>
      <c r="AY329" s="301" t="s">
        <v>210</v>
      </c>
    </row>
    <row r="330" s="13" customFormat="1">
      <c r="A330" s="13"/>
      <c r="B330" s="258"/>
      <c r="C330" s="259"/>
      <c r="D330" s="260" t="s">
        <v>256</v>
      </c>
      <c r="E330" s="261" t="s">
        <v>1</v>
      </c>
      <c r="F330" s="262" t="s">
        <v>3158</v>
      </c>
      <c r="G330" s="259"/>
      <c r="H330" s="263">
        <v>20.096</v>
      </c>
      <c r="I330" s="264"/>
      <c r="J330" s="259"/>
      <c r="K330" s="259"/>
      <c r="L330" s="265"/>
      <c r="M330" s="266"/>
      <c r="N330" s="267"/>
      <c r="O330" s="267"/>
      <c r="P330" s="267"/>
      <c r="Q330" s="267"/>
      <c r="R330" s="267"/>
      <c r="S330" s="267"/>
      <c r="T330" s="268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69" t="s">
        <v>256</v>
      </c>
      <c r="AU330" s="269" t="s">
        <v>92</v>
      </c>
      <c r="AV330" s="13" t="s">
        <v>92</v>
      </c>
      <c r="AW330" s="13" t="s">
        <v>32</v>
      </c>
      <c r="AX330" s="13" t="s">
        <v>76</v>
      </c>
      <c r="AY330" s="269" t="s">
        <v>210</v>
      </c>
    </row>
    <row r="331" s="14" customFormat="1">
      <c r="A331" s="14"/>
      <c r="B331" s="270"/>
      <c r="C331" s="271"/>
      <c r="D331" s="260" t="s">
        <v>256</v>
      </c>
      <c r="E331" s="272" t="s">
        <v>1</v>
      </c>
      <c r="F331" s="273" t="s">
        <v>268</v>
      </c>
      <c r="G331" s="271"/>
      <c r="H331" s="274">
        <v>20.096</v>
      </c>
      <c r="I331" s="275"/>
      <c r="J331" s="271"/>
      <c r="K331" s="271"/>
      <c r="L331" s="276"/>
      <c r="M331" s="277"/>
      <c r="N331" s="278"/>
      <c r="O331" s="278"/>
      <c r="P331" s="278"/>
      <c r="Q331" s="278"/>
      <c r="R331" s="278"/>
      <c r="S331" s="278"/>
      <c r="T331" s="279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80" t="s">
        <v>256</v>
      </c>
      <c r="AU331" s="280" t="s">
        <v>92</v>
      </c>
      <c r="AV331" s="14" t="s">
        <v>227</v>
      </c>
      <c r="AW331" s="14" t="s">
        <v>32</v>
      </c>
      <c r="AX331" s="14" t="s">
        <v>84</v>
      </c>
      <c r="AY331" s="280" t="s">
        <v>210</v>
      </c>
    </row>
    <row r="332" s="2" customFormat="1" ht="23.4566" customHeight="1">
      <c r="A332" s="39"/>
      <c r="B332" s="40"/>
      <c r="C332" s="239" t="s">
        <v>617</v>
      </c>
      <c r="D332" s="239" t="s">
        <v>213</v>
      </c>
      <c r="E332" s="240" t="s">
        <v>2623</v>
      </c>
      <c r="F332" s="241" t="s">
        <v>2624</v>
      </c>
      <c r="G332" s="242" t="s">
        <v>254</v>
      </c>
      <c r="H332" s="243">
        <v>88.125</v>
      </c>
      <c r="I332" s="244"/>
      <c r="J332" s="245">
        <f>ROUND(I332*H332,2)</f>
        <v>0</v>
      </c>
      <c r="K332" s="246"/>
      <c r="L332" s="45"/>
      <c r="M332" s="247" t="s">
        <v>1</v>
      </c>
      <c r="N332" s="248" t="s">
        <v>42</v>
      </c>
      <c r="O332" s="98"/>
      <c r="P332" s="249">
        <f>O332*H332</f>
        <v>0</v>
      </c>
      <c r="Q332" s="249">
        <v>0.000215</v>
      </c>
      <c r="R332" s="249">
        <f>Q332*H332</f>
        <v>0.018946874999999998</v>
      </c>
      <c r="S332" s="249">
        <v>0</v>
      </c>
      <c r="T332" s="250">
        <f>S332*H332</f>
        <v>0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251" t="s">
        <v>227</v>
      </c>
      <c r="AT332" s="251" t="s">
        <v>213</v>
      </c>
      <c r="AU332" s="251" t="s">
        <v>92</v>
      </c>
      <c r="AY332" s="18" t="s">
        <v>210</v>
      </c>
      <c r="BE332" s="252">
        <f>IF(N332="základná",J332,0)</f>
        <v>0</v>
      </c>
      <c r="BF332" s="252">
        <f>IF(N332="znížená",J332,0)</f>
        <v>0</v>
      </c>
      <c r="BG332" s="252">
        <f>IF(N332="zákl. prenesená",J332,0)</f>
        <v>0</v>
      </c>
      <c r="BH332" s="252">
        <f>IF(N332="zníž. prenesená",J332,0)</f>
        <v>0</v>
      </c>
      <c r="BI332" s="252">
        <f>IF(N332="nulová",J332,0)</f>
        <v>0</v>
      </c>
      <c r="BJ332" s="18" t="s">
        <v>92</v>
      </c>
      <c r="BK332" s="252">
        <f>ROUND(I332*H332,2)</f>
        <v>0</v>
      </c>
      <c r="BL332" s="18" t="s">
        <v>227</v>
      </c>
      <c r="BM332" s="251" t="s">
        <v>2625</v>
      </c>
    </row>
    <row r="333" s="15" customFormat="1">
      <c r="A333" s="15"/>
      <c r="B333" s="292"/>
      <c r="C333" s="293"/>
      <c r="D333" s="260" t="s">
        <v>256</v>
      </c>
      <c r="E333" s="294" t="s">
        <v>1</v>
      </c>
      <c r="F333" s="295" t="s">
        <v>2626</v>
      </c>
      <c r="G333" s="293"/>
      <c r="H333" s="294" t="s">
        <v>1</v>
      </c>
      <c r="I333" s="296"/>
      <c r="J333" s="293"/>
      <c r="K333" s="293"/>
      <c r="L333" s="297"/>
      <c r="M333" s="298"/>
      <c r="N333" s="299"/>
      <c r="O333" s="299"/>
      <c r="P333" s="299"/>
      <c r="Q333" s="299"/>
      <c r="R333" s="299"/>
      <c r="S333" s="299"/>
      <c r="T333" s="300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T333" s="301" t="s">
        <v>256</v>
      </c>
      <c r="AU333" s="301" t="s">
        <v>92</v>
      </c>
      <c r="AV333" s="15" t="s">
        <v>84</v>
      </c>
      <c r="AW333" s="15" t="s">
        <v>32</v>
      </c>
      <c r="AX333" s="15" t="s">
        <v>76</v>
      </c>
      <c r="AY333" s="301" t="s">
        <v>210</v>
      </c>
    </row>
    <row r="334" s="15" customFormat="1">
      <c r="A334" s="15"/>
      <c r="B334" s="292"/>
      <c r="C334" s="293"/>
      <c r="D334" s="260" t="s">
        <v>256</v>
      </c>
      <c r="E334" s="294" t="s">
        <v>1</v>
      </c>
      <c r="F334" s="295" t="s">
        <v>2627</v>
      </c>
      <c r="G334" s="293"/>
      <c r="H334" s="294" t="s">
        <v>1</v>
      </c>
      <c r="I334" s="296"/>
      <c r="J334" s="293"/>
      <c r="K334" s="293"/>
      <c r="L334" s="297"/>
      <c r="M334" s="298"/>
      <c r="N334" s="299"/>
      <c r="O334" s="299"/>
      <c r="P334" s="299"/>
      <c r="Q334" s="299"/>
      <c r="R334" s="299"/>
      <c r="S334" s="299"/>
      <c r="T334" s="300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T334" s="301" t="s">
        <v>256</v>
      </c>
      <c r="AU334" s="301" t="s">
        <v>92</v>
      </c>
      <c r="AV334" s="15" t="s">
        <v>84</v>
      </c>
      <c r="AW334" s="15" t="s">
        <v>32</v>
      </c>
      <c r="AX334" s="15" t="s">
        <v>76</v>
      </c>
      <c r="AY334" s="301" t="s">
        <v>210</v>
      </c>
    </row>
    <row r="335" s="13" customFormat="1">
      <c r="A335" s="13"/>
      <c r="B335" s="258"/>
      <c r="C335" s="259"/>
      <c r="D335" s="260" t="s">
        <v>256</v>
      </c>
      <c r="E335" s="261" t="s">
        <v>1</v>
      </c>
      <c r="F335" s="262" t="s">
        <v>3165</v>
      </c>
      <c r="G335" s="259"/>
      <c r="H335" s="263">
        <v>38.700000000000003</v>
      </c>
      <c r="I335" s="264"/>
      <c r="J335" s="259"/>
      <c r="K335" s="259"/>
      <c r="L335" s="265"/>
      <c r="M335" s="266"/>
      <c r="N335" s="267"/>
      <c r="O335" s="267"/>
      <c r="P335" s="267"/>
      <c r="Q335" s="267"/>
      <c r="R335" s="267"/>
      <c r="S335" s="267"/>
      <c r="T335" s="268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69" t="s">
        <v>256</v>
      </c>
      <c r="AU335" s="269" t="s">
        <v>92</v>
      </c>
      <c r="AV335" s="13" t="s">
        <v>92</v>
      </c>
      <c r="AW335" s="13" t="s">
        <v>32</v>
      </c>
      <c r="AX335" s="13" t="s">
        <v>76</v>
      </c>
      <c r="AY335" s="269" t="s">
        <v>210</v>
      </c>
    </row>
    <row r="336" s="15" customFormat="1">
      <c r="A336" s="15"/>
      <c r="B336" s="292"/>
      <c r="C336" s="293"/>
      <c r="D336" s="260" t="s">
        <v>256</v>
      </c>
      <c r="E336" s="294" t="s">
        <v>1</v>
      </c>
      <c r="F336" s="295" t="s">
        <v>2629</v>
      </c>
      <c r="G336" s="293"/>
      <c r="H336" s="294" t="s">
        <v>1</v>
      </c>
      <c r="I336" s="296"/>
      <c r="J336" s="293"/>
      <c r="K336" s="293"/>
      <c r="L336" s="297"/>
      <c r="M336" s="298"/>
      <c r="N336" s="299"/>
      <c r="O336" s="299"/>
      <c r="P336" s="299"/>
      <c r="Q336" s="299"/>
      <c r="R336" s="299"/>
      <c r="S336" s="299"/>
      <c r="T336" s="300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T336" s="301" t="s">
        <v>256</v>
      </c>
      <c r="AU336" s="301" t="s">
        <v>92</v>
      </c>
      <c r="AV336" s="15" t="s">
        <v>84</v>
      </c>
      <c r="AW336" s="15" t="s">
        <v>32</v>
      </c>
      <c r="AX336" s="15" t="s">
        <v>76</v>
      </c>
      <c r="AY336" s="301" t="s">
        <v>210</v>
      </c>
    </row>
    <row r="337" s="13" customFormat="1">
      <c r="A337" s="13"/>
      <c r="B337" s="258"/>
      <c r="C337" s="259"/>
      <c r="D337" s="260" t="s">
        <v>256</v>
      </c>
      <c r="E337" s="261" t="s">
        <v>1</v>
      </c>
      <c r="F337" s="262" t="s">
        <v>3166</v>
      </c>
      <c r="G337" s="259"/>
      <c r="H337" s="263">
        <v>3.2999999999999998</v>
      </c>
      <c r="I337" s="264"/>
      <c r="J337" s="259"/>
      <c r="K337" s="259"/>
      <c r="L337" s="265"/>
      <c r="M337" s="266"/>
      <c r="N337" s="267"/>
      <c r="O337" s="267"/>
      <c r="P337" s="267"/>
      <c r="Q337" s="267"/>
      <c r="R337" s="267"/>
      <c r="S337" s="267"/>
      <c r="T337" s="268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69" t="s">
        <v>256</v>
      </c>
      <c r="AU337" s="269" t="s">
        <v>92</v>
      </c>
      <c r="AV337" s="13" t="s">
        <v>92</v>
      </c>
      <c r="AW337" s="13" t="s">
        <v>32</v>
      </c>
      <c r="AX337" s="13" t="s">
        <v>76</v>
      </c>
      <c r="AY337" s="269" t="s">
        <v>210</v>
      </c>
    </row>
    <row r="338" s="15" customFormat="1">
      <c r="A338" s="15"/>
      <c r="B338" s="292"/>
      <c r="C338" s="293"/>
      <c r="D338" s="260" t="s">
        <v>256</v>
      </c>
      <c r="E338" s="294" t="s">
        <v>1</v>
      </c>
      <c r="F338" s="295" t="s">
        <v>2617</v>
      </c>
      <c r="G338" s="293"/>
      <c r="H338" s="294" t="s">
        <v>1</v>
      </c>
      <c r="I338" s="296"/>
      <c r="J338" s="293"/>
      <c r="K338" s="293"/>
      <c r="L338" s="297"/>
      <c r="M338" s="298"/>
      <c r="N338" s="299"/>
      <c r="O338" s="299"/>
      <c r="P338" s="299"/>
      <c r="Q338" s="299"/>
      <c r="R338" s="299"/>
      <c r="S338" s="299"/>
      <c r="T338" s="300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T338" s="301" t="s">
        <v>256</v>
      </c>
      <c r="AU338" s="301" t="s">
        <v>92</v>
      </c>
      <c r="AV338" s="15" t="s">
        <v>84</v>
      </c>
      <c r="AW338" s="15" t="s">
        <v>32</v>
      </c>
      <c r="AX338" s="15" t="s">
        <v>76</v>
      </c>
      <c r="AY338" s="301" t="s">
        <v>210</v>
      </c>
    </row>
    <row r="339" s="13" customFormat="1">
      <c r="A339" s="13"/>
      <c r="B339" s="258"/>
      <c r="C339" s="259"/>
      <c r="D339" s="260" t="s">
        <v>256</v>
      </c>
      <c r="E339" s="261" t="s">
        <v>1</v>
      </c>
      <c r="F339" s="262" t="s">
        <v>3161</v>
      </c>
      <c r="G339" s="259"/>
      <c r="H339" s="263">
        <v>39.75</v>
      </c>
      <c r="I339" s="264"/>
      <c r="J339" s="259"/>
      <c r="K339" s="259"/>
      <c r="L339" s="265"/>
      <c r="M339" s="266"/>
      <c r="N339" s="267"/>
      <c r="O339" s="267"/>
      <c r="P339" s="267"/>
      <c r="Q339" s="267"/>
      <c r="R339" s="267"/>
      <c r="S339" s="267"/>
      <c r="T339" s="268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69" t="s">
        <v>256</v>
      </c>
      <c r="AU339" s="269" t="s">
        <v>92</v>
      </c>
      <c r="AV339" s="13" t="s">
        <v>92</v>
      </c>
      <c r="AW339" s="13" t="s">
        <v>32</v>
      </c>
      <c r="AX339" s="13" t="s">
        <v>76</v>
      </c>
      <c r="AY339" s="269" t="s">
        <v>210</v>
      </c>
    </row>
    <row r="340" s="15" customFormat="1">
      <c r="A340" s="15"/>
      <c r="B340" s="292"/>
      <c r="C340" s="293"/>
      <c r="D340" s="260" t="s">
        <v>256</v>
      </c>
      <c r="E340" s="294" t="s">
        <v>1</v>
      </c>
      <c r="F340" s="295" t="s">
        <v>2620</v>
      </c>
      <c r="G340" s="293"/>
      <c r="H340" s="294" t="s">
        <v>1</v>
      </c>
      <c r="I340" s="296"/>
      <c r="J340" s="293"/>
      <c r="K340" s="293"/>
      <c r="L340" s="297"/>
      <c r="M340" s="298"/>
      <c r="N340" s="299"/>
      <c r="O340" s="299"/>
      <c r="P340" s="299"/>
      <c r="Q340" s="299"/>
      <c r="R340" s="299"/>
      <c r="S340" s="299"/>
      <c r="T340" s="300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T340" s="301" t="s">
        <v>256</v>
      </c>
      <c r="AU340" s="301" t="s">
        <v>92</v>
      </c>
      <c r="AV340" s="15" t="s">
        <v>84</v>
      </c>
      <c r="AW340" s="15" t="s">
        <v>32</v>
      </c>
      <c r="AX340" s="15" t="s">
        <v>76</v>
      </c>
      <c r="AY340" s="301" t="s">
        <v>210</v>
      </c>
    </row>
    <row r="341" s="13" customFormat="1">
      <c r="A341" s="13"/>
      <c r="B341" s="258"/>
      <c r="C341" s="259"/>
      <c r="D341" s="260" t="s">
        <v>256</v>
      </c>
      <c r="E341" s="261" t="s">
        <v>1</v>
      </c>
      <c r="F341" s="262" t="s">
        <v>3162</v>
      </c>
      <c r="G341" s="259"/>
      <c r="H341" s="263">
        <v>6.375</v>
      </c>
      <c r="I341" s="264"/>
      <c r="J341" s="259"/>
      <c r="K341" s="259"/>
      <c r="L341" s="265"/>
      <c r="M341" s="266"/>
      <c r="N341" s="267"/>
      <c r="O341" s="267"/>
      <c r="P341" s="267"/>
      <c r="Q341" s="267"/>
      <c r="R341" s="267"/>
      <c r="S341" s="267"/>
      <c r="T341" s="268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69" t="s">
        <v>256</v>
      </c>
      <c r="AU341" s="269" t="s">
        <v>92</v>
      </c>
      <c r="AV341" s="13" t="s">
        <v>92</v>
      </c>
      <c r="AW341" s="13" t="s">
        <v>32</v>
      </c>
      <c r="AX341" s="13" t="s">
        <v>76</v>
      </c>
      <c r="AY341" s="269" t="s">
        <v>210</v>
      </c>
    </row>
    <row r="342" s="14" customFormat="1">
      <c r="A342" s="14"/>
      <c r="B342" s="270"/>
      <c r="C342" s="271"/>
      <c r="D342" s="260" t="s">
        <v>256</v>
      </c>
      <c r="E342" s="272" t="s">
        <v>1</v>
      </c>
      <c r="F342" s="273" t="s">
        <v>268</v>
      </c>
      <c r="G342" s="271"/>
      <c r="H342" s="274">
        <v>88.125</v>
      </c>
      <c r="I342" s="275"/>
      <c r="J342" s="271"/>
      <c r="K342" s="271"/>
      <c r="L342" s="276"/>
      <c r="M342" s="277"/>
      <c r="N342" s="278"/>
      <c r="O342" s="278"/>
      <c r="P342" s="278"/>
      <c r="Q342" s="278"/>
      <c r="R342" s="278"/>
      <c r="S342" s="278"/>
      <c r="T342" s="279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80" t="s">
        <v>256</v>
      </c>
      <c r="AU342" s="280" t="s">
        <v>92</v>
      </c>
      <c r="AV342" s="14" t="s">
        <v>227</v>
      </c>
      <c r="AW342" s="14" t="s">
        <v>32</v>
      </c>
      <c r="AX342" s="14" t="s">
        <v>84</v>
      </c>
      <c r="AY342" s="280" t="s">
        <v>210</v>
      </c>
    </row>
    <row r="343" s="2" customFormat="1" ht="23.4566" customHeight="1">
      <c r="A343" s="39"/>
      <c r="B343" s="40"/>
      <c r="C343" s="239" t="s">
        <v>621</v>
      </c>
      <c r="D343" s="239" t="s">
        <v>213</v>
      </c>
      <c r="E343" s="240" t="s">
        <v>1469</v>
      </c>
      <c r="F343" s="241" t="s">
        <v>1470</v>
      </c>
      <c r="G343" s="242" t="s">
        <v>254</v>
      </c>
      <c r="H343" s="243">
        <v>27.09</v>
      </c>
      <c r="I343" s="244"/>
      <c r="J343" s="245">
        <f>ROUND(I343*H343,2)</f>
        <v>0</v>
      </c>
      <c r="K343" s="246"/>
      <c r="L343" s="45"/>
      <c r="M343" s="247" t="s">
        <v>1</v>
      </c>
      <c r="N343" s="248" t="s">
        <v>42</v>
      </c>
      <c r="O343" s="98"/>
      <c r="P343" s="249">
        <f>O343*H343</f>
        <v>0</v>
      </c>
      <c r="Q343" s="249">
        <v>0.043650000000000001</v>
      </c>
      <c r="R343" s="249">
        <f>Q343*H343</f>
        <v>1.1824785</v>
      </c>
      <c r="S343" s="249">
        <v>0</v>
      </c>
      <c r="T343" s="250">
        <f>S343*H343</f>
        <v>0</v>
      </c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R343" s="251" t="s">
        <v>227</v>
      </c>
      <c r="AT343" s="251" t="s">
        <v>213</v>
      </c>
      <c r="AU343" s="251" t="s">
        <v>92</v>
      </c>
      <c r="AY343" s="18" t="s">
        <v>210</v>
      </c>
      <c r="BE343" s="252">
        <f>IF(N343="základná",J343,0)</f>
        <v>0</v>
      </c>
      <c r="BF343" s="252">
        <f>IF(N343="znížená",J343,0)</f>
        <v>0</v>
      </c>
      <c r="BG343" s="252">
        <f>IF(N343="zákl. prenesená",J343,0)</f>
        <v>0</v>
      </c>
      <c r="BH343" s="252">
        <f>IF(N343="zníž. prenesená",J343,0)</f>
        <v>0</v>
      </c>
      <c r="BI343" s="252">
        <f>IF(N343="nulová",J343,0)</f>
        <v>0</v>
      </c>
      <c r="BJ343" s="18" t="s">
        <v>92</v>
      </c>
      <c r="BK343" s="252">
        <f>ROUND(I343*H343,2)</f>
        <v>0</v>
      </c>
      <c r="BL343" s="18" t="s">
        <v>227</v>
      </c>
      <c r="BM343" s="251" t="s">
        <v>3167</v>
      </c>
    </row>
    <row r="344" s="13" customFormat="1">
      <c r="A344" s="13"/>
      <c r="B344" s="258"/>
      <c r="C344" s="259"/>
      <c r="D344" s="260" t="s">
        <v>256</v>
      </c>
      <c r="E344" s="261" t="s">
        <v>1</v>
      </c>
      <c r="F344" s="262" t="s">
        <v>3168</v>
      </c>
      <c r="G344" s="259"/>
      <c r="H344" s="263">
        <v>27.09</v>
      </c>
      <c r="I344" s="264"/>
      <c r="J344" s="259"/>
      <c r="K344" s="259"/>
      <c r="L344" s="265"/>
      <c r="M344" s="266"/>
      <c r="N344" s="267"/>
      <c r="O344" s="267"/>
      <c r="P344" s="267"/>
      <c r="Q344" s="267"/>
      <c r="R344" s="267"/>
      <c r="S344" s="267"/>
      <c r="T344" s="268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69" t="s">
        <v>256</v>
      </c>
      <c r="AU344" s="269" t="s">
        <v>92</v>
      </c>
      <c r="AV344" s="13" t="s">
        <v>92</v>
      </c>
      <c r="AW344" s="13" t="s">
        <v>32</v>
      </c>
      <c r="AX344" s="13" t="s">
        <v>84</v>
      </c>
      <c r="AY344" s="269" t="s">
        <v>210</v>
      </c>
    </row>
    <row r="345" s="2" customFormat="1" ht="23.4566" customHeight="1">
      <c r="A345" s="39"/>
      <c r="B345" s="40"/>
      <c r="C345" s="239" t="s">
        <v>625</v>
      </c>
      <c r="D345" s="239" t="s">
        <v>213</v>
      </c>
      <c r="E345" s="240" t="s">
        <v>3169</v>
      </c>
      <c r="F345" s="241" t="s">
        <v>3170</v>
      </c>
      <c r="G345" s="242" t="s">
        <v>254</v>
      </c>
      <c r="H345" s="243">
        <v>11.609999999999999</v>
      </c>
      <c r="I345" s="244"/>
      <c r="J345" s="245">
        <f>ROUND(I345*H345,2)</f>
        <v>0</v>
      </c>
      <c r="K345" s="246"/>
      <c r="L345" s="45"/>
      <c r="M345" s="247" t="s">
        <v>1</v>
      </c>
      <c r="N345" s="248" t="s">
        <v>42</v>
      </c>
      <c r="O345" s="98"/>
      <c r="P345" s="249">
        <f>O345*H345</f>
        <v>0</v>
      </c>
      <c r="Q345" s="249">
        <v>0.094350000000000003</v>
      </c>
      <c r="R345" s="249">
        <f>Q345*H345</f>
        <v>1.0954035</v>
      </c>
      <c r="S345" s="249">
        <v>0</v>
      </c>
      <c r="T345" s="250">
        <f>S345*H345</f>
        <v>0</v>
      </c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R345" s="251" t="s">
        <v>227</v>
      </c>
      <c r="AT345" s="251" t="s">
        <v>213</v>
      </c>
      <c r="AU345" s="251" t="s">
        <v>92</v>
      </c>
      <c r="AY345" s="18" t="s">
        <v>210</v>
      </c>
      <c r="BE345" s="252">
        <f>IF(N345="základná",J345,0)</f>
        <v>0</v>
      </c>
      <c r="BF345" s="252">
        <f>IF(N345="znížená",J345,0)</f>
        <v>0</v>
      </c>
      <c r="BG345" s="252">
        <f>IF(N345="zákl. prenesená",J345,0)</f>
        <v>0</v>
      </c>
      <c r="BH345" s="252">
        <f>IF(N345="zníž. prenesená",J345,0)</f>
        <v>0</v>
      </c>
      <c r="BI345" s="252">
        <f>IF(N345="nulová",J345,0)</f>
        <v>0</v>
      </c>
      <c r="BJ345" s="18" t="s">
        <v>92</v>
      </c>
      <c r="BK345" s="252">
        <f>ROUND(I345*H345,2)</f>
        <v>0</v>
      </c>
      <c r="BL345" s="18" t="s">
        <v>227</v>
      </c>
      <c r="BM345" s="251" t="s">
        <v>3171</v>
      </c>
    </row>
    <row r="346" s="13" customFormat="1">
      <c r="A346" s="13"/>
      <c r="B346" s="258"/>
      <c r="C346" s="259"/>
      <c r="D346" s="260" t="s">
        <v>256</v>
      </c>
      <c r="E346" s="261" t="s">
        <v>1</v>
      </c>
      <c r="F346" s="262" t="s">
        <v>3172</v>
      </c>
      <c r="G346" s="259"/>
      <c r="H346" s="263">
        <v>11.609999999999999</v>
      </c>
      <c r="I346" s="264"/>
      <c r="J346" s="259"/>
      <c r="K346" s="259"/>
      <c r="L346" s="265"/>
      <c r="M346" s="266"/>
      <c r="N346" s="267"/>
      <c r="O346" s="267"/>
      <c r="P346" s="267"/>
      <c r="Q346" s="267"/>
      <c r="R346" s="267"/>
      <c r="S346" s="267"/>
      <c r="T346" s="268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69" t="s">
        <v>256</v>
      </c>
      <c r="AU346" s="269" t="s">
        <v>92</v>
      </c>
      <c r="AV346" s="13" t="s">
        <v>92</v>
      </c>
      <c r="AW346" s="13" t="s">
        <v>32</v>
      </c>
      <c r="AX346" s="13" t="s">
        <v>84</v>
      </c>
      <c r="AY346" s="269" t="s">
        <v>210</v>
      </c>
    </row>
    <row r="347" s="2" customFormat="1" ht="21.0566" customHeight="1">
      <c r="A347" s="39"/>
      <c r="B347" s="40"/>
      <c r="C347" s="239" t="s">
        <v>630</v>
      </c>
      <c r="D347" s="239" t="s">
        <v>213</v>
      </c>
      <c r="E347" s="240" t="s">
        <v>2633</v>
      </c>
      <c r="F347" s="241" t="s">
        <v>2634</v>
      </c>
      <c r="G347" s="242" t="s">
        <v>254</v>
      </c>
      <c r="H347" s="243">
        <v>33.758000000000003</v>
      </c>
      <c r="I347" s="244"/>
      <c r="J347" s="245">
        <f>ROUND(I347*H347,2)</f>
        <v>0</v>
      </c>
      <c r="K347" s="246"/>
      <c r="L347" s="45"/>
      <c r="M347" s="247" t="s">
        <v>1</v>
      </c>
      <c r="N347" s="248" t="s">
        <v>42</v>
      </c>
      <c r="O347" s="98"/>
      <c r="P347" s="249">
        <f>O347*H347</f>
        <v>0</v>
      </c>
      <c r="Q347" s="249">
        <v>0.041350999999999999</v>
      </c>
      <c r="R347" s="249">
        <f>Q347*H347</f>
        <v>1.3959270580000001</v>
      </c>
      <c r="S347" s="249">
        <v>0</v>
      </c>
      <c r="T347" s="250">
        <f>S347*H347</f>
        <v>0</v>
      </c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R347" s="251" t="s">
        <v>227</v>
      </c>
      <c r="AT347" s="251" t="s">
        <v>213</v>
      </c>
      <c r="AU347" s="251" t="s">
        <v>92</v>
      </c>
      <c r="AY347" s="18" t="s">
        <v>210</v>
      </c>
      <c r="BE347" s="252">
        <f>IF(N347="základná",J347,0)</f>
        <v>0</v>
      </c>
      <c r="BF347" s="252">
        <f>IF(N347="znížená",J347,0)</f>
        <v>0</v>
      </c>
      <c r="BG347" s="252">
        <f>IF(N347="zákl. prenesená",J347,0)</f>
        <v>0</v>
      </c>
      <c r="BH347" s="252">
        <f>IF(N347="zníž. prenesená",J347,0)</f>
        <v>0</v>
      </c>
      <c r="BI347" s="252">
        <f>IF(N347="nulová",J347,0)</f>
        <v>0</v>
      </c>
      <c r="BJ347" s="18" t="s">
        <v>92</v>
      </c>
      <c r="BK347" s="252">
        <f>ROUND(I347*H347,2)</f>
        <v>0</v>
      </c>
      <c r="BL347" s="18" t="s">
        <v>227</v>
      </c>
      <c r="BM347" s="251" t="s">
        <v>2635</v>
      </c>
    </row>
    <row r="348" s="15" customFormat="1">
      <c r="A348" s="15"/>
      <c r="B348" s="292"/>
      <c r="C348" s="293"/>
      <c r="D348" s="260" t="s">
        <v>256</v>
      </c>
      <c r="E348" s="294" t="s">
        <v>1</v>
      </c>
      <c r="F348" s="295" t="s">
        <v>2616</v>
      </c>
      <c r="G348" s="293"/>
      <c r="H348" s="294" t="s">
        <v>1</v>
      </c>
      <c r="I348" s="296"/>
      <c r="J348" s="293"/>
      <c r="K348" s="293"/>
      <c r="L348" s="297"/>
      <c r="M348" s="298"/>
      <c r="N348" s="299"/>
      <c r="O348" s="299"/>
      <c r="P348" s="299"/>
      <c r="Q348" s="299"/>
      <c r="R348" s="299"/>
      <c r="S348" s="299"/>
      <c r="T348" s="300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T348" s="301" t="s">
        <v>256</v>
      </c>
      <c r="AU348" s="301" t="s">
        <v>92</v>
      </c>
      <c r="AV348" s="15" t="s">
        <v>84</v>
      </c>
      <c r="AW348" s="15" t="s">
        <v>32</v>
      </c>
      <c r="AX348" s="15" t="s">
        <v>76</v>
      </c>
      <c r="AY348" s="301" t="s">
        <v>210</v>
      </c>
    </row>
    <row r="349" s="15" customFormat="1">
      <c r="A349" s="15"/>
      <c r="B349" s="292"/>
      <c r="C349" s="293"/>
      <c r="D349" s="260" t="s">
        <v>256</v>
      </c>
      <c r="E349" s="294" t="s">
        <v>1</v>
      </c>
      <c r="F349" s="295" t="s">
        <v>2617</v>
      </c>
      <c r="G349" s="293"/>
      <c r="H349" s="294" t="s">
        <v>1</v>
      </c>
      <c r="I349" s="296"/>
      <c r="J349" s="293"/>
      <c r="K349" s="293"/>
      <c r="L349" s="297"/>
      <c r="M349" s="298"/>
      <c r="N349" s="299"/>
      <c r="O349" s="299"/>
      <c r="P349" s="299"/>
      <c r="Q349" s="299"/>
      <c r="R349" s="299"/>
      <c r="S349" s="299"/>
      <c r="T349" s="300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T349" s="301" t="s">
        <v>256</v>
      </c>
      <c r="AU349" s="301" t="s">
        <v>92</v>
      </c>
      <c r="AV349" s="15" t="s">
        <v>84</v>
      </c>
      <c r="AW349" s="15" t="s">
        <v>32</v>
      </c>
      <c r="AX349" s="15" t="s">
        <v>76</v>
      </c>
      <c r="AY349" s="301" t="s">
        <v>210</v>
      </c>
    </row>
    <row r="350" s="13" customFormat="1">
      <c r="A350" s="13"/>
      <c r="B350" s="258"/>
      <c r="C350" s="259"/>
      <c r="D350" s="260" t="s">
        <v>256</v>
      </c>
      <c r="E350" s="261" t="s">
        <v>1</v>
      </c>
      <c r="F350" s="262" t="s">
        <v>3173</v>
      </c>
      <c r="G350" s="259"/>
      <c r="H350" s="263">
        <v>27.824999999999999</v>
      </c>
      <c r="I350" s="264"/>
      <c r="J350" s="259"/>
      <c r="K350" s="259"/>
      <c r="L350" s="265"/>
      <c r="M350" s="266"/>
      <c r="N350" s="267"/>
      <c r="O350" s="267"/>
      <c r="P350" s="267"/>
      <c r="Q350" s="267"/>
      <c r="R350" s="267"/>
      <c r="S350" s="267"/>
      <c r="T350" s="268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69" t="s">
        <v>256</v>
      </c>
      <c r="AU350" s="269" t="s">
        <v>92</v>
      </c>
      <c r="AV350" s="13" t="s">
        <v>92</v>
      </c>
      <c r="AW350" s="13" t="s">
        <v>32</v>
      </c>
      <c r="AX350" s="13" t="s">
        <v>76</v>
      </c>
      <c r="AY350" s="269" t="s">
        <v>210</v>
      </c>
    </row>
    <row r="351" s="15" customFormat="1">
      <c r="A351" s="15"/>
      <c r="B351" s="292"/>
      <c r="C351" s="293"/>
      <c r="D351" s="260" t="s">
        <v>256</v>
      </c>
      <c r="E351" s="294" t="s">
        <v>1</v>
      </c>
      <c r="F351" s="295" t="s">
        <v>2620</v>
      </c>
      <c r="G351" s="293"/>
      <c r="H351" s="294" t="s">
        <v>1</v>
      </c>
      <c r="I351" s="296"/>
      <c r="J351" s="293"/>
      <c r="K351" s="293"/>
      <c r="L351" s="297"/>
      <c r="M351" s="298"/>
      <c r="N351" s="299"/>
      <c r="O351" s="299"/>
      <c r="P351" s="299"/>
      <c r="Q351" s="299"/>
      <c r="R351" s="299"/>
      <c r="S351" s="299"/>
      <c r="T351" s="300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T351" s="301" t="s">
        <v>256</v>
      </c>
      <c r="AU351" s="301" t="s">
        <v>92</v>
      </c>
      <c r="AV351" s="15" t="s">
        <v>84</v>
      </c>
      <c r="AW351" s="15" t="s">
        <v>32</v>
      </c>
      <c r="AX351" s="15" t="s">
        <v>76</v>
      </c>
      <c r="AY351" s="301" t="s">
        <v>210</v>
      </c>
    </row>
    <row r="352" s="13" customFormat="1">
      <c r="A352" s="13"/>
      <c r="B352" s="258"/>
      <c r="C352" s="259"/>
      <c r="D352" s="260" t="s">
        <v>256</v>
      </c>
      <c r="E352" s="261" t="s">
        <v>1</v>
      </c>
      <c r="F352" s="262" t="s">
        <v>3174</v>
      </c>
      <c r="G352" s="259"/>
      <c r="H352" s="263">
        <v>4.4630000000000001</v>
      </c>
      <c r="I352" s="264"/>
      <c r="J352" s="259"/>
      <c r="K352" s="259"/>
      <c r="L352" s="265"/>
      <c r="M352" s="266"/>
      <c r="N352" s="267"/>
      <c r="O352" s="267"/>
      <c r="P352" s="267"/>
      <c r="Q352" s="267"/>
      <c r="R352" s="267"/>
      <c r="S352" s="267"/>
      <c r="T352" s="268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69" t="s">
        <v>256</v>
      </c>
      <c r="AU352" s="269" t="s">
        <v>92</v>
      </c>
      <c r="AV352" s="13" t="s">
        <v>92</v>
      </c>
      <c r="AW352" s="13" t="s">
        <v>32</v>
      </c>
      <c r="AX352" s="13" t="s">
        <v>76</v>
      </c>
      <c r="AY352" s="269" t="s">
        <v>210</v>
      </c>
    </row>
    <row r="353" s="13" customFormat="1">
      <c r="A353" s="13"/>
      <c r="B353" s="258"/>
      <c r="C353" s="259"/>
      <c r="D353" s="260" t="s">
        <v>256</v>
      </c>
      <c r="E353" s="261" t="s">
        <v>1</v>
      </c>
      <c r="F353" s="262" t="s">
        <v>3175</v>
      </c>
      <c r="G353" s="259"/>
      <c r="H353" s="263">
        <v>1.47</v>
      </c>
      <c r="I353" s="264"/>
      <c r="J353" s="259"/>
      <c r="K353" s="259"/>
      <c r="L353" s="265"/>
      <c r="M353" s="266"/>
      <c r="N353" s="267"/>
      <c r="O353" s="267"/>
      <c r="P353" s="267"/>
      <c r="Q353" s="267"/>
      <c r="R353" s="267"/>
      <c r="S353" s="267"/>
      <c r="T353" s="268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69" t="s">
        <v>256</v>
      </c>
      <c r="AU353" s="269" t="s">
        <v>92</v>
      </c>
      <c r="AV353" s="13" t="s">
        <v>92</v>
      </c>
      <c r="AW353" s="13" t="s">
        <v>32</v>
      </c>
      <c r="AX353" s="13" t="s">
        <v>76</v>
      </c>
      <c r="AY353" s="269" t="s">
        <v>210</v>
      </c>
    </row>
    <row r="354" s="14" customFormat="1">
      <c r="A354" s="14"/>
      <c r="B354" s="270"/>
      <c r="C354" s="271"/>
      <c r="D354" s="260" t="s">
        <v>256</v>
      </c>
      <c r="E354" s="272" t="s">
        <v>1</v>
      </c>
      <c r="F354" s="273" t="s">
        <v>268</v>
      </c>
      <c r="G354" s="271"/>
      <c r="H354" s="274">
        <v>33.758000000000003</v>
      </c>
      <c r="I354" s="275"/>
      <c r="J354" s="271"/>
      <c r="K354" s="271"/>
      <c r="L354" s="276"/>
      <c r="M354" s="277"/>
      <c r="N354" s="278"/>
      <c r="O354" s="278"/>
      <c r="P354" s="278"/>
      <c r="Q354" s="278"/>
      <c r="R354" s="278"/>
      <c r="S354" s="278"/>
      <c r="T354" s="279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80" t="s">
        <v>256</v>
      </c>
      <c r="AU354" s="280" t="s">
        <v>92</v>
      </c>
      <c r="AV354" s="14" t="s">
        <v>227</v>
      </c>
      <c r="AW354" s="14" t="s">
        <v>32</v>
      </c>
      <c r="AX354" s="14" t="s">
        <v>84</v>
      </c>
      <c r="AY354" s="280" t="s">
        <v>210</v>
      </c>
    </row>
    <row r="355" s="2" customFormat="1" ht="21.0566" customHeight="1">
      <c r="A355" s="39"/>
      <c r="B355" s="40"/>
      <c r="C355" s="239" t="s">
        <v>634</v>
      </c>
      <c r="D355" s="239" t="s">
        <v>213</v>
      </c>
      <c r="E355" s="240" t="s">
        <v>2639</v>
      </c>
      <c r="F355" s="241" t="s">
        <v>2640</v>
      </c>
      <c r="G355" s="242" t="s">
        <v>254</v>
      </c>
      <c r="H355" s="243">
        <v>14.468</v>
      </c>
      <c r="I355" s="244"/>
      <c r="J355" s="245">
        <f>ROUND(I355*H355,2)</f>
        <v>0</v>
      </c>
      <c r="K355" s="246"/>
      <c r="L355" s="45"/>
      <c r="M355" s="247" t="s">
        <v>1</v>
      </c>
      <c r="N355" s="248" t="s">
        <v>42</v>
      </c>
      <c r="O355" s="98"/>
      <c r="P355" s="249">
        <f>O355*H355</f>
        <v>0</v>
      </c>
      <c r="Q355" s="249">
        <v>0.094350000000000003</v>
      </c>
      <c r="R355" s="249">
        <f>Q355*H355</f>
        <v>1.3650558000000002</v>
      </c>
      <c r="S355" s="249">
        <v>0</v>
      </c>
      <c r="T355" s="250">
        <f>S355*H355</f>
        <v>0</v>
      </c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R355" s="251" t="s">
        <v>227</v>
      </c>
      <c r="AT355" s="251" t="s">
        <v>213</v>
      </c>
      <c r="AU355" s="251" t="s">
        <v>92</v>
      </c>
      <c r="AY355" s="18" t="s">
        <v>210</v>
      </c>
      <c r="BE355" s="252">
        <f>IF(N355="základná",J355,0)</f>
        <v>0</v>
      </c>
      <c r="BF355" s="252">
        <f>IF(N355="znížená",J355,0)</f>
        <v>0</v>
      </c>
      <c r="BG355" s="252">
        <f>IF(N355="zákl. prenesená",J355,0)</f>
        <v>0</v>
      </c>
      <c r="BH355" s="252">
        <f>IF(N355="zníž. prenesená",J355,0)</f>
        <v>0</v>
      </c>
      <c r="BI355" s="252">
        <f>IF(N355="nulová",J355,0)</f>
        <v>0</v>
      </c>
      <c r="BJ355" s="18" t="s">
        <v>92</v>
      </c>
      <c r="BK355" s="252">
        <f>ROUND(I355*H355,2)</f>
        <v>0</v>
      </c>
      <c r="BL355" s="18" t="s">
        <v>227</v>
      </c>
      <c r="BM355" s="251" t="s">
        <v>2641</v>
      </c>
    </row>
    <row r="356" s="15" customFormat="1">
      <c r="A356" s="15"/>
      <c r="B356" s="292"/>
      <c r="C356" s="293"/>
      <c r="D356" s="260" t="s">
        <v>256</v>
      </c>
      <c r="E356" s="294" t="s">
        <v>1</v>
      </c>
      <c r="F356" s="295" t="s">
        <v>2616</v>
      </c>
      <c r="G356" s="293"/>
      <c r="H356" s="294" t="s">
        <v>1</v>
      </c>
      <c r="I356" s="296"/>
      <c r="J356" s="293"/>
      <c r="K356" s="293"/>
      <c r="L356" s="297"/>
      <c r="M356" s="298"/>
      <c r="N356" s="299"/>
      <c r="O356" s="299"/>
      <c r="P356" s="299"/>
      <c r="Q356" s="299"/>
      <c r="R356" s="299"/>
      <c r="S356" s="299"/>
      <c r="T356" s="300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T356" s="301" t="s">
        <v>256</v>
      </c>
      <c r="AU356" s="301" t="s">
        <v>92</v>
      </c>
      <c r="AV356" s="15" t="s">
        <v>84</v>
      </c>
      <c r="AW356" s="15" t="s">
        <v>32</v>
      </c>
      <c r="AX356" s="15" t="s">
        <v>76</v>
      </c>
      <c r="AY356" s="301" t="s">
        <v>210</v>
      </c>
    </row>
    <row r="357" s="15" customFormat="1">
      <c r="A357" s="15"/>
      <c r="B357" s="292"/>
      <c r="C357" s="293"/>
      <c r="D357" s="260" t="s">
        <v>256</v>
      </c>
      <c r="E357" s="294" t="s">
        <v>1</v>
      </c>
      <c r="F357" s="295" t="s">
        <v>2617</v>
      </c>
      <c r="G357" s="293"/>
      <c r="H357" s="294" t="s">
        <v>1</v>
      </c>
      <c r="I357" s="296"/>
      <c r="J357" s="293"/>
      <c r="K357" s="293"/>
      <c r="L357" s="297"/>
      <c r="M357" s="298"/>
      <c r="N357" s="299"/>
      <c r="O357" s="299"/>
      <c r="P357" s="299"/>
      <c r="Q357" s="299"/>
      <c r="R357" s="299"/>
      <c r="S357" s="299"/>
      <c r="T357" s="300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T357" s="301" t="s">
        <v>256</v>
      </c>
      <c r="AU357" s="301" t="s">
        <v>92</v>
      </c>
      <c r="AV357" s="15" t="s">
        <v>84</v>
      </c>
      <c r="AW357" s="15" t="s">
        <v>32</v>
      </c>
      <c r="AX357" s="15" t="s">
        <v>76</v>
      </c>
      <c r="AY357" s="301" t="s">
        <v>210</v>
      </c>
    </row>
    <row r="358" s="13" customFormat="1">
      <c r="A358" s="13"/>
      <c r="B358" s="258"/>
      <c r="C358" s="259"/>
      <c r="D358" s="260" t="s">
        <v>256</v>
      </c>
      <c r="E358" s="261" t="s">
        <v>1</v>
      </c>
      <c r="F358" s="262" t="s">
        <v>3176</v>
      </c>
      <c r="G358" s="259"/>
      <c r="H358" s="263">
        <v>11.925000000000001</v>
      </c>
      <c r="I358" s="264"/>
      <c r="J358" s="259"/>
      <c r="K358" s="259"/>
      <c r="L358" s="265"/>
      <c r="M358" s="266"/>
      <c r="N358" s="267"/>
      <c r="O358" s="267"/>
      <c r="P358" s="267"/>
      <c r="Q358" s="267"/>
      <c r="R358" s="267"/>
      <c r="S358" s="267"/>
      <c r="T358" s="268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69" t="s">
        <v>256</v>
      </c>
      <c r="AU358" s="269" t="s">
        <v>92</v>
      </c>
      <c r="AV358" s="13" t="s">
        <v>92</v>
      </c>
      <c r="AW358" s="13" t="s">
        <v>32</v>
      </c>
      <c r="AX358" s="13" t="s">
        <v>76</v>
      </c>
      <c r="AY358" s="269" t="s">
        <v>210</v>
      </c>
    </row>
    <row r="359" s="15" customFormat="1">
      <c r="A359" s="15"/>
      <c r="B359" s="292"/>
      <c r="C359" s="293"/>
      <c r="D359" s="260" t="s">
        <v>256</v>
      </c>
      <c r="E359" s="294" t="s">
        <v>1</v>
      </c>
      <c r="F359" s="295" t="s">
        <v>2620</v>
      </c>
      <c r="G359" s="293"/>
      <c r="H359" s="294" t="s">
        <v>1</v>
      </c>
      <c r="I359" s="296"/>
      <c r="J359" s="293"/>
      <c r="K359" s="293"/>
      <c r="L359" s="297"/>
      <c r="M359" s="298"/>
      <c r="N359" s="299"/>
      <c r="O359" s="299"/>
      <c r="P359" s="299"/>
      <c r="Q359" s="299"/>
      <c r="R359" s="299"/>
      <c r="S359" s="299"/>
      <c r="T359" s="300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T359" s="301" t="s">
        <v>256</v>
      </c>
      <c r="AU359" s="301" t="s">
        <v>92</v>
      </c>
      <c r="AV359" s="15" t="s">
        <v>84</v>
      </c>
      <c r="AW359" s="15" t="s">
        <v>32</v>
      </c>
      <c r="AX359" s="15" t="s">
        <v>76</v>
      </c>
      <c r="AY359" s="301" t="s">
        <v>210</v>
      </c>
    </row>
    <row r="360" s="13" customFormat="1">
      <c r="A360" s="13"/>
      <c r="B360" s="258"/>
      <c r="C360" s="259"/>
      <c r="D360" s="260" t="s">
        <v>256</v>
      </c>
      <c r="E360" s="261" t="s">
        <v>1</v>
      </c>
      <c r="F360" s="262" t="s">
        <v>3177</v>
      </c>
      <c r="G360" s="259"/>
      <c r="H360" s="263">
        <v>1.913</v>
      </c>
      <c r="I360" s="264"/>
      <c r="J360" s="259"/>
      <c r="K360" s="259"/>
      <c r="L360" s="265"/>
      <c r="M360" s="266"/>
      <c r="N360" s="267"/>
      <c r="O360" s="267"/>
      <c r="P360" s="267"/>
      <c r="Q360" s="267"/>
      <c r="R360" s="267"/>
      <c r="S360" s="267"/>
      <c r="T360" s="268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69" t="s">
        <v>256</v>
      </c>
      <c r="AU360" s="269" t="s">
        <v>92</v>
      </c>
      <c r="AV360" s="13" t="s">
        <v>92</v>
      </c>
      <c r="AW360" s="13" t="s">
        <v>32</v>
      </c>
      <c r="AX360" s="13" t="s">
        <v>76</v>
      </c>
      <c r="AY360" s="269" t="s">
        <v>210</v>
      </c>
    </row>
    <row r="361" s="13" customFormat="1">
      <c r="A361" s="13"/>
      <c r="B361" s="258"/>
      <c r="C361" s="259"/>
      <c r="D361" s="260" t="s">
        <v>256</v>
      </c>
      <c r="E361" s="261" t="s">
        <v>1</v>
      </c>
      <c r="F361" s="262" t="s">
        <v>3178</v>
      </c>
      <c r="G361" s="259"/>
      <c r="H361" s="263">
        <v>0.63</v>
      </c>
      <c r="I361" s="264"/>
      <c r="J361" s="259"/>
      <c r="K361" s="259"/>
      <c r="L361" s="265"/>
      <c r="M361" s="266"/>
      <c r="N361" s="267"/>
      <c r="O361" s="267"/>
      <c r="P361" s="267"/>
      <c r="Q361" s="267"/>
      <c r="R361" s="267"/>
      <c r="S361" s="267"/>
      <c r="T361" s="268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69" t="s">
        <v>256</v>
      </c>
      <c r="AU361" s="269" t="s">
        <v>92</v>
      </c>
      <c r="AV361" s="13" t="s">
        <v>92</v>
      </c>
      <c r="AW361" s="13" t="s">
        <v>32</v>
      </c>
      <c r="AX361" s="13" t="s">
        <v>76</v>
      </c>
      <c r="AY361" s="269" t="s">
        <v>210</v>
      </c>
    </row>
    <row r="362" s="14" customFormat="1">
      <c r="A362" s="14"/>
      <c r="B362" s="270"/>
      <c r="C362" s="271"/>
      <c r="D362" s="260" t="s">
        <v>256</v>
      </c>
      <c r="E362" s="272" t="s">
        <v>1</v>
      </c>
      <c r="F362" s="273" t="s">
        <v>268</v>
      </c>
      <c r="G362" s="271"/>
      <c r="H362" s="274">
        <v>14.468</v>
      </c>
      <c r="I362" s="275"/>
      <c r="J362" s="271"/>
      <c r="K362" s="271"/>
      <c r="L362" s="276"/>
      <c r="M362" s="277"/>
      <c r="N362" s="278"/>
      <c r="O362" s="278"/>
      <c r="P362" s="278"/>
      <c r="Q362" s="278"/>
      <c r="R362" s="278"/>
      <c r="S362" s="278"/>
      <c r="T362" s="279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80" t="s">
        <v>256</v>
      </c>
      <c r="AU362" s="280" t="s">
        <v>92</v>
      </c>
      <c r="AV362" s="14" t="s">
        <v>227</v>
      </c>
      <c r="AW362" s="14" t="s">
        <v>32</v>
      </c>
      <c r="AX362" s="14" t="s">
        <v>84</v>
      </c>
      <c r="AY362" s="280" t="s">
        <v>210</v>
      </c>
    </row>
    <row r="363" s="2" customFormat="1" ht="23.4566" customHeight="1">
      <c r="A363" s="39"/>
      <c r="B363" s="40"/>
      <c r="C363" s="239" t="s">
        <v>638</v>
      </c>
      <c r="D363" s="239" t="s">
        <v>213</v>
      </c>
      <c r="E363" s="240" t="s">
        <v>3179</v>
      </c>
      <c r="F363" s="241" t="s">
        <v>3180</v>
      </c>
      <c r="G363" s="242" t="s">
        <v>254</v>
      </c>
      <c r="H363" s="243">
        <v>5.8049999999999997</v>
      </c>
      <c r="I363" s="244"/>
      <c r="J363" s="245">
        <f>ROUND(I363*H363,2)</f>
        <v>0</v>
      </c>
      <c r="K363" s="246"/>
      <c r="L363" s="45"/>
      <c r="M363" s="247" t="s">
        <v>1</v>
      </c>
      <c r="N363" s="248" t="s">
        <v>42</v>
      </c>
      <c r="O363" s="98"/>
      <c r="P363" s="249">
        <f>O363*H363</f>
        <v>0</v>
      </c>
      <c r="Q363" s="249">
        <v>0.0021800000000000001</v>
      </c>
      <c r="R363" s="249">
        <f>Q363*H363</f>
        <v>0.0126549</v>
      </c>
      <c r="S363" s="249">
        <v>0</v>
      </c>
      <c r="T363" s="250">
        <f>S363*H363</f>
        <v>0</v>
      </c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R363" s="251" t="s">
        <v>227</v>
      </c>
      <c r="AT363" s="251" t="s">
        <v>213</v>
      </c>
      <c r="AU363" s="251" t="s">
        <v>92</v>
      </c>
      <c r="AY363" s="18" t="s">
        <v>210</v>
      </c>
      <c r="BE363" s="252">
        <f>IF(N363="základná",J363,0)</f>
        <v>0</v>
      </c>
      <c r="BF363" s="252">
        <f>IF(N363="znížená",J363,0)</f>
        <v>0</v>
      </c>
      <c r="BG363" s="252">
        <f>IF(N363="zákl. prenesená",J363,0)</f>
        <v>0</v>
      </c>
      <c r="BH363" s="252">
        <f>IF(N363="zníž. prenesená",J363,0)</f>
        <v>0</v>
      </c>
      <c r="BI363" s="252">
        <f>IF(N363="nulová",J363,0)</f>
        <v>0</v>
      </c>
      <c r="BJ363" s="18" t="s">
        <v>92</v>
      </c>
      <c r="BK363" s="252">
        <f>ROUND(I363*H363,2)</f>
        <v>0</v>
      </c>
      <c r="BL363" s="18" t="s">
        <v>227</v>
      </c>
      <c r="BM363" s="251" t="s">
        <v>3181</v>
      </c>
    </row>
    <row r="364" s="13" customFormat="1">
      <c r="A364" s="13"/>
      <c r="B364" s="258"/>
      <c r="C364" s="259"/>
      <c r="D364" s="260" t="s">
        <v>256</v>
      </c>
      <c r="E364" s="261" t="s">
        <v>1</v>
      </c>
      <c r="F364" s="262" t="s">
        <v>3182</v>
      </c>
      <c r="G364" s="259"/>
      <c r="H364" s="263">
        <v>5.8049999999999997</v>
      </c>
      <c r="I364" s="264"/>
      <c r="J364" s="259"/>
      <c r="K364" s="259"/>
      <c r="L364" s="265"/>
      <c r="M364" s="266"/>
      <c r="N364" s="267"/>
      <c r="O364" s="267"/>
      <c r="P364" s="267"/>
      <c r="Q364" s="267"/>
      <c r="R364" s="267"/>
      <c r="S364" s="267"/>
      <c r="T364" s="268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69" t="s">
        <v>256</v>
      </c>
      <c r="AU364" s="269" t="s">
        <v>92</v>
      </c>
      <c r="AV364" s="13" t="s">
        <v>92</v>
      </c>
      <c r="AW364" s="13" t="s">
        <v>32</v>
      </c>
      <c r="AX364" s="13" t="s">
        <v>84</v>
      </c>
      <c r="AY364" s="269" t="s">
        <v>210</v>
      </c>
    </row>
    <row r="365" s="2" customFormat="1" ht="23.4566" customHeight="1">
      <c r="A365" s="39"/>
      <c r="B365" s="40"/>
      <c r="C365" s="239" t="s">
        <v>642</v>
      </c>
      <c r="D365" s="239" t="s">
        <v>213</v>
      </c>
      <c r="E365" s="240" t="s">
        <v>2645</v>
      </c>
      <c r="F365" s="241" t="s">
        <v>2646</v>
      </c>
      <c r="G365" s="242" t="s">
        <v>254</v>
      </c>
      <c r="H365" s="243">
        <v>7.234</v>
      </c>
      <c r="I365" s="244"/>
      <c r="J365" s="245">
        <f>ROUND(I365*H365,2)</f>
        <v>0</v>
      </c>
      <c r="K365" s="246"/>
      <c r="L365" s="45"/>
      <c r="M365" s="247" t="s">
        <v>1</v>
      </c>
      <c r="N365" s="248" t="s">
        <v>42</v>
      </c>
      <c r="O365" s="98"/>
      <c r="P365" s="249">
        <f>O365*H365</f>
        <v>0</v>
      </c>
      <c r="Q365" s="249">
        <v>0.0020630000000000002</v>
      </c>
      <c r="R365" s="249">
        <f>Q365*H365</f>
        <v>0.014923742000000002</v>
      </c>
      <c r="S365" s="249">
        <v>0</v>
      </c>
      <c r="T365" s="250">
        <f>S365*H365</f>
        <v>0</v>
      </c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R365" s="251" t="s">
        <v>227</v>
      </c>
      <c r="AT365" s="251" t="s">
        <v>213</v>
      </c>
      <c r="AU365" s="251" t="s">
        <v>92</v>
      </c>
      <c r="AY365" s="18" t="s">
        <v>210</v>
      </c>
      <c r="BE365" s="252">
        <f>IF(N365="základná",J365,0)</f>
        <v>0</v>
      </c>
      <c r="BF365" s="252">
        <f>IF(N365="znížená",J365,0)</f>
        <v>0</v>
      </c>
      <c r="BG365" s="252">
        <f>IF(N365="zákl. prenesená",J365,0)</f>
        <v>0</v>
      </c>
      <c r="BH365" s="252">
        <f>IF(N365="zníž. prenesená",J365,0)</f>
        <v>0</v>
      </c>
      <c r="BI365" s="252">
        <f>IF(N365="nulová",J365,0)</f>
        <v>0</v>
      </c>
      <c r="BJ365" s="18" t="s">
        <v>92</v>
      </c>
      <c r="BK365" s="252">
        <f>ROUND(I365*H365,2)</f>
        <v>0</v>
      </c>
      <c r="BL365" s="18" t="s">
        <v>227</v>
      </c>
      <c r="BM365" s="251" t="s">
        <v>2647</v>
      </c>
    </row>
    <row r="366" s="15" customFormat="1">
      <c r="A366" s="15"/>
      <c r="B366" s="292"/>
      <c r="C366" s="293"/>
      <c r="D366" s="260" t="s">
        <v>256</v>
      </c>
      <c r="E366" s="294" t="s">
        <v>1</v>
      </c>
      <c r="F366" s="295" t="s">
        <v>2616</v>
      </c>
      <c r="G366" s="293"/>
      <c r="H366" s="294" t="s">
        <v>1</v>
      </c>
      <c r="I366" s="296"/>
      <c r="J366" s="293"/>
      <c r="K366" s="293"/>
      <c r="L366" s="297"/>
      <c r="M366" s="298"/>
      <c r="N366" s="299"/>
      <c r="O366" s="299"/>
      <c r="P366" s="299"/>
      <c r="Q366" s="299"/>
      <c r="R366" s="299"/>
      <c r="S366" s="299"/>
      <c r="T366" s="300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T366" s="301" t="s">
        <v>256</v>
      </c>
      <c r="AU366" s="301" t="s">
        <v>92</v>
      </c>
      <c r="AV366" s="15" t="s">
        <v>84</v>
      </c>
      <c r="AW366" s="15" t="s">
        <v>32</v>
      </c>
      <c r="AX366" s="15" t="s">
        <v>76</v>
      </c>
      <c r="AY366" s="301" t="s">
        <v>210</v>
      </c>
    </row>
    <row r="367" s="15" customFormat="1">
      <c r="A367" s="15"/>
      <c r="B367" s="292"/>
      <c r="C367" s="293"/>
      <c r="D367" s="260" t="s">
        <v>256</v>
      </c>
      <c r="E367" s="294" t="s">
        <v>1</v>
      </c>
      <c r="F367" s="295" t="s">
        <v>2617</v>
      </c>
      <c r="G367" s="293"/>
      <c r="H367" s="294" t="s">
        <v>1</v>
      </c>
      <c r="I367" s="296"/>
      <c r="J367" s="293"/>
      <c r="K367" s="293"/>
      <c r="L367" s="297"/>
      <c r="M367" s="298"/>
      <c r="N367" s="299"/>
      <c r="O367" s="299"/>
      <c r="P367" s="299"/>
      <c r="Q367" s="299"/>
      <c r="R367" s="299"/>
      <c r="S367" s="299"/>
      <c r="T367" s="300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T367" s="301" t="s">
        <v>256</v>
      </c>
      <c r="AU367" s="301" t="s">
        <v>92</v>
      </c>
      <c r="AV367" s="15" t="s">
        <v>84</v>
      </c>
      <c r="AW367" s="15" t="s">
        <v>32</v>
      </c>
      <c r="AX367" s="15" t="s">
        <v>76</v>
      </c>
      <c r="AY367" s="301" t="s">
        <v>210</v>
      </c>
    </row>
    <row r="368" s="13" customFormat="1">
      <c r="A368" s="13"/>
      <c r="B368" s="258"/>
      <c r="C368" s="259"/>
      <c r="D368" s="260" t="s">
        <v>256</v>
      </c>
      <c r="E368" s="261" t="s">
        <v>1</v>
      </c>
      <c r="F368" s="262" t="s">
        <v>3183</v>
      </c>
      <c r="G368" s="259"/>
      <c r="H368" s="263">
        <v>5.9630000000000001</v>
      </c>
      <c r="I368" s="264"/>
      <c r="J368" s="259"/>
      <c r="K368" s="259"/>
      <c r="L368" s="265"/>
      <c r="M368" s="266"/>
      <c r="N368" s="267"/>
      <c r="O368" s="267"/>
      <c r="P368" s="267"/>
      <c r="Q368" s="267"/>
      <c r="R368" s="267"/>
      <c r="S368" s="267"/>
      <c r="T368" s="268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69" t="s">
        <v>256</v>
      </c>
      <c r="AU368" s="269" t="s">
        <v>92</v>
      </c>
      <c r="AV368" s="13" t="s">
        <v>92</v>
      </c>
      <c r="AW368" s="13" t="s">
        <v>32</v>
      </c>
      <c r="AX368" s="13" t="s">
        <v>76</v>
      </c>
      <c r="AY368" s="269" t="s">
        <v>210</v>
      </c>
    </row>
    <row r="369" s="15" customFormat="1">
      <c r="A369" s="15"/>
      <c r="B369" s="292"/>
      <c r="C369" s="293"/>
      <c r="D369" s="260" t="s">
        <v>256</v>
      </c>
      <c r="E369" s="294" t="s">
        <v>1</v>
      </c>
      <c r="F369" s="295" t="s">
        <v>2620</v>
      </c>
      <c r="G369" s="293"/>
      <c r="H369" s="294" t="s">
        <v>1</v>
      </c>
      <c r="I369" s="296"/>
      <c r="J369" s="293"/>
      <c r="K369" s="293"/>
      <c r="L369" s="297"/>
      <c r="M369" s="298"/>
      <c r="N369" s="299"/>
      <c r="O369" s="299"/>
      <c r="P369" s="299"/>
      <c r="Q369" s="299"/>
      <c r="R369" s="299"/>
      <c r="S369" s="299"/>
      <c r="T369" s="300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T369" s="301" t="s">
        <v>256</v>
      </c>
      <c r="AU369" s="301" t="s">
        <v>92</v>
      </c>
      <c r="AV369" s="15" t="s">
        <v>84</v>
      </c>
      <c r="AW369" s="15" t="s">
        <v>32</v>
      </c>
      <c r="AX369" s="15" t="s">
        <v>76</v>
      </c>
      <c r="AY369" s="301" t="s">
        <v>210</v>
      </c>
    </row>
    <row r="370" s="13" customFormat="1">
      <c r="A370" s="13"/>
      <c r="B370" s="258"/>
      <c r="C370" s="259"/>
      <c r="D370" s="260" t="s">
        <v>256</v>
      </c>
      <c r="E370" s="261" t="s">
        <v>1</v>
      </c>
      <c r="F370" s="262" t="s">
        <v>3184</v>
      </c>
      <c r="G370" s="259"/>
      <c r="H370" s="263">
        <v>0.95599999999999996</v>
      </c>
      <c r="I370" s="264"/>
      <c r="J370" s="259"/>
      <c r="K370" s="259"/>
      <c r="L370" s="265"/>
      <c r="M370" s="266"/>
      <c r="N370" s="267"/>
      <c r="O370" s="267"/>
      <c r="P370" s="267"/>
      <c r="Q370" s="267"/>
      <c r="R370" s="267"/>
      <c r="S370" s="267"/>
      <c r="T370" s="268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69" t="s">
        <v>256</v>
      </c>
      <c r="AU370" s="269" t="s">
        <v>92</v>
      </c>
      <c r="AV370" s="13" t="s">
        <v>92</v>
      </c>
      <c r="AW370" s="13" t="s">
        <v>32</v>
      </c>
      <c r="AX370" s="13" t="s">
        <v>76</v>
      </c>
      <c r="AY370" s="269" t="s">
        <v>210</v>
      </c>
    </row>
    <row r="371" s="13" customFormat="1">
      <c r="A371" s="13"/>
      <c r="B371" s="258"/>
      <c r="C371" s="259"/>
      <c r="D371" s="260" t="s">
        <v>256</v>
      </c>
      <c r="E371" s="261" t="s">
        <v>1</v>
      </c>
      <c r="F371" s="262" t="s">
        <v>3185</v>
      </c>
      <c r="G371" s="259"/>
      <c r="H371" s="263">
        <v>0.315</v>
      </c>
      <c r="I371" s="264"/>
      <c r="J371" s="259"/>
      <c r="K371" s="259"/>
      <c r="L371" s="265"/>
      <c r="M371" s="266"/>
      <c r="N371" s="267"/>
      <c r="O371" s="267"/>
      <c r="P371" s="267"/>
      <c r="Q371" s="267"/>
      <c r="R371" s="267"/>
      <c r="S371" s="267"/>
      <c r="T371" s="268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69" t="s">
        <v>256</v>
      </c>
      <c r="AU371" s="269" t="s">
        <v>92</v>
      </c>
      <c r="AV371" s="13" t="s">
        <v>92</v>
      </c>
      <c r="AW371" s="13" t="s">
        <v>32</v>
      </c>
      <c r="AX371" s="13" t="s">
        <v>76</v>
      </c>
      <c r="AY371" s="269" t="s">
        <v>210</v>
      </c>
    </row>
    <row r="372" s="14" customFormat="1">
      <c r="A372" s="14"/>
      <c r="B372" s="270"/>
      <c r="C372" s="271"/>
      <c r="D372" s="260" t="s">
        <v>256</v>
      </c>
      <c r="E372" s="272" t="s">
        <v>1</v>
      </c>
      <c r="F372" s="273" t="s">
        <v>268</v>
      </c>
      <c r="G372" s="271"/>
      <c r="H372" s="274">
        <v>7.234</v>
      </c>
      <c r="I372" s="275"/>
      <c r="J372" s="271"/>
      <c r="K372" s="271"/>
      <c r="L372" s="276"/>
      <c r="M372" s="277"/>
      <c r="N372" s="278"/>
      <c r="O372" s="278"/>
      <c r="P372" s="278"/>
      <c r="Q372" s="278"/>
      <c r="R372" s="278"/>
      <c r="S372" s="278"/>
      <c r="T372" s="279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80" t="s">
        <v>256</v>
      </c>
      <c r="AU372" s="280" t="s">
        <v>92</v>
      </c>
      <c r="AV372" s="14" t="s">
        <v>227</v>
      </c>
      <c r="AW372" s="14" t="s">
        <v>32</v>
      </c>
      <c r="AX372" s="14" t="s">
        <v>84</v>
      </c>
      <c r="AY372" s="280" t="s">
        <v>210</v>
      </c>
    </row>
    <row r="373" s="12" customFormat="1" ht="22.8" customHeight="1">
      <c r="A373" s="12"/>
      <c r="B373" s="223"/>
      <c r="C373" s="224"/>
      <c r="D373" s="225" t="s">
        <v>75</v>
      </c>
      <c r="E373" s="237" t="s">
        <v>287</v>
      </c>
      <c r="F373" s="237" t="s">
        <v>543</v>
      </c>
      <c r="G373" s="224"/>
      <c r="H373" s="224"/>
      <c r="I373" s="227"/>
      <c r="J373" s="238">
        <f>BK373</f>
        <v>0</v>
      </c>
      <c r="K373" s="224"/>
      <c r="L373" s="229"/>
      <c r="M373" s="230"/>
      <c r="N373" s="231"/>
      <c r="O373" s="231"/>
      <c r="P373" s="232">
        <f>SUM(P374:P381)</f>
        <v>0</v>
      </c>
      <c r="Q373" s="231"/>
      <c r="R373" s="232">
        <f>SUM(R374:R381)</f>
        <v>4.5974575999999994</v>
      </c>
      <c r="S373" s="231"/>
      <c r="T373" s="233">
        <f>SUM(T374:T381)</f>
        <v>0</v>
      </c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R373" s="234" t="s">
        <v>84</v>
      </c>
      <c r="AT373" s="235" t="s">
        <v>75</v>
      </c>
      <c r="AU373" s="235" t="s">
        <v>84</v>
      </c>
      <c r="AY373" s="234" t="s">
        <v>210</v>
      </c>
      <c r="BK373" s="236">
        <f>SUM(BK374:BK381)</f>
        <v>0</v>
      </c>
    </row>
    <row r="374" s="2" customFormat="1" ht="31.92453" customHeight="1">
      <c r="A374" s="39"/>
      <c r="B374" s="40"/>
      <c r="C374" s="239" t="s">
        <v>647</v>
      </c>
      <c r="D374" s="239" t="s">
        <v>213</v>
      </c>
      <c r="E374" s="240" t="s">
        <v>555</v>
      </c>
      <c r="F374" s="241" t="s">
        <v>556</v>
      </c>
      <c r="G374" s="242" t="s">
        <v>310</v>
      </c>
      <c r="H374" s="243">
        <v>27</v>
      </c>
      <c r="I374" s="244"/>
      <c r="J374" s="245">
        <f>ROUND(I374*H374,2)</f>
        <v>0</v>
      </c>
      <c r="K374" s="246"/>
      <c r="L374" s="45"/>
      <c r="M374" s="247" t="s">
        <v>1</v>
      </c>
      <c r="N374" s="248" t="s">
        <v>42</v>
      </c>
      <c r="O374" s="98"/>
      <c r="P374" s="249">
        <f>O374*H374</f>
        <v>0</v>
      </c>
      <c r="Q374" s="249">
        <v>0</v>
      </c>
      <c r="R374" s="249">
        <f>Q374*H374</f>
        <v>0</v>
      </c>
      <c r="S374" s="249">
        <v>0</v>
      </c>
      <c r="T374" s="250">
        <f>S374*H374</f>
        <v>0</v>
      </c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R374" s="251" t="s">
        <v>227</v>
      </c>
      <c r="AT374" s="251" t="s">
        <v>213</v>
      </c>
      <c r="AU374" s="251" t="s">
        <v>92</v>
      </c>
      <c r="AY374" s="18" t="s">
        <v>210</v>
      </c>
      <c r="BE374" s="252">
        <f>IF(N374="základná",J374,0)</f>
        <v>0</v>
      </c>
      <c r="BF374" s="252">
        <f>IF(N374="znížená",J374,0)</f>
        <v>0</v>
      </c>
      <c r="BG374" s="252">
        <f>IF(N374="zákl. prenesená",J374,0)</f>
        <v>0</v>
      </c>
      <c r="BH374" s="252">
        <f>IF(N374="zníž. prenesená",J374,0)</f>
        <v>0</v>
      </c>
      <c r="BI374" s="252">
        <f>IF(N374="nulová",J374,0)</f>
        <v>0</v>
      </c>
      <c r="BJ374" s="18" t="s">
        <v>92</v>
      </c>
      <c r="BK374" s="252">
        <f>ROUND(I374*H374,2)</f>
        <v>0</v>
      </c>
      <c r="BL374" s="18" t="s">
        <v>227</v>
      </c>
      <c r="BM374" s="251" t="s">
        <v>2651</v>
      </c>
    </row>
    <row r="375" s="13" customFormat="1">
      <c r="A375" s="13"/>
      <c r="B375" s="258"/>
      <c r="C375" s="259"/>
      <c r="D375" s="260" t="s">
        <v>256</v>
      </c>
      <c r="E375" s="261" t="s">
        <v>1</v>
      </c>
      <c r="F375" s="262" t="s">
        <v>3186</v>
      </c>
      <c r="G375" s="259"/>
      <c r="H375" s="263">
        <v>27</v>
      </c>
      <c r="I375" s="264"/>
      <c r="J375" s="259"/>
      <c r="K375" s="259"/>
      <c r="L375" s="265"/>
      <c r="M375" s="266"/>
      <c r="N375" s="267"/>
      <c r="O375" s="267"/>
      <c r="P375" s="267"/>
      <c r="Q375" s="267"/>
      <c r="R375" s="267"/>
      <c r="S375" s="267"/>
      <c r="T375" s="268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69" t="s">
        <v>256</v>
      </c>
      <c r="AU375" s="269" t="s">
        <v>92</v>
      </c>
      <c r="AV375" s="13" t="s">
        <v>92</v>
      </c>
      <c r="AW375" s="13" t="s">
        <v>32</v>
      </c>
      <c r="AX375" s="13" t="s">
        <v>76</v>
      </c>
      <c r="AY375" s="269" t="s">
        <v>210</v>
      </c>
    </row>
    <row r="376" s="2" customFormat="1" ht="21.0566" customHeight="1">
      <c r="A376" s="39"/>
      <c r="B376" s="40"/>
      <c r="C376" s="281" t="s">
        <v>652</v>
      </c>
      <c r="D376" s="281" t="s">
        <v>330</v>
      </c>
      <c r="E376" s="282" t="s">
        <v>551</v>
      </c>
      <c r="F376" s="283" t="s">
        <v>2653</v>
      </c>
      <c r="G376" s="284" t="s">
        <v>310</v>
      </c>
      <c r="H376" s="285">
        <v>27</v>
      </c>
      <c r="I376" s="286"/>
      <c r="J376" s="287">
        <f>ROUND(I376*H376,2)</f>
        <v>0</v>
      </c>
      <c r="K376" s="288"/>
      <c r="L376" s="289"/>
      <c r="M376" s="290" t="s">
        <v>1</v>
      </c>
      <c r="N376" s="291" t="s">
        <v>42</v>
      </c>
      <c r="O376" s="98"/>
      <c r="P376" s="249">
        <f>O376*H376</f>
        <v>0</v>
      </c>
      <c r="Q376" s="249">
        <v>0.00097999999999999997</v>
      </c>
      <c r="R376" s="249">
        <f>Q376*H376</f>
        <v>0.026459999999999997</v>
      </c>
      <c r="S376" s="249">
        <v>0</v>
      </c>
      <c r="T376" s="250">
        <f>S376*H376</f>
        <v>0</v>
      </c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R376" s="251" t="s">
        <v>287</v>
      </c>
      <c r="AT376" s="251" t="s">
        <v>330</v>
      </c>
      <c r="AU376" s="251" t="s">
        <v>92</v>
      </c>
      <c r="AY376" s="18" t="s">
        <v>210</v>
      </c>
      <c r="BE376" s="252">
        <f>IF(N376="základná",J376,0)</f>
        <v>0</v>
      </c>
      <c r="BF376" s="252">
        <f>IF(N376="znížená",J376,0)</f>
        <v>0</v>
      </c>
      <c r="BG376" s="252">
        <f>IF(N376="zákl. prenesená",J376,0)</f>
        <v>0</v>
      </c>
      <c r="BH376" s="252">
        <f>IF(N376="zníž. prenesená",J376,0)</f>
        <v>0</v>
      </c>
      <c r="BI376" s="252">
        <f>IF(N376="nulová",J376,0)</f>
        <v>0</v>
      </c>
      <c r="BJ376" s="18" t="s">
        <v>92</v>
      </c>
      <c r="BK376" s="252">
        <f>ROUND(I376*H376,2)</f>
        <v>0</v>
      </c>
      <c r="BL376" s="18" t="s">
        <v>227</v>
      </c>
      <c r="BM376" s="251" t="s">
        <v>2654</v>
      </c>
    </row>
    <row r="377" s="2" customFormat="1" ht="23.4566" customHeight="1">
      <c r="A377" s="39"/>
      <c r="B377" s="40"/>
      <c r="C377" s="239" t="s">
        <v>656</v>
      </c>
      <c r="D377" s="239" t="s">
        <v>213</v>
      </c>
      <c r="E377" s="240" t="s">
        <v>2655</v>
      </c>
      <c r="F377" s="241" t="s">
        <v>2656</v>
      </c>
      <c r="G377" s="242" t="s">
        <v>310</v>
      </c>
      <c r="H377" s="243">
        <v>24</v>
      </c>
      <c r="I377" s="244"/>
      <c r="J377" s="245">
        <f>ROUND(I377*H377,2)</f>
        <v>0</v>
      </c>
      <c r="K377" s="246"/>
      <c r="L377" s="45"/>
      <c r="M377" s="247" t="s">
        <v>1</v>
      </c>
      <c r="N377" s="248" t="s">
        <v>42</v>
      </c>
      <c r="O377" s="98"/>
      <c r="P377" s="249">
        <f>O377*H377</f>
        <v>0</v>
      </c>
      <c r="Q377" s="249">
        <v>0.18732489999999999</v>
      </c>
      <c r="R377" s="249">
        <f>Q377*H377</f>
        <v>4.4957975999999995</v>
      </c>
      <c r="S377" s="249">
        <v>0</v>
      </c>
      <c r="T377" s="250">
        <f>S377*H377</f>
        <v>0</v>
      </c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R377" s="251" t="s">
        <v>227</v>
      </c>
      <c r="AT377" s="251" t="s">
        <v>213</v>
      </c>
      <c r="AU377" s="251" t="s">
        <v>92</v>
      </c>
      <c r="AY377" s="18" t="s">
        <v>210</v>
      </c>
      <c r="BE377" s="252">
        <f>IF(N377="základná",J377,0)</f>
        <v>0</v>
      </c>
      <c r="BF377" s="252">
        <f>IF(N377="znížená",J377,0)</f>
        <v>0</v>
      </c>
      <c r="BG377" s="252">
        <f>IF(N377="zákl. prenesená",J377,0)</f>
        <v>0</v>
      </c>
      <c r="BH377" s="252">
        <f>IF(N377="zníž. prenesená",J377,0)</f>
        <v>0</v>
      </c>
      <c r="BI377" s="252">
        <f>IF(N377="nulová",J377,0)</f>
        <v>0</v>
      </c>
      <c r="BJ377" s="18" t="s">
        <v>92</v>
      </c>
      <c r="BK377" s="252">
        <f>ROUND(I377*H377,2)</f>
        <v>0</v>
      </c>
      <c r="BL377" s="18" t="s">
        <v>227</v>
      </c>
      <c r="BM377" s="251" t="s">
        <v>2657</v>
      </c>
    </row>
    <row r="378" s="13" customFormat="1">
      <c r="A378" s="13"/>
      <c r="B378" s="258"/>
      <c r="C378" s="259"/>
      <c r="D378" s="260" t="s">
        <v>256</v>
      </c>
      <c r="E378" s="261" t="s">
        <v>1</v>
      </c>
      <c r="F378" s="262" t="s">
        <v>2652</v>
      </c>
      <c r="G378" s="259"/>
      <c r="H378" s="263">
        <v>24</v>
      </c>
      <c r="I378" s="264"/>
      <c r="J378" s="259"/>
      <c r="K378" s="259"/>
      <c r="L378" s="265"/>
      <c r="M378" s="266"/>
      <c r="N378" s="267"/>
      <c r="O378" s="267"/>
      <c r="P378" s="267"/>
      <c r="Q378" s="267"/>
      <c r="R378" s="267"/>
      <c r="S378" s="267"/>
      <c r="T378" s="268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69" t="s">
        <v>256</v>
      </c>
      <c r="AU378" s="269" t="s">
        <v>92</v>
      </c>
      <c r="AV378" s="13" t="s">
        <v>92</v>
      </c>
      <c r="AW378" s="13" t="s">
        <v>32</v>
      </c>
      <c r="AX378" s="13" t="s">
        <v>84</v>
      </c>
      <c r="AY378" s="269" t="s">
        <v>210</v>
      </c>
    </row>
    <row r="379" s="2" customFormat="1" ht="16.30189" customHeight="1">
      <c r="A379" s="39"/>
      <c r="B379" s="40"/>
      <c r="C379" s="239" t="s">
        <v>660</v>
      </c>
      <c r="D379" s="239" t="s">
        <v>213</v>
      </c>
      <c r="E379" s="240" t="s">
        <v>2659</v>
      </c>
      <c r="F379" s="241" t="s">
        <v>2660</v>
      </c>
      <c r="G379" s="242" t="s">
        <v>310</v>
      </c>
      <c r="H379" s="243">
        <v>4</v>
      </c>
      <c r="I379" s="244"/>
      <c r="J379" s="245">
        <f>ROUND(I379*H379,2)</f>
        <v>0</v>
      </c>
      <c r="K379" s="246"/>
      <c r="L379" s="45"/>
      <c r="M379" s="247" t="s">
        <v>1</v>
      </c>
      <c r="N379" s="248" t="s">
        <v>42</v>
      </c>
      <c r="O379" s="98"/>
      <c r="P379" s="249">
        <f>O379*H379</f>
        <v>0</v>
      </c>
      <c r="Q379" s="249">
        <v>0.00033</v>
      </c>
      <c r="R379" s="249">
        <f>Q379*H379</f>
        <v>0.00132</v>
      </c>
      <c r="S379" s="249">
        <v>0</v>
      </c>
      <c r="T379" s="250">
        <f>S379*H379</f>
        <v>0</v>
      </c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R379" s="251" t="s">
        <v>227</v>
      </c>
      <c r="AT379" s="251" t="s">
        <v>213</v>
      </c>
      <c r="AU379" s="251" t="s">
        <v>92</v>
      </c>
      <c r="AY379" s="18" t="s">
        <v>210</v>
      </c>
      <c r="BE379" s="252">
        <f>IF(N379="základná",J379,0)</f>
        <v>0</v>
      </c>
      <c r="BF379" s="252">
        <f>IF(N379="znížená",J379,0)</f>
        <v>0</v>
      </c>
      <c r="BG379" s="252">
        <f>IF(N379="zákl. prenesená",J379,0)</f>
        <v>0</v>
      </c>
      <c r="BH379" s="252">
        <f>IF(N379="zníž. prenesená",J379,0)</f>
        <v>0</v>
      </c>
      <c r="BI379" s="252">
        <f>IF(N379="nulová",J379,0)</f>
        <v>0</v>
      </c>
      <c r="BJ379" s="18" t="s">
        <v>92</v>
      </c>
      <c r="BK379" s="252">
        <f>ROUND(I379*H379,2)</f>
        <v>0</v>
      </c>
      <c r="BL379" s="18" t="s">
        <v>227</v>
      </c>
      <c r="BM379" s="251" t="s">
        <v>2661</v>
      </c>
    </row>
    <row r="380" s="13" customFormat="1">
      <c r="A380" s="13"/>
      <c r="B380" s="258"/>
      <c r="C380" s="259"/>
      <c r="D380" s="260" t="s">
        <v>256</v>
      </c>
      <c r="E380" s="261" t="s">
        <v>1</v>
      </c>
      <c r="F380" s="262" t="s">
        <v>2662</v>
      </c>
      <c r="G380" s="259"/>
      <c r="H380" s="263">
        <v>4</v>
      </c>
      <c r="I380" s="264"/>
      <c r="J380" s="259"/>
      <c r="K380" s="259"/>
      <c r="L380" s="265"/>
      <c r="M380" s="266"/>
      <c r="N380" s="267"/>
      <c r="O380" s="267"/>
      <c r="P380" s="267"/>
      <c r="Q380" s="267"/>
      <c r="R380" s="267"/>
      <c r="S380" s="267"/>
      <c r="T380" s="268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69" t="s">
        <v>256</v>
      </c>
      <c r="AU380" s="269" t="s">
        <v>92</v>
      </c>
      <c r="AV380" s="13" t="s">
        <v>92</v>
      </c>
      <c r="AW380" s="13" t="s">
        <v>32</v>
      </c>
      <c r="AX380" s="13" t="s">
        <v>84</v>
      </c>
      <c r="AY380" s="269" t="s">
        <v>210</v>
      </c>
    </row>
    <row r="381" s="2" customFormat="1" ht="23.4566" customHeight="1">
      <c r="A381" s="39"/>
      <c r="B381" s="40"/>
      <c r="C381" s="281" t="s">
        <v>664</v>
      </c>
      <c r="D381" s="281" t="s">
        <v>330</v>
      </c>
      <c r="E381" s="282" t="s">
        <v>2663</v>
      </c>
      <c r="F381" s="283" t="s">
        <v>2664</v>
      </c>
      <c r="G381" s="284" t="s">
        <v>310</v>
      </c>
      <c r="H381" s="285">
        <v>4</v>
      </c>
      <c r="I381" s="286"/>
      <c r="J381" s="287">
        <f>ROUND(I381*H381,2)</f>
        <v>0</v>
      </c>
      <c r="K381" s="288"/>
      <c r="L381" s="289"/>
      <c r="M381" s="290" t="s">
        <v>1</v>
      </c>
      <c r="N381" s="291" t="s">
        <v>42</v>
      </c>
      <c r="O381" s="98"/>
      <c r="P381" s="249">
        <f>O381*H381</f>
        <v>0</v>
      </c>
      <c r="Q381" s="249">
        <v>0.01847</v>
      </c>
      <c r="R381" s="249">
        <f>Q381*H381</f>
        <v>0.073880000000000001</v>
      </c>
      <c r="S381" s="249">
        <v>0</v>
      </c>
      <c r="T381" s="250">
        <f>S381*H381</f>
        <v>0</v>
      </c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R381" s="251" t="s">
        <v>287</v>
      </c>
      <c r="AT381" s="251" t="s">
        <v>330</v>
      </c>
      <c r="AU381" s="251" t="s">
        <v>92</v>
      </c>
      <c r="AY381" s="18" t="s">
        <v>210</v>
      </c>
      <c r="BE381" s="252">
        <f>IF(N381="základná",J381,0)</f>
        <v>0</v>
      </c>
      <c r="BF381" s="252">
        <f>IF(N381="znížená",J381,0)</f>
        <v>0</v>
      </c>
      <c r="BG381" s="252">
        <f>IF(N381="zákl. prenesená",J381,0)</f>
        <v>0</v>
      </c>
      <c r="BH381" s="252">
        <f>IF(N381="zníž. prenesená",J381,0)</f>
        <v>0</v>
      </c>
      <c r="BI381" s="252">
        <f>IF(N381="nulová",J381,0)</f>
        <v>0</v>
      </c>
      <c r="BJ381" s="18" t="s">
        <v>92</v>
      </c>
      <c r="BK381" s="252">
        <f>ROUND(I381*H381,2)</f>
        <v>0</v>
      </c>
      <c r="BL381" s="18" t="s">
        <v>227</v>
      </c>
      <c r="BM381" s="251" t="s">
        <v>2665</v>
      </c>
    </row>
    <row r="382" s="12" customFormat="1" ht="22.8" customHeight="1">
      <c r="A382" s="12"/>
      <c r="B382" s="223"/>
      <c r="C382" s="224"/>
      <c r="D382" s="225" t="s">
        <v>75</v>
      </c>
      <c r="E382" s="237" t="s">
        <v>293</v>
      </c>
      <c r="F382" s="237" t="s">
        <v>594</v>
      </c>
      <c r="G382" s="224"/>
      <c r="H382" s="224"/>
      <c r="I382" s="227"/>
      <c r="J382" s="238">
        <f>BK382</f>
        <v>0</v>
      </c>
      <c r="K382" s="224"/>
      <c r="L382" s="229"/>
      <c r="M382" s="230"/>
      <c r="N382" s="231"/>
      <c r="O382" s="231"/>
      <c r="P382" s="232">
        <f>SUM(P383:P504)</f>
        <v>0</v>
      </c>
      <c r="Q382" s="231"/>
      <c r="R382" s="232">
        <f>SUM(R383:R504)</f>
        <v>5.885254985128002</v>
      </c>
      <c r="S382" s="231"/>
      <c r="T382" s="233">
        <f>SUM(T383:T504)</f>
        <v>54.81536599999999</v>
      </c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R382" s="234" t="s">
        <v>84</v>
      </c>
      <c r="AT382" s="235" t="s">
        <v>75</v>
      </c>
      <c r="AU382" s="235" t="s">
        <v>84</v>
      </c>
      <c r="AY382" s="234" t="s">
        <v>210</v>
      </c>
      <c r="BK382" s="236">
        <f>SUM(BK383:BK504)</f>
        <v>0</v>
      </c>
    </row>
    <row r="383" s="2" customFormat="1" ht="16.30189" customHeight="1">
      <c r="A383" s="39"/>
      <c r="B383" s="40"/>
      <c r="C383" s="239" t="s">
        <v>668</v>
      </c>
      <c r="D383" s="239" t="s">
        <v>213</v>
      </c>
      <c r="E383" s="240" t="s">
        <v>639</v>
      </c>
      <c r="F383" s="241" t="s">
        <v>2666</v>
      </c>
      <c r="G383" s="242" t="s">
        <v>2667</v>
      </c>
      <c r="H383" s="243">
        <v>1</v>
      </c>
      <c r="I383" s="244"/>
      <c r="J383" s="245">
        <f>ROUND(I383*H383,2)</f>
        <v>0</v>
      </c>
      <c r="K383" s="246"/>
      <c r="L383" s="45"/>
      <c r="M383" s="247" t="s">
        <v>1</v>
      </c>
      <c r="N383" s="248" t="s">
        <v>42</v>
      </c>
      <c r="O383" s="98"/>
      <c r="P383" s="249">
        <f>O383*H383</f>
        <v>0</v>
      </c>
      <c r="Q383" s="249">
        <v>0.22684000000000001</v>
      </c>
      <c r="R383" s="249">
        <f>Q383*H383</f>
        <v>0.22684000000000001</v>
      </c>
      <c r="S383" s="249">
        <v>0</v>
      </c>
      <c r="T383" s="250">
        <f>S383*H383</f>
        <v>0</v>
      </c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R383" s="251" t="s">
        <v>227</v>
      </c>
      <c r="AT383" s="251" t="s">
        <v>213</v>
      </c>
      <c r="AU383" s="251" t="s">
        <v>92</v>
      </c>
      <c r="AY383" s="18" t="s">
        <v>210</v>
      </c>
      <c r="BE383" s="252">
        <f>IF(N383="základná",J383,0)</f>
        <v>0</v>
      </c>
      <c r="BF383" s="252">
        <f>IF(N383="znížená",J383,0)</f>
        <v>0</v>
      </c>
      <c r="BG383" s="252">
        <f>IF(N383="zákl. prenesená",J383,0)</f>
        <v>0</v>
      </c>
      <c r="BH383" s="252">
        <f>IF(N383="zníž. prenesená",J383,0)</f>
        <v>0</v>
      </c>
      <c r="BI383" s="252">
        <f>IF(N383="nulová",J383,0)</f>
        <v>0</v>
      </c>
      <c r="BJ383" s="18" t="s">
        <v>92</v>
      </c>
      <c r="BK383" s="252">
        <f>ROUND(I383*H383,2)</f>
        <v>0</v>
      </c>
      <c r="BL383" s="18" t="s">
        <v>227</v>
      </c>
      <c r="BM383" s="251" t="s">
        <v>2668</v>
      </c>
    </row>
    <row r="384" s="13" customFormat="1">
      <c r="A384" s="13"/>
      <c r="B384" s="258"/>
      <c r="C384" s="259"/>
      <c r="D384" s="260" t="s">
        <v>256</v>
      </c>
      <c r="E384" s="261" t="s">
        <v>1</v>
      </c>
      <c r="F384" s="262" t="s">
        <v>3187</v>
      </c>
      <c r="G384" s="259"/>
      <c r="H384" s="263">
        <v>1</v>
      </c>
      <c r="I384" s="264"/>
      <c r="J384" s="259"/>
      <c r="K384" s="259"/>
      <c r="L384" s="265"/>
      <c r="M384" s="266"/>
      <c r="N384" s="267"/>
      <c r="O384" s="267"/>
      <c r="P384" s="267"/>
      <c r="Q384" s="267"/>
      <c r="R384" s="267"/>
      <c r="S384" s="267"/>
      <c r="T384" s="268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69" t="s">
        <v>256</v>
      </c>
      <c r="AU384" s="269" t="s">
        <v>92</v>
      </c>
      <c r="AV384" s="13" t="s">
        <v>92</v>
      </c>
      <c r="AW384" s="13" t="s">
        <v>32</v>
      </c>
      <c r="AX384" s="13" t="s">
        <v>84</v>
      </c>
      <c r="AY384" s="269" t="s">
        <v>210</v>
      </c>
    </row>
    <row r="385" s="2" customFormat="1" ht="16.30189" customHeight="1">
      <c r="A385" s="39"/>
      <c r="B385" s="40"/>
      <c r="C385" s="239" t="s">
        <v>672</v>
      </c>
      <c r="D385" s="239" t="s">
        <v>213</v>
      </c>
      <c r="E385" s="240" t="s">
        <v>1134</v>
      </c>
      <c r="F385" s="241" t="s">
        <v>1135</v>
      </c>
      <c r="G385" s="242" t="s">
        <v>563</v>
      </c>
      <c r="H385" s="243">
        <v>2</v>
      </c>
      <c r="I385" s="244"/>
      <c r="J385" s="245">
        <f>ROUND(I385*H385,2)</f>
        <v>0</v>
      </c>
      <c r="K385" s="246"/>
      <c r="L385" s="45"/>
      <c r="M385" s="247" t="s">
        <v>1</v>
      </c>
      <c r="N385" s="248" t="s">
        <v>42</v>
      </c>
      <c r="O385" s="98"/>
      <c r="P385" s="249">
        <f>O385*H385</f>
        <v>0</v>
      </c>
      <c r="Q385" s="249">
        <v>0.077673000000000006</v>
      </c>
      <c r="R385" s="249">
        <f>Q385*H385</f>
        <v>0.15534600000000001</v>
      </c>
      <c r="S385" s="249">
        <v>0</v>
      </c>
      <c r="T385" s="250">
        <f>S385*H385</f>
        <v>0</v>
      </c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R385" s="251" t="s">
        <v>227</v>
      </c>
      <c r="AT385" s="251" t="s">
        <v>213</v>
      </c>
      <c r="AU385" s="251" t="s">
        <v>92</v>
      </c>
      <c r="AY385" s="18" t="s">
        <v>210</v>
      </c>
      <c r="BE385" s="252">
        <f>IF(N385="základná",J385,0)</f>
        <v>0</v>
      </c>
      <c r="BF385" s="252">
        <f>IF(N385="znížená",J385,0)</f>
        <v>0</v>
      </c>
      <c r="BG385" s="252">
        <f>IF(N385="zákl. prenesená",J385,0)</f>
        <v>0</v>
      </c>
      <c r="BH385" s="252">
        <f>IF(N385="zníž. prenesená",J385,0)</f>
        <v>0</v>
      </c>
      <c r="BI385" s="252">
        <f>IF(N385="nulová",J385,0)</f>
        <v>0</v>
      </c>
      <c r="BJ385" s="18" t="s">
        <v>92</v>
      </c>
      <c r="BK385" s="252">
        <f>ROUND(I385*H385,2)</f>
        <v>0</v>
      </c>
      <c r="BL385" s="18" t="s">
        <v>227</v>
      </c>
      <c r="BM385" s="251" t="s">
        <v>2670</v>
      </c>
    </row>
    <row r="386" s="2" customFormat="1" ht="31.92453" customHeight="1">
      <c r="A386" s="39"/>
      <c r="B386" s="40"/>
      <c r="C386" s="239" t="s">
        <v>676</v>
      </c>
      <c r="D386" s="239" t="s">
        <v>213</v>
      </c>
      <c r="E386" s="240" t="s">
        <v>1936</v>
      </c>
      <c r="F386" s="241" t="s">
        <v>1937</v>
      </c>
      <c r="G386" s="242" t="s">
        <v>310</v>
      </c>
      <c r="H386" s="243">
        <v>4.5</v>
      </c>
      <c r="I386" s="244"/>
      <c r="J386" s="245">
        <f>ROUND(I386*H386,2)</f>
        <v>0</v>
      </c>
      <c r="K386" s="246"/>
      <c r="L386" s="45"/>
      <c r="M386" s="247" t="s">
        <v>1</v>
      </c>
      <c r="N386" s="248" t="s">
        <v>42</v>
      </c>
      <c r="O386" s="98"/>
      <c r="P386" s="249">
        <f>O386*H386</f>
        <v>0</v>
      </c>
      <c r="Q386" s="249">
        <v>0.151130352</v>
      </c>
      <c r="R386" s="249">
        <f>Q386*H386</f>
        <v>0.68008658399999999</v>
      </c>
      <c r="S386" s="249">
        <v>0</v>
      </c>
      <c r="T386" s="250">
        <f>S386*H386</f>
        <v>0</v>
      </c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R386" s="251" t="s">
        <v>227</v>
      </c>
      <c r="AT386" s="251" t="s">
        <v>213</v>
      </c>
      <c r="AU386" s="251" t="s">
        <v>92</v>
      </c>
      <c r="AY386" s="18" t="s">
        <v>210</v>
      </c>
      <c r="BE386" s="252">
        <f>IF(N386="základná",J386,0)</f>
        <v>0</v>
      </c>
      <c r="BF386" s="252">
        <f>IF(N386="znížená",J386,0)</f>
        <v>0</v>
      </c>
      <c r="BG386" s="252">
        <f>IF(N386="zákl. prenesená",J386,0)</f>
        <v>0</v>
      </c>
      <c r="BH386" s="252">
        <f>IF(N386="zníž. prenesená",J386,0)</f>
        <v>0</v>
      </c>
      <c r="BI386" s="252">
        <f>IF(N386="nulová",J386,0)</f>
        <v>0</v>
      </c>
      <c r="BJ386" s="18" t="s">
        <v>92</v>
      </c>
      <c r="BK386" s="252">
        <f>ROUND(I386*H386,2)</f>
        <v>0</v>
      </c>
      <c r="BL386" s="18" t="s">
        <v>227</v>
      </c>
      <c r="BM386" s="251" t="s">
        <v>3011</v>
      </c>
    </row>
    <row r="387" s="13" customFormat="1">
      <c r="A387" s="13"/>
      <c r="B387" s="258"/>
      <c r="C387" s="259"/>
      <c r="D387" s="260" t="s">
        <v>256</v>
      </c>
      <c r="E387" s="261" t="s">
        <v>1</v>
      </c>
      <c r="F387" s="262" t="s">
        <v>3188</v>
      </c>
      <c r="G387" s="259"/>
      <c r="H387" s="263">
        <v>4.5</v>
      </c>
      <c r="I387" s="264"/>
      <c r="J387" s="259"/>
      <c r="K387" s="259"/>
      <c r="L387" s="265"/>
      <c r="M387" s="266"/>
      <c r="N387" s="267"/>
      <c r="O387" s="267"/>
      <c r="P387" s="267"/>
      <c r="Q387" s="267"/>
      <c r="R387" s="267"/>
      <c r="S387" s="267"/>
      <c r="T387" s="268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69" t="s">
        <v>256</v>
      </c>
      <c r="AU387" s="269" t="s">
        <v>92</v>
      </c>
      <c r="AV387" s="13" t="s">
        <v>92</v>
      </c>
      <c r="AW387" s="13" t="s">
        <v>32</v>
      </c>
      <c r="AX387" s="13" t="s">
        <v>84</v>
      </c>
      <c r="AY387" s="269" t="s">
        <v>210</v>
      </c>
    </row>
    <row r="388" s="2" customFormat="1" ht="23.4566" customHeight="1">
      <c r="A388" s="39"/>
      <c r="B388" s="40"/>
      <c r="C388" s="281" t="s">
        <v>680</v>
      </c>
      <c r="D388" s="281" t="s">
        <v>330</v>
      </c>
      <c r="E388" s="282" t="s">
        <v>3013</v>
      </c>
      <c r="F388" s="283" t="s">
        <v>3014</v>
      </c>
      <c r="G388" s="284" t="s">
        <v>563</v>
      </c>
      <c r="H388" s="285">
        <v>4.5449999999999999</v>
      </c>
      <c r="I388" s="286"/>
      <c r="J388" s="287">
        <f>ROUND(I388*H388,2)</f>
        <v>0</v>
      </c>
      <c r="K388" s="288"/>
      <c r="L388" s="289"/>
      <c r="M388" s="290" t="s">
        <v>1</v>
      </c>
      <c r="N388" s="291" t="s">
        <v>42</v>
      </c>
      <c r="O388" s="98"/>
      <c r="P388" s="249">
        <f>O388*H388</f>
        <v>0</v>
      </c>
      <c r="Q388" s="249">
        <v>0.085000000000000006</v>
      </c>
      <c r="R388" s="249">
        <f>Q388*H388</f>
        <v>0.38632500000000003</v>
      </c>
      <c r="S388" s="249">
        <v>0</v>
      </c>
      <c r="T388" s="250">
        <f>S388*H388</f>
        <v>0</v>
      </c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R388" s="251" t="s">
        <v>287</v>
      </c>
      <c r="AT388" s="251" t="s">
        <v>330</v>
      </c>
      <c r="AU388" s="251" t="s">
        <v>92</v>
      </c>
      <c r="AY388" s="18" t="s">
        <v>210</v>
      </c>
      <c r="BE388" s="252">
        <f>IF(N388="základná",J388,0)</f>
        <v>0</v>
      </c>
      <c r="BF388" s="252">
        <f>IF(N388="znížená",J388,0)</f>
        <v>0</v>
      </c>
      <c r="BG388" s="252">
        <f>IF(N388="zákl. prenesená",J388,0)</f>
        <v>0</v>
      </c>
      <c r="BH388" s="252">
        <f>IF(N388="zníž. prenesená",J388,0)</f>
        <v>0</v>
      </c>
      <c r="BI388" s="252">
        <f>IF(N388="nulová",J388,0)</f>
        <v>0</v>
      </c>
      <c r="BJ388" s="18" t="s">
        <v>92</v>
      </c>
      <c r="BK388" s="252">
        <f>ROUND(I388*H388,2)</f>
        <v>0</v>
      </c>
      <c r="BL388" s="18" t="s">
        <v>227</v>
      </c>
      <c r="BM388" s="251" t="s">
        <v>3015</v>
      </c>
    </row>
    <row r="389" s="13" customFormat="1">
      <c r="A389" s="13"/>
      <c r="B389" s="258"/>
      <c r="C389" s="259"/>
      <c r="D389" s="260" t="s">
        <v>256</v>
      </c>
      <c r="E389" s="261" t="s">
        <v>1</v>
      </c>
      <c r="F389" s="262" t="s">
        <v>3189</v>
      </c>
      <c r="G389" s="259"/>
      <c r="H389" s="263">
        <v>4.5</v>
      </c>
      <c r="I389" s="264"/>
      <c r="J389" s="259"/>
      <c r="K389" s="259"/>
      <c r="L389" s="265"/>
      <c r="M389" s="266"/>
      <c r="N389" s="267"/>
      <c r="O389" s="267"/>
      <c r="P389" s="267"/>
      <c r="Q389" s="267"/>
      <c r="R389" s="267"/>
      <c r="S389" s="267"/>
      <c r="T389" s="268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69" t="s">
        <v>256</v>
      </c>
      <c r="AU389" s="269" t="s">
        <v>92</v>
      </c>
      <c r="AV389" s="13" t="s">
        <v>92</v>
      </c>
      <c r="AW389" s="13" t="s">
        <v>32</v>
      </c>
      <c r="AX389" s="13" t="s">
        <v>84</v>
      </c>
      <c r="AY389" s="269" t="s">
        <v>210</v>
      </c>
    </row>
    <row r="390" s="13" customFormat="1">
      <c r="A390" s="13"/>
      <c r="B390" s="258"/>
      <c r="C390" s="259"/>
      <c r="D390" s="260" t="s">
        <v>256</v>
      </c>
      <c r="E390" s="259"/>
      <c r="F390" s="262" t="s">
        <v>3190</v>
      </c>
      <c r="G390" s="259"/>
      <c r="H390" s="263">
        <v>4.5449999999999999</v>
      </c>
      <c r="I390" s="264"/>
      <c r="J390" s="259"/>
      <c r="K390" s="259"/>
      <c r="L390" s="265"/>
      <c r="M390" s="266"/>
      <c r="N390" s="267"/>
      <c r="O390" s="267"/>
      <c r="P390" s="267"/>
      <c r="Q390" s="267"/>
      <c r="R390" s="267"/>
      <c r="S390" s="267"/>
      <c r="T390" s="268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69" t="s">
        <v>256</v>
      </c>
      <c r="AU390" s="269" t="s">
        <v>92</v>
      </c>
      <c r="AV390" s="13" t="s">
        <v>92</v>
      </c>
      <c r="AW390" s="13" t="s">
        <v>4</v>
      </c>
      <c r="AX390" s="13" t="s">
        <v>84</v>
      </c>
      <c r="AY390" s="269" t="s">
        <v>210</v>
      </c>
    </row>
    <row r="391" s="2" customFormat="1" ht="31.92453" customHeight="1">
      <c r="A391" s="39"/>
      <c r="B391" s="40"/>
      <c r="C391" s="239" t="s">
        <v>684</v>
      </c>
      <c r="D391" s="239" t="s">
        <v>213</v>
      </c>
      <c r="E391" s="240" t="s">
        <v>2671</v>
      </c>
      <c r="F391" s="241" t="s">
        <v>2672</v>
      </c>
      <c r="G391" s="242" t="s">
        <v>310</v>
      </c>
      <c r="H391" s="243">
        <v>22.199999999999999</v>
      </c>
      <c r="I391" s="244"/>
      <c r="J391" s="245">
        <f>ROUND(I391*H391,2)</f>
        <v>0</v>
      </c>
      <c r="K391" s="246"/>
      <c r="L391" s="45"/>
      <c r="M391" s="247" t="s">
        <v>1</v>
      </c>
      <c r="N391" s="248" t="s">
        <v>42</v>
      </c>
      <c r="O391" s="98"/>
      <c r="P391" s="249">
        <f>O391*H391</f>
        <v>0</v>
      </c>
      <c r="Q391" s="249">
        <v>0.12662000000000001</v>
      </c>
      <c r="R391" s="249">
        <f>Q391*H391</f>
        <v>2.8109640000000002</v>
      </c>
      <c r="S391" s="249">
        <v>0</v>
      </c>
      <c r="T391" s="250">
        <f>S391*H391</f>
        <v>0</v>
      </c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R391" s="251" t="s">
        <v>227</v>
      </c>
      <c r="AT391" s="251" t="s">
        <v>213</v>
      </c>
      <c r="AU391" s="251" t="s">
        <v>92</v>
      </c>
      <c r="AY391" s="18" t="s">
        <v>210</v>
      </c>
      <c r="BE391" s="252">
        <f>IF(N391="základná",J391,0)</f>
        <v>0</v>
      </c>
      <c r="BF391" s="252">
        <f>IF(N391="znížená",J391,0)</f>
        <v>0</v>
      </c>
      <c r="BG391" s="252">
        <f>IF(N391="zákl. prenesená",J391,0)</f>
        <v>0</v>
      </c>
      <c r="BH391" s="252">
        <f>IF(N391="zníž. prenesená",J391,0)</f>
        <v>0</v>
      </c>
      <c r="BI391" s="252">
        <f>IF(N391="nulová",J391,0)</f>
        <v>0</v>
      </c>
      <c r="BJ391" s="18" t="s">
        <v>92</v>
      </c>
      <c r="BK391" s="252">
        <f>ROUND(I391*H391,2)</f>
        <v>0</v>
      </c>
      <c r="BL391" s="18" t="s">
        <v>227</v>
      </c>
      <c r="BM391" s="251" t="s">
        <v>3191</v>
      </c>
    </row>
    <row r="392" s="13" customFormat="1">
      <c r="A392" s="13"/>
      <c r="B392" s="258"/>
      <c r="C392" s="259"/>
      <c r="D392" s="260" t="s">
        <v>256</v>
      </c>
      <c r="E392" s="261" t="s">
        <v>1</v>
      </c>
      <c r="F392" s="262" t="s">
        <v>3192</v>
      </c>
      <c r="G392" s="259"/>
      <c r="H392" s="263">
        <v>13.5</v>
      </c>
      <c r="I392" s="264"/>
      <c r="J392" s="259"/>
      <c r="K392" s="259"/>
      <c r="L392" s="265"/>
      <c r="M392" s="266"/>
      <c r="N392" s="267"/>
      <c r="O392" s="267"/>
      <c r="P392" s="267"/>
      <c r="Q392" s="267"/>
      <c r="R392" s="267"/>
      <c r="S392" s="267"/>
      <c r="T392" s="268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69" t="s">
        <v>256</v>
      </c>
      <c r="AU392" s="269" t="s">
        <v>92</v>
      </c>
      <c r="AV392" s="13" t="s">
        <v>92</v>
      </c>
      <c r="AW392" s="13" t="s">
        <v>32</v>
      </c>
      <c r="AX392" s="13" t="s">
        <v>76</v>
      </c>
      <c r="AY392" s="269" t="s">
        <v>210</v>
      </c>
    </row>
    <row r="393" s="13" customFormat="1">
      <c r="A393" s="13"/>
      <c r="B393" s="258"/>
      <c r="C393" s="259"/>
      <c r="D393" s="260" t="s">
        <v>256</v>
      </c>
      <c r="E393" s="261" t="s">
        <v>1</v>
      </c>
      <c r="F393" s="262" t="s">
        <v>3193</v>
      </c>
      <c r="G393" s="259"/>
      <c r="H393" s="263">
        <v>8.6999999999999993</v>
      </c>
      <c r="I393" s="264"/>
      <c r="J393" s="259"/>
      <c r="K393" s="259"/>
      <c r="L393" s="265"/>
      <c r="M393" s="266"/>
      <c r="N393" s="267"/>
      <c r="O393" s="267"/>
      <c r="P393" s="267"/>
      <c r="Q393" s="267"/>
      <c r="R393" s="267"/>
      <c r="S393" s="267"/>
      <c r="T393" s="268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69" t="s">
        <v>256</v>
      </c>
      <c r="AU393" s="269" t="s">
        <v>92</v>
      </c>
      <c r="AV393" s="13" t="s">
        <v>92</v>
      </c>
      <c r="AW393" s="13" t="s">
        <v>32</v>
      </c>
      <c r="AX393" s="13" t="s">
        <v>76</v>
      </c>
      <c r="AY393" s="269" t="s">
        <v>210</v>
      </c>
    </row>
    <row r="394" s="14" customFormat="1">
      <c r="A394" s="14"/>
      <c r="B394" s="270"/>
      <c r="C394" s="271"/>
      <c r="D394" s="260" t="s">
        <v>256</v>
      </c>
      <c r="E394" s="272" t="s">
        <v>1</v>
      </c>
      <c r="F394" s="273" t="s">
        <v>268</v>
      </c>
      <c r="G394" s="271"/>
      <c r="H394" s="274">
        <v>22.199999999999999</v>
      </c>
      <c r="I394" s="275"/>
      <c r="J394" s="271"/>
      <c r="K394" s="271"/>
      <c r="L394" s="276"/>
      <c r="M394" s="277"/>
      <c r="N394" s="278"/>
      <c r="O394" s="278"/>
      <c r="P394" s="278"/>
      <c r="Q394" s="278"/>
      <c r="R394" s="278"/>
      <c r="S394" s="278"/>
      <c r="T394" s="279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80" t="s">
        <v>256</v>
      </c>
      <c r="AU394" s="280" t="s">
        <v>92</v>
      </c>
      <c r="AV394" s="14" t="s">
        <v>227</v>
      </c>
      <c r="AW394" s="14" t="s">
        <v>32</v>
      </c>
      <c r="AX394" s="14" t="s">
        <v>84</v>
      </c>
      <c r="AY394" s="280" t="s">
        <v>210</v>
      </c>
    </row>
    <row r="395" s="2" customFormat="1" ht="21.0566" customHeight="1">
      <c r="A395" s="39"/>
      <c r="B395" s="40"/>
      <c r="C395" s="281" t="s">
        <v>689</v>
      </c>
      <c r="D395" s="281" t="s">
        <v>330</v>
      </c>
      <c r="E395" s="282" t="s">
        <v>2675</v>
      </c>
      <c r="F395" s="283" t="s">
        <v>2676</v>
      </c>
      <c r="G395" s="284" t="s">
        <v>563</v>
      </c>
      <c r="H395" s="285">
        <v>22.422000000000001</v>
      </c>
      <c r="I395" s="286"/>
      <c r="J395" s="287">
        <f>ROUND(I395*H395,2)</f>
        <v>0</v>
      </c>
      <c r="K395" s="288"/>
      <c r="L395" s="289"/>
      <c r="M395" s="290" t="s">
        <v>1</v>
      </c>
      <c r="N395" s="291" t="s">
        <v>42</v>
      </c>
      <c r="O395" s="98"/>
      <c r="P395" s="249">
        <f>O395*H395</f>
        <v>0</v>
      </c>
      <c r="Q395" s="249">
        <v>0.023</v>
      </c>
      <c r="R395" s="249">
        <f>Q395*H395</f>
        <v>0.515706</v>
      </c>
      <c r="S395" s="249">
        <v>0</v>
      </c>
      <c r="T395" s="250">
        <f>S395*H395</f>
        <v>0</v>
      </c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R395" s="251" t="s">
        <v>287</v>
      </c>
      <c r="AT395" s="251" t="s">
        <v>330</v>
      </c>
      <c r="AU395" s="251" t="s">
        <v>92</v>
      </c>
      <c r="AY395" s="18" t="s">
        <v>210</v>
      </c>
      <c r="BE395" s="252">
        <f>IF(N395="základná",J395,0)</f>
        <v>0</v>
      </c>
      <c r="BF395" s="252">
        <f>IF(N395="znížená",J395,0)</f>
        <v>0</v>
      </c>
      <c r="BG395" s="252">
        <f>IF(N395="zákl. prenesená",J395,0)</f>
        <v>0</v>
      </c>
      <c r="BH395" s="252">
        <f>IF(N395="zníž. prenesená",J395,0)</f>
        <v>0</v>
      </c>
      <c r="BI395" s="252">
        <f>IF(N395="nulová",J395,0)</f>
        <v>0</v>
      </c>
      <c r="BJ395" s="18" t="s">
        <v>92</v>
      </c>
      <c r="BK395" s="252">
        <f>ROUND(I395*H395,2)</f>
        <v>0</v>
      </c>
      <c r="BL395" s="18" t="s">
        <v>227</v>
      </c>
      <c r="BM395" s="251" t="s">
        <v>3194</v>
      </c>
    </row>
    <row r="396" s="13" customFormat="1">
      <c r="A396" s="13"/>
      <c r="B396" s="258"/>
      <c r="C396" s="259"/>
      <c r="D396" s="260" t="s">
        <v>256</v>
      </c>
      <c r="E396" s="259"/>
      <c r="F396" s="262" t="s">
        <v>3195</v>
      </c>
      <c r="G396" s="259"/>
      <c r="H396" s="263">
        <v>22.422000000000001</v>
      </c>
      <c r="I396" s="264"/>
      <c r="J396" s="259"/>
      <c r="K396" s="259"/>
      <c r="L396" s="265"/>
      <c r="M396" s="266"/>
      <c r="N396" s="267"/>
      <c r="O396" s="267"/>
      <c r="P396" s="267"/>
      <c r="Q396" s="267"/>
      <c r="R396" s="267"/>
      <c r="S396" s="267"/>
      <c r="T396" s="268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69" t="s">
        <v>256</v>
      </c>
      <c r="AU396" s="269" t="s">
        <v>92</v>
      </c>
      <c r="AV396" s="13" t="s">
        <v>92</v>
      </c>
      <c r="AW396" s="13" t="s">
        <v>4</v>
      </c>
      <c r="AX396" s="13" t="s">
        <v>84</v>
      </c>
      <c r="AY396" s="269" t="s">
        <v>210</v>
      </c>
    </row>
    <row r="397" s="2" customFormat="1" ht="16.30189" customHeight="1">
      <c r="A397" s="39"/>
      <c r="B397" s="40"/>
      <c r="C397" s="239" t="s">
        <v>694</v>
      </c>
      <c r="D397" s="239" t="s">
        <v>213</v>
      </c>
      <c r="E397" s="240" t="s">
        <v>3196</v>
      </c>
      <c r="F397" s="241" t="s">
        <v>2680</v>
      </c>
      <c r="G397" s="242" t="s">
        <v>310</v>
      </c>
      <c r="H397" s="243">
        <v>44.350000000000001</v>
      </c>
      <c r="I397" s="244"/>
      <c r="J397" s="245">
        <f>ROUND(I397*H397,2)</f>
        <v>0</v>
      </c>
      <c r="K397" s="246"/>
      <c r="L397" s="45"/>
      <c r="M397" s="247" t="s">
        <v>1</v>
      </c>
      <c r="N397" s="248" t="s">
        <v>42</v>
      </c>
      <c r="O397" s="98"/>
      <c r="P397" s="249">
        <f>O397*H397</f>
        <v>0</v>
      </c>
      <c r="Q397" s="249">
        <v>2.0000000000000002E-05</v>
      </c>
      <c r="R397" s="249">
        <f>Q397*H397</f>
        <v>0.00088700000000000009</v>
      </c>
      <c r="S397" s="249">
        <v>0</v>
      </c>
      <c r="T397" s="250">
        <f>S397*H397</f>
        <v>0</v>
      </c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R397" s="251" t="s">
        <v>227</v>
      </c>
      <c r="AT397" s="251" t="s">
        <v>213</v>
      </c>
      <c r="AU397" s="251" t="s">
        <v>92</v>
      </c>
      <c r="AY397" s="18" t="s">
        <v>210</v>
      </c>
      <c r="BE397" s="252">
        <f>IF(N397="základná",J397,0)</f>
        <v>0</v>
      </c>
      <c r="BF397" s="252">
        <f>IF(N397="znížená",J397,0)</f>
        <v>0</v>
      </c>
      <c r="BG397" s="252">
        <f>IF(N397="zákl. prenesená",J397,0)</f>
        <v>0</v>
      </c>
      <c r="BH397" s="252">
        <f>IF(N397="zníž. prenesená",J397,0)</f>
        <v>0</v>
      </c>
      <c r="BI397" s="252">
        <f>IF(N397="nulová",J397,0)</f>
        <v>0</v>
      </c>
      <c r="BJ397" s="18" t="s">
        <v>92</v>
      </c>
      <c r="BK397" s="252">
        <f>ROUND(I397*H397,2)</f>
        <v>0</v>
      </c>
      <c r="BL397" s="18" t="s">
        <v>227</v>
      </c>
      <c r="BM397" s="251" t="s">
        <v>3197</v>
      </c>
    </row>
    <row r="398" s="13" customFormat="1">
      <c r="A398" s="13"/>
      <c r="B398" s="258"/>
      <c r="C398" s="259"/>
      <c r="D398" s="260" t="s">
        <v>256</v>
      </c>
      <c r="E398" s="261" t="s">
        <v>1</v>
      </c>
      <c r="F398" s="262" t="s">
        <v>3198</v>
      </c>
      <c r="G398" s="259"/>
      <c r="H398" s="263">
        <v>21.75</v>
      </c>
      <c r="I398" s="264"/>
      <c r="J398" s="259"/>
      <c r="K398" s="259"/>
      <c r="L398" s="265"/>
      <c r="M398" s="266"/>
      <c r="N398" s="267"/>
      <c r="O398" s="267"/>
      <c r="P398" s="267"/>
      <c r="Q398" s="267"/>
      <c r="R398" s="267"/>
      <c r="S398" s="267"/>
      <c r="T398" s="268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69" t="s">
        <v>256</v>
      </c>
      <c r="AU398" s="269" t="s">
        <v>92</v>
      </c>
      <c r="AV398" s="13" t="s">
        <v>92</v>
      </c>
      <c r="AW398" s="13" t="s">
        <v>32</v>
      </c>
      <c r="AX398" s="13" t="s">
        <v>76</v>
      </c>
      <c r="AY398" s="269" t="s">
        <v>210</v>
      </c>
    </row>
    <row r="399" s="13" customFormat="1">
      <c r="A399" s="13"/>
      <c r="B399" s="258"/>
      <c r="C399" s="259"/>
      <c r="D399" s="260" t="s">
        <v>256</v>
      </c>
      <c r="E399" s="261" t="s">
        <v>1</v>
      </c>
      <c r="F399" s="262" t="s">
        <v>3199</v>
      </c>
      <c r="G399" s="259"/>
      <c r="H399" s="263">
        <v>22.600000000000001</v>
      </c>
      <c r="I399" s="264"/>
      <c r="J399" s="259"/>
      <c r="K399" s="259"/>
      <c r="L399" s="265"/>
      <c r="M399" s="266"/>
      <c r="N399" s="267"/>
      <c r="O399" s="267"/>
      <c r="P399" s="267"/>
      <c r="Q399" s="267"/>
      <c r="R399" s="267"/>
      <c r="S399" s="267"/>
      <c r="T399" s="268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69" t="s">
        <v>256</v>
      </c>
      <c r="AU399" s="269" t="s">
        <v>92</v>
      </c>
      <c r="AV399" s="13" t="s">
        <v>92</v>
      </c>
      <c r="AW399" s="13" t="s">
        <v>32</v>
      </c>
      <c r="AX399" s="13" t="s">
        <v>76</v>
      </c>
      <c r="AY399" s="269" t="s">
        <v>210</v>
      </c>
    </row>
    <row r="400" s="14" customFormat="1">
      <c r="A400" s="14"/>
      <c r="B400" s="270"/>
      <c r="C400" s="271"/>
      <c r="D400" s="260" t="s">
        <v>256</v>
      </c>
      <c r="E400" s="272" t="s">
        <v>1</v>
      </c>
      <c r="F400" s="273" t="s">
        <v>268</v>
      </c>
      <c r="G400" s="271"/>
      <c r="H400" s="274">
        <v>44.350000000000001</v>
      </c>
      <c r="I400" s="275"/>
      <c r="J400" s="271"/>
      <c r="K400" s="271"/>
      <c r="L400" s="276"/>
      <c r="M400" s="277"/>
      <c r="N400" s="278"/>
      <c r="O400" s="278"/>
      <c r="P400" s="278"/>
      <c r="Q400" s="278"/>
      <c r="R400" s="278"/>
      <c r="S400" s="278"/>
      <c r="T400" s="279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T400" s="280" t="s">
        <v>256</v>
      </c>
      <c r="AU400" s="280" t="s">
        <v>92</v>
      </c>
      <c r="AV400" s="14" t="s">
        <v>227</v>
      </c>
      <c r="AW400" s="14" t="s">
        <v>32</v>
      </c>
      <c r="AX400" s="14" t="s">
        <v>84</v>
      </c>
      <c r="AY400" s="280" t="s">
        <v>210</v>
      </c>
    </row>
    <row r="401" s="2" customFormat="1" ht="23.4566" customHeight="1">
      <c r="A401" s="39"/>
      <c r="B401" s="40"/>
      <c r="C401" s="239" t="s">
        <v>699</v>
      </c>
      <c r="D401" s="239" t="s">
        <v>213</v>
      </c>
      <c r="E401" s="240" t="s">
        <v>3200</v>
      </c>
      <c r="F401" s="241" t="s">
        <v>2685</v>
      </c>
      <c r="G401" s="242" t="s">
        <v>310</v>
      </c>
      <c r="H401" s="243">
        <v>22.699999999999999</v>
      </c>
      <c r="I401" s="244"/>
      <c r="J401" s="245">
        <f>ROUND(I401*H401,2)</f>
        <v>0</v>
      </c>
      <c r="K401" s="246"/>
      <c r="L401" s="45"/>
      <c r="M401" s="247" t="s">
        <v>1</v>
      </c>
      <c r="N401" s="248" t="s">
        <v>42</v>
      </c>
      <c r="O401" s="98"/>
      <c r="P401" s="249">
        <f>O401*H401</f>
        <v>0</v>
      </c>
      <c r="Q401" s="249">
        <v>0.0028565999999999999</v>
      </c>
      <c r="R401" s="249">
        <f>Q401*H401</f>
        <v>0.064844819999999997</v>
      </c>
      <c r="S401" s="249">
        <v>0</v>
      </c>
      <c r="T401" s="250">
        <f>S401*H401</f>
        <v>0</v>
      </c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R401" s="251" t="s">
        <v>227</v>
      </c>
      <c r="AT401" s="251" t="s">
        <v>213</v>
      </c>
      <c r="AU401" s="251" t="s">
        <v>92</v>
      </c>
      <c r="AY401" s="18" t="s">
        <v>210</v>
      </c>
      <c r="BE401" s="252">
        <f>IF(N401="základná",J401,0)</f>
        <v>0</v>
      </c>
      <c r="BF401" s="252">
        <f>IF(N401="znížená",J401,0)</f>
        <v>0</v>
      </c>
      <c r="BG401" s="252">
        <f>IF(N401="zákl. prenesená",J401,0)</f>
        <v>0</v>
      </c>
      <c r="BH401" s="252">
        <f>IF(N401="zníž. prenesená",J401,0)</f>
        <v>0</v>
      </c>
      <c r="BI401" s="252">
        <f>IF(N401="nulová",J401,0)</f>
        <v>0</v>
      </c>
      <c r="BJ401" s="18" t="s">
        <v>92</v>
      </c>
      <c r="BK401" s="252">
        <f>ROUND(I401*H401,2)</f>
        <v>0</v>
      </c>
      <c r="BL401" s="18" t="s">
        <v>227</v>
      </c>
      <c r="BM401" s="251" t="s">
        <v>3201</v>
      </c>
    </row>
    <row r="402" s="13" customFormat="1">
      <c r="A402" s="13"/>
      <c r="B402" s="258"/>
      <c r="C402" s="259"/>
      <c r="D402" s="260" t="s">
        <v>256</v>
      </c>
      <c r="E402" s="261" t="s">
        <v>1</v>
      </c>
      <c r="F402" s="262" t="s">
        <v>3202</v>
      </c>
      <c r="G402" s="259"/>
      <c r="H402" s="263">
        <v>22.699999999999999</v>
      </c>
      <c r="I402" s="264"/>
      <c r="J402" s="259"/>
      <c r="K402" s="259"/>
      <c r="L402" s="265"/>
      <c r="M402" s="266"/>
      <c r="N402" s="267"/>
      <c r="O402" s="267"/>
      <c r="P402" s="267"/>
      <c r="Q402" s="267"/>
      <c r="R402" s="267"/>
      <c r="S402" s="267"/>
      <c r="T402" s="268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69" t="s">
        <v>256</v>
      </c>
      <c r="AU402" s="269" t="s">
        <v>92</v>
      </c>
      <c r="AV402" s="13" t="s">
        <v>92</v>
      </c>
      <c r="AW402" s="13" t="s">
        <v>32</v>
      </c>
      <c r="AX402" s="13" t="s">
        <v>84</v>
      </c>
      <c r="AY402" s="269" t="s">
        <v>210</v>
      </c>
    </row>
    <row r="403" s="2" customFormat="1" ht="16.30189" customHeight="1">
      <c r="A403" s="39"/>
      <c r="B403" s="40"/>
      <c r="C403" s="281" t="s">
        <v>704</v>
      </c>
      <c r="D403" s="281" t="s">
        <v>330</v>
      </c>
      <c r="E403" s="282" t="s">
        <v>2688</v>
      </c>
      <c r="F403" s="283" t="s">
        <v>2689</v>
      </c>
      <c r="G403" s="284" t="s">
        <v>333</v>
      </c>
      <c r="H403" s="285">
        <v>0.40100000000000002</v>
      </c>
      <c r="I403" s="286"/>
      <c r="J403" s="287">
        <f>ROUND(I403*H403,2)</f>
        <v>0</v>
      </c>
      <c r="K403" s="288"/>
      <c r="L403" s="289"/>
      <c r="M403" s="290" t="s">
        <v>1</v>
      </c>
      <c r="N403" s="291" t="s">
        <v>42</v>
      </c>
      <c r="O403" s="98"/>
      <c r="P403" s="249">
        <f>O403*H403</f>
        <v>0</v>
      </c>
      <c r="Q403" s="249">
        <v>1</v>
      </c>
      <c r="R403" s="249">
        <f>Q403*H403</f>
        <v>0.40100000000000002</v>
      </c>
      <c r="S403" s="249">
        <v>0</v>
      </c>
      <c r="T403" s="250">
        <f>S403*H403</f>
        <v>0</v>
      </c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R403" s="251" t="s">
        <v>287</v>
      </c>
      <c r="AT403" s="251" t="s">
        <v>330</v>
      </c>
      <c r="AU403" s="251" t="s">
        <v>92</v>
      </c>
      <c r="AY403" s="18" t="s">
        <v>210</v>
      </c>
      <c r="BE403" s="252">
        <f>IF(N403="základná",J403,0)</f>
        <v>0</v>
      </c>
      <c r="BF403" s="252">
        <f>IF(N403="znížená",J403,0)</f>
        <v>0</v>
      </c>
      <c r="BG403" s="252">
        <f>IF(N403="zákl. prenesená",J403,0)</f>
        <v>0</v>
      </c>
      <c r="BH403" s="252">
        <f>IF(N403="zníž. prenesená",J403,0)</f>
        <v>0</v>
      </c>
      <c r="BI403" s="252">
        <f>IF(N403="nulová",J403,0)</f>
        <v>0</v>
      </c>
      <c r="BJ403" s="18" t="s">
        <v>92</v>
      </c>
      <c r="BK403" s="252">
        <f>ROUND(I403*H403,2)</f>
        <v>0</v>
      </c>
      <c r="BL403" s="18" t="s">
        <v>227</v>
      </c>
      <c r="BM403" s="251" t="s">
        <v>2690</v>
      </c>
    </row>
    <row r="404" s="13" customFormat="1">
      <c r="A404" s="13"/>
      <c r="B404" s="258"/>
      <c r="C404" s="259"/>
      <c r="D404" s="260" t="s">
        <v>256</v>
      </c>
      <c r="E404" s="261" t="s">
        <v>1</v>
      </c>
      <c r="F404" s="262" t="s">
        <v>3203</v>
      </c>
      <c r="G404" s="259"/>
      <c r="H404" s="263">
        <v>0.40100000000000002</v>
      </c>
      <c r="I404" s="264"/>
      <c r="J404" s="259"/>
      <c r="K404" s="259"/>
      <c r="L404" s="265"/>
      <c r="M404" s="266"/>
      <c r="N404" s="267"/>
      <c r="O404" s="267"/>
      <c r="P404" s="267"/>
      <c r="Q404" s="267"/>
      <c r="R404" s="267"/>
      <c r="S404" s="267"/>
      <c r="T404" s="268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69" t="s">
        <v>256</v>
      </c>
      <c r="AU404" s="269" t="s">
        <v>92</v>
      </c>
      <c r="AV404" s="13" t="s">
        <v>92</v>
      </c>
      <c r="AW404" s="13" t="s">
        <v>32</v>
      </c>
      <c r="AX404" s="13" t="s">
        <v>84</v>
      </c>
      <c r="AY404" s="269" t="s">
        <v>210</v>
      </c>
    </row>
    <row r="405" s="2" customFormat="1" ht="23.4566" customHeight="1">
      <c r="A405" s="39"/>
      <c r="B405" s="40"/>
      <c r="C405" s="239" t="s">
        <v>709</v>
      </c>
      <c r="D405" s="239" t="s">
        <v>213</v>
      </c>
      <c r="E405" s="240" t="s">
        <v>958</v>
      </c>
      <c r="F405" s="241" t="s">
        <v>959</v>
      </c>
      <c r="G405" s="242" t="s">
        <v>254</v>
      </c>
      <c r="H405" s="243">
        <v>23.895</v>
      </c>
      <c r="I405" s="244"/>
      <c r="J405" s="245">
        <f>ROUND(I405*H405,2)</f>
        <v>0</v>
      </c>
      <c r="K405" s="246"/>
      <c r="L405" s="45"/>
      <c r="M405" s="247" t="s">
        <v>1</v>
      </c>
      <c r="N405" s="248" t="s">
        <v>42</v>
      </c>
      <c r="O405" s="98"/>
      <c r="P405" s="249">
        <f>O405*H405</f>
        <v>0</v>
      </c>
      <c r="Q405" s="249">
        <v>0.00063000000000000003</v>
      </c>
      <c r="R405" s="249">
        <f>Q405*H405</f>
        <v>0.015053850000000001</v>
      </c>
      <c r="S405" s="249">
        <v>0</v>
      </c>
      <c r="T405" s="250">
        <f>S405*H405</f>
        <v>0</v>
      </c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R405" s="251" t="s">
        <v>227</v>
      </c>
      <c r="AT405" s="251" t="s">
        <v>213</v>
      </c>
      <c r="AU405" s="251" t="s">
        <v>92</v>
      </c>
      <c r="AY405" s="18" t="s">
        <v>210</v>
      </c>
      <c r="BE405" s="252">
        <f>IF(N405="základná",J405,0)</f>
        <v>0</v>
      </c>
      <c r="BF405" s="252">
        <f>IF(N405="znížená",J405,0)</f>
        <v>0</v>
      </c>
      <c r="BG405" s="252">
        <f>IF(N405="zákl. prenesená",J405,0)</f>
        <v>0</v>
      </c>
      <c r="BH405" s="252">
        <f>IF(N405="zníž. prenesená",J405,0)</f>
        <v>0</v>
      </c>
      <c r="BI405" s="252">
        <f>IF(N405="nulová",J405,0)</f>
        <v>0</v>
      </c>
      <c r="BJ405" s="18" t="s">
        <v>92</v>
      </c>
      <c r="BK405" s="252">
        <f>ROUND(I405*H405,2)</f>
        <v>0</v>
      </c>
      <c r="BL405" s="18" t="s">
        <v>227</v>
      </c>
      <c r="BM405" s="251" t="s">
        <v>2692</v>
      </c>
    </row>
    <row r="406" s="15" customFormat="1">
      <c r="A406" s="15"/>
      <c r="B406" s="292"/>
      <c r="C406" s="293"/>
      <c r="D406" s="260" t="s">
        <v>256</v>
      </c>
      <c r="E406" s="294" t="s">
        <v>1</v>
      </c>
      <c r="F406" s="295" t="s">
        <v>2693</v>
      </c>
      <c r="G406" s="293"/>
      <c r="H406" s="294" t="s">
        <v>1</v>
      </c>
      <c r="I406" s="296"/>
      <c r="J406" s="293"/>
      <c r="K406" s="293"/>
      <c r="L406" s="297"/>
      <c r="M406" s="298"/>
      <c r="N406" s="299"/>
      <c r="O406" s="299"/>
      <c r="P406" s="299"/>
      <c r="Q406" s="299"/>
      <c r="R406" s="299"/>
      <c r="S406" s="299"/>
      <c r="T406" s="300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T406" s="301" t="s">
        <v>256</v>
      </c>
      <c r="AU406" s="301" t="s">
        <v>92</v>
      </c>
      <c r="AV406" s="15" t="s">
        <v>84</v>
      </c>
      <c r="AW406" s="15" t="s">
        <v>32</v>
      </c>
      <c r="AX406" s="15" t="s">
        <v>76</v>
      </c>
      <c r="AY406" s="301" t="s">
        <v>210</v>
      </c>
    </row>
    <row r="407" s="13" customFormat="1">
      <c r="A407" s="13"/>
      <c r="B407" s="258"/>
      <c r="C407" s="259"/>
      <c r="D407" s="260" t="s">
        <v>256</v>
      </c>
      <c r="E407" s="261" t="s">
        <v>1</v>
      </c>
      <c r="F407" s="262" t="s">
        <v>3204</v>
      </c>
      <c r="G407" s="259"/>
      <c r="H407" s="263">
        <v>3.3900000000000001</v>
      </c>
      <c r="I407" s="264"/>
      <c r="J407" s="259"/>
      <c r="K407" s="259"/>
      <c r="L407" s="265"/>
      <c r="M407" s="266"/>
      <c r="N407" s="267"/>
      <c r="O407" s="267"/>
      <c r="P407" s="267"/>
      <c r="Q407" s="267"/>
      <c r="R407" s="267"/>
      <c r="S407" s="267"/>
      <c r="T407" s="268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69" t="s">
        <v>256</v>
      </c>
      <c r="AU407" s="269" t="s">
        <v>92</v>
      </c>
      <c r="AV407" s="13" t="s">
        <v>92</v>
      </c>
      <c r="AW407" s="13" t="s">
        <v>32</v>
      </c>
      <c r="AX407" s="13" t="s">
        <v>76</v>
      </c>
      <c r="AY407" s="269" t="s">
        <v>210</v>
      </c>
    </row>
    <row r="408" s="15" customFormat="1">
      <c r="A408" s="15"/>
      <c r="B408" s="292"/>
      <c r="C408" s="293"/>
      <c r="D408" s="260" t="s">
        <v>256</v>
      </c>
      <c r="E408" s="294" t="s">
        <v>1</v>
      </c>
      <c r="F408" s="295" t="s">
        <v>2696</v>
      </c>
      <c r="G408" s="293"/>
      <c r="H408" s="294" t="s">
        <v>1</v>
      </c>
      <c r="I408" s="296"/>
      <c r="J408" s="293"/>
      <c r="K408" s="293"/>
      <c r="L408" s="297"/>
      <c r="M408" s="298"/>
      <c r="N408" s="299"/>
      <c r="O408" s="299"/>
      <c r="P408" s="299"/>
      <c r="Q408" s="299"/>
      <c r="R408" s="299"/>
      <c r="S408" s="299"/>
      <c r="T408" s="300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T408" s="301" t="s">
        <v>256</v>
      </c>
      <c r="AU408" s="301" t="s">
        <v>92</v>
      </c>
      <c r="AV408" s="15" t="s">
        <v>84</v>
      </c>
      <c r="AW408" s="15" t="s">
        <v>32</v>
      </c>
      <c r="AX408" s="15" t="s">
        <v>76</v>
      </c>
      <c r="AY408" s="301" t="s">
        <v>210</v>
      </c>
    </row>
    <row r="409" s="13" customFormat="1">
      <c r="A409" s="13"/>
      <c r="B409" s="258"/>
      <c r="C409" s="259"/>
      <c r="D409" s="260" t="s">
        <v>256</v>
      </c>
      <c r="E409" s="261" t="s">
        <v>1</v>
      </c>
      <c r="F409" s="262" t="s">
        <v>3205</v>
      </c>
      <c r="G409" s="259"/>
      <c r="H409" s="263">
        <v>1.21</v>
      </c>
      <c r="I409" s="264"/>
      <c r="J409" s="259"/>
      <c r="K409" s="259"/>
      <c r="L409" s="265"/>
      <c r="M409" s="266"/>
      <c r="N409" s="267"/>
      <c r="O409" s="267"/>
      <c r="P409" s="267"/>
      <c r="Q409" s="267"/>
      <c r="R409" s="267"/>
      <c r="S409" s="267"/>
      <c r="T409" s="268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69" t="s">
        <v>256</v>
      </c>
      <c r="AU409" s="269" t="s">
        <v>92</v>
      </c>
      <c r="AV409" s="13" t="s">
        <v>92</v>
      </c>
      <c r="AW409" s="13" t="s">
        <v>32</v>
      </c>
      <c r="AX409" s="13" t="s">
        <v>76</v>
      </c>
      <c r="AY409" s="269" t="s">
        <v>210</v>
      </c>
    </row>
    <row r="410" s="15" customFormat="1">
      <c r="A410" s="15"/>
      <c r="B410" s="292"/>
      <c r="C410" s="293"/>
      <c r="D410" s="260" t="s">
        <v>256</v>
      </c>
      <c r="E410" s="294" t="s">
        <v>1</v>
      </c>
      <c r="F410" s="295" t="s">
        <v>2698</v>
      </c>
      <c r="G410" s="293"/>
      <c r="H410" s="294" t="s">
        <v>1</v>
      </c>
      <c r="I410" s="296"/>
      <c r="J410" s="293"/>
      <c r="K410" s="293"/>
      <c r="L410" s="297"/>
      <c r="M410" s="298"/>
      <c r="N410" s="299"/>
      <c r="O410" s="299"/>
      <c r="P410" s="299"/>
      <c r="Q410" s="299"/>
      <c r="R410" s="299"/>
      <c r="S410" s="299"/>
      <c r="T410" s="300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T410" s="301" t="s">
        <v>256</v>
      </c>
      <c r="AU410" s="301" t="s">
        <v>92</v>
      </c>
      <c r="AV410" s="15" t="s">
        <v>84</v>
      </c>
      <c r="AW410" s="15" t="s">
        <v>32</v>
      </c>
      <c r="AX410" s="15" t="s">
        <v>76</v>
      </c>
      <c r="AY410" s="301" t="s">
        <v>210</v>
      </c>
    </row>
    <row r="411" s="13" customFormat="1">
      <c r="A411" s="13"/>
      <c r="B411" s="258"/>
      <c r="C411" s="259"/>
      <c r="D411" s="260" t="s">
        <v>256</v>
      </c>
      <c r="E411" s="261" t="s">
        <v>1</v>
      </c>
      <c r="F411" s="262" t="s">
        <v>3206</v>
      </c>
      <c r="G411" s="259"/>
      <c r="H411" s="263">
        <v>19.295000000000002</v>
      </c>
      <c r="I411" s="264"/>
      <c r="J411" s="259"/>
      <c r="K411" s="259"/>
      <c r="L411" s="265"/>
      <c r="M411" s="266"/>
      <c r="N411" s="267"/>
      <c r="O411" s="267"/>
      <c r="P411" s="267"/>
      <c r="Q411" s="267"/>
      <c r="R411" s="267"/>
      <c r="S411" s="267"/>
      <c r="T411" s="268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69" t="s">
        <v>256</v>
      </c>
      <c r="AU411" s="269" t="s">
        <v>92</v>
      </c>
      <c r="AV411" s="13" t="s">
        <v>92</v>
      </c>
      <c r="AW411" s="13" t="s">
        <v>32</v>
      </c>
      <c r="AX411" s="13" t="s">
        <v>76</v>
      </c>
      <c r="AY411" s="269" t="s">
        <v>210</v>
      </c>
    </row>
    <row r="412" s="14" customFormat="1">
      <c r="A412" s="14"/>
      <c r="B412" s="270"/>
      <c r="C412" s="271"/>
      <c r="D412" s="260" t="s">
        <v>256</v>
      </c>
      <c r="E412" s="272" t="s">
        <v>1</v>
      </c>
      <c r="F412" s="273" t="s">
        <v>268</v>
      </c>
      <c r="G412" s="271"/>
      <c r="H412" s="274">
        <v>23.895</v>
      </c>
      <c r="I412" s="275"/>
      <c r="J412" s="271"/>
      <c r="K412" s="271"/>
      <c r="L412" s="276"/>
      <c r="M412" s="277"/>
      <c r="N412" s="278"/>
      <c r="O412" s="278"/>
      <c r="P412" s="278"/>
      <c r="Q412" s="278"/>
      <c r="R412" s="278"/>
      <c r="S412" s="278"/>
      <c r="T412" s="279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80" t="s">
        <v>256</v>
      </c>
      <c r="AU412" s="280" t="s">
        <v>92</v>
      </c>
      <c r="AV412" s="14" t="s">
        <v>227</v>
      </c>
      <c r="AW412" s="14" t="s">
        <v>32</v>
      </c>
      <c r="AX412" s="14" t="s">
        <v>84</v>
      </c>
      <c r="AY412" s="280" t="s">
        <v>210</v>
      </c>
    </row>
    <row r="413" s="2" customFormat="1" ht="23.4566" customHeight="1">
      <c r="A413" s="39"/>
      <c r="B413" s="40"/>
      <c r="C413" s="239" t="s">
        <v>713</v>
      </c>
      <c r="D413" s="239" t="s">
        <v>213</v>
      </c>
      <c r="E413" s="240" t="s">
        <v>2700</v>
      </c>
      <c r="F413" s="241" t="s">
        <v>2701</v>
      </c>
      <c r="G413" s="242" t="s">
        <v>310</v>
      </c>
      <c r="H413" s="243">
        <v>2.2000000000000002</v>
      </c>
      <c r="I413" s="244"/>
      <c r="J413" s="245">
        <f>ROUND(I413*H413,2)</f>
        <v>0</v>
      </c>
      <c r="K413" s="246"/>
      <c r="L413" s="45"/>
      <c r="M413" s="247" t="s">
        <v>1</v>
      </c>
      <c r="N413" s="248" t="s">
        <v>42</v>
      </c>
      <c r="O413" s="98"/>
      <c r="P413" s="249">
        <f>O413*H413</f>
        <v>0</v>
      </c>
      <c r="Q413" s="249">
        <v>0.000464</v>
      </c>
      <c r="R413" s="249">
        <f>Q413*H413</f>
        <v>0.0010208000000000001</v>
      </c>
      <c r="S413" s="249">
        <v>0</v>
      </c>
      <c r="T413" s="250">
        <f>S413*H413</f>
        <v>0</v>
      </c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R413" s="251" t="s">
        <v>227</v>
      </c>
      <c r="AT413" s="251" t="s">
        <v>213</v>
      </c>
      <c r="AU413" s="251" t="s">
        <v>92</v>
      </c>
      <c r="AY413" s="18" t="s">
        <v>210</v>
      </c>
      <c r="BE413" s="252">
        <f>IF(N413="základná",J413,0)</f>
        <v>0</v>
      </c>
      <c r="BF413" s="252">
        <f>IF(N413="znížená",J413,0)</f>
        <v>0</v>
      </c>
      <c r="BG413" s="252">
        <f>IF(N413="zákl. prenesená",J413,0)</f>
        <v>0</v>
      </c>
      <c r="BH413" s="252">
        <f>IF(N413="zníž. prenesená",J413,0)</f>
        <v>0</v>
      </c>
      <c r="BI413" s="252">
        <f>IF(N413="nulová",J413,0)</f>
        <v>0</v>
      </c>
      <c r="BJ413" s="18" t="s">
        <v>92</v>
      </c>
      <c r="BK413" s="252">
        <f>ROUND(I413*H413,2)</f>
        <v>0</v>
      </c>
      <c r="BL413" s="18" t="s">
        <v>227</v>
      </c>
      <c r="BM413" s="251" t="s">
        <v>2702</v>
      </c>
    </row>
    <row r="414" s="13" customFormat="1">
      <c r="A414" s="13"/>
      <c r="B414" s="258"/>
      <c r="C414" s="259"/>
      <c r="D414" s="260" t="s">
        <v>256</v>
      </c>
      <c r="E414" s="261" t="s">
        <v>1</v>
      </c>
      <c r="F414" s="262" t="s">
        <v>3207</v>
      </c>
      <c r="G414" s="259"/>
      <c r="H414" s="263">
        <v>2.2000000000000002</v>
      </c>
      <c r="I414" s="264"/>
      <c r="J414" s="259"/>
      <c r="K414" s="259"/>
      <c r="L414" s="265"/>
      <c r="M414" s="266"/>
      <c r="N414" s="267"/>
      <c r="O414" s="267"/>
      <c r="P414" s="267"/>
      <c r="Q414" s="267"/>
      <c r="R414" s="267"/>
      <c r="S414" s="267"/>
      <c r="T414" s="268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69" t="s">
        <v>256</v>
      </c>
      <c r="AU414" s="269" t="s">
        <v>92</v>
      </c>
      <c r="AV414" s="13" t="s">
        <v>92</v>
      </c>
      <c r="AW414" s="13" t="s">
        <v>32</v>
      </c>
      <c r="AX414" s="13" t="s">
        <v>76</v>
      </c>
      <c r="AY414" s="269" t="s">
        <v>210</v>
      </c>
    </row>
    <row r="415" s="14" customFormat="1">
      <c r="A415" s="14"/>
      <c r="B415" s="270"/>
      <c r="C415" s="271"/>
      <c r="D415" s="260" t="s">
        <v>256</v>
      </c>
      <c r="E415" s="272" t="s">
        <v>1</v>
      </c>
      <c r="F415" s="273" t="s">
        <v>268</v>
      </c>
      <c r="G415" s="271"/>
      <c r="H415" s="274">
        <v>2.2000000000000002</v>
      </c>
      <c r="I415" s="275"/>
      <c r="J415" s="271"/>
      <c r="K415" s="271"/>
      <c r="L415" s="276"/>
      <c r="M415" s="277"/>
      <c r="N415" s="278"/>
      <c r="O415" s="278"/>
      <c r="P415" s="278"/>
      <c r="Q415" s="278"/>
      <c r="R415" s="278"/>
      <c r="S415" s="278"/>
      <c r="T415" s="279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80" t="s">
        <v>256</v>
      </c>
      <c r="AU415" s="280" t="s">
        <v>92</v>
      </c>
      <c r="AV415" s="14" t="s">
        <v>227</v>
      </c>
      <c r="AW415" s="14" t="s">
        <v>32</v>
      </c>
      <c r="AX415" s="14" t="s">
        <v>84</v>
      </c>
      <c r="AY415" s="280" t="s">
        <v>210</v>
      </c>
    </row>
    <row r="416" s="2" customFormat="1" ht="23.4566" customHeight="1">
      <c r="A416" s="39"/>
      <c r="B416" s="40"/>
      <c r="C416" s="239" t="s">
        <v>718</v>
      </c>
      <c r="D416" s="239" t="s">
        <v>213</v>
      </c>
      <c r="E416" s="240" t="s">
        <v>2705</v>
      </c>
      <c r="F416" s="241" t="s">
        <v>2706</v>
      </c>
      <c r="G416" s="242" t="s">
        <v>310</v>
      </c>
      <c r="H416" s="243">
        <v>23.949999999999999</v>
      </c>
      <c r="I416" s="244"/>
      <c r="J416" s="245">
        <f>ROUND(I416*H416,2)</f>
        <v>0</v>
      </c>
      <c r="K416" s="246"/>
      <c r="L416" s="45"/>
      <c r="M416" s="247" t="s">
        <v>1</v>
      </c>
      <c r="N416" s="248" t="s">
        <v>42</v>
      </c>
      <c r="O416" s="98"/>
      <c r="P416" s="249">
        <f>O416*H416</f>
        <v>0</v>
      </c>
      <c r="Q416" s="249">
        <v>1.1E-05</v>
      </c>
      <c r="R416" s="249">
        <f>Q416*H416</f>
        <v>0.00026344999999999998</v>
      </c>
      <c r="S416" s="249">
        <v>0</v>
      </c>
      <c r="T416" s="250">
        <f>S416*H416</f>
        <v>0</v>
      </c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R416" s="251" t="s">
        <v>227</v>
      </c>
      <c r="AT416" s="251" t="s">
        <v>213</v>
      </c>
      <c r="AU416" s="251" t="s">
        <v>92</v>
      </c>
      <c r="AY416" s="18" t="s">
        <v>210</v>
      </c>
      <c r="BE416" s="252">
        <f>IF(N416="základná",J416,0)</f>
        <v>0</v>
      </c>
      <c r="BF416" s="252">
        <f>IF(N416="znížená",J416,0)</f>
        <v>0</v>
      </c>
      <c r="BG416" s="252">
        <f>IF(N416="zákl. prenesená",J416,0)</f>
        <v>0</v>
      </c>
      <c r="BH416" s="252">
        <f>IF(N416="zníž. prenesená",J416,0)</f>
        <v>0</v>
      </c>
      <c r="BI416" s="252">
        <f>IF(N416="nulová",J416,0)</f>
        <v>0</v>
      </c>
      <c r="BJ416" s="18" t="s">
        <v>92</v>
      </c>
      <c r="BK416" s="252">
        <f>ROUND(I416*H416,2)</f>
        <v>0</v>
      </c>
      <c r="BL416" s="18" t="s">
        <v>227</v>
      </c>
      <c r="BM416" s="251" t="s">
        <v>2707</v>
      </c>
    </row>
    <row r="417" s="13" customFormat="1">
      <c r="A417" s="13"/>
      <c r="B417" s="258"/>
      <c r="C417" s="259"/>
      <c r="D417" s="260" t="s">
        <v>256</v>
      </c>
      <c r="E417" s="261" t="s">
        <v>1</v>
      </c>
      <c r="F417" s="262" t="s">
        <v>3208</v>
      </c>
      <c r="G417" s="259"/>
      <c r="H417" s="263">
        <v>21.75</v>
      </c>
      <c r="I417" s="264"/>
      <c r="J417" s="259"/>
      <c r="K417" s="259"/>
      <c r="L417" s="265"/>
      <c r="M417" s="266"/>
      <c r="N417" s="267"/>
      <c r="O417" s="267"/>
      <c r="P417" s="267"/>
      <c r="Q417" s="267"/>
      <c r="R417" s="267"/>
      <c r="S417" s="267"/>
      <c r="T417" s="268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69" t="s">
        <v>256</v>
      </c>
      <c r="AU417" s="269" t="s">
        <v>92</v>
      </c>
      <c r="AV417" s="13" t="s">
        <v>92</v>
      </c>
      <c r="AW417" s="13" t="s">
        <v>32</v>
      </c>
      <c r="AX417" s="13" t="s">
        <v>76</v>
      </c>
      <c r="AY417" s="269" t="s">
        <v>210</v>
      </c>
    </row>
    <row r="418" s="13" customFormat="1">
      <c r="A418" s="13"/>
      <c r="B418" s="258"/>
      <c r="C418" s="259"/>
      <c r="D418" s="260" t="s">
        <v>256</v>
      </c>
      <c r="E418" s="261" t="s">
        <v>1</v>
      </c>
      <c r="F418" s="262" t="s">
        <v>3207</v>
      </c>
      <c r="G418" s="259"/>
      <c r="H418" s="263">
        <v>2.2000000000000002</v>
      </c>
      <c r="I418" s="264"/>
      <c r="J418" s="259"/>
      <c r="K418" s="259"/>
      <c r="L418" s="265"/>
      <c r="M418" s="266"/>
      <c r="N418" s="267"/>
      <c r="O418" s="267"/>
      <c r="P418" s="267"/>
      <c r="Q418" s="267"/>
      <c r="R418" s="267"/>
      <c r="S418" s="267"/>
      <c r="T418" s="268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69" t="s">
        <v>256</v>
      </c>
      <c r="AU418" s="269" t="s">
        <v>92</v>
      </c>
      <c r="AV418" s="13" t="s">
        <v>92</v>
      </c>
      <c r="AW418" s="13" t="s">
        <v>32</v>
      </c>
      <c r="AX418" s="13" t="s">
        <v>76</v>
      </c>
      <c r="AY418" s="269" t="s">
        <v>210</v>
      </c>
    </row>
    <row r="419" s="14" customFormat="1">
      <c r="A419" s="14"/>
      <c r="B419" s="270"/>
      <c r="C419" s="271"/>
      <c r="D419" s="260" t="s">
        <v>256</v>
      </c>
      <c r="E419" s="272" t="s">
        <v>1</v>
      </c>
      <c r="F419" s="273" t="s">
        <v>268</v>
      </c>
      <c r="G419" s="271"/>
      <c r="H419" s="274">
        <v>23.949999999999999</v>
      </c>
      <c r="I419" s="275"/>
      <c r="J419" s="271"/>
      <c r="K419" s="271"/>
      <c r="L419" s="276"/>
      <c r="M419" s="277"/>
      <c r="N419" s="278"/>
      <c r="O419" s="278"/>
      <c r="P419" s="278"/>
      <c r="Q419" s="278"/>
      <c r="R419" s="278"/>
      <c r="S419" s="278"/>
      <c r="T419" s="279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T419" s="280" t="s">
        <v>256</v>
      </c>
      <c r="AU419" s="280" t="s">
        <v>92</v>
      </c>
      <c r="AV419" s="14" t="s">
        <v>227</v>
      </c>
      <c r="AW419" s="14" t="s">
        <v>32</v>
      </c>
      <c r="AX419" s="14" t="s">
        <v>84</v>
      </c>
      <c r="AY419" s="280" t="s">
        <v>210</v>
      </c>
    </row>
    <row r="420" s="2" customFormat="1" ht="23.4566" customHeight="1">
      <c r="A420" s="39"/>
      <c r="B420" s="40"/>
      <c r="C420" s="239" t="s">
        <v>722</v>
      </c>
      <c r="D420" s="239" t="s">
        <v>213</v>
      </c>
      <c r="E420" s="240" t="s">
        <v>1472</v>
      </c>
      <c r="F420" s="241" t="s">
        <v>1473</v>
      </c>
      <c r="G420" s="242" t="s">
        <v>254</v>
      </c>
      <c r="H420" s="243">
        <v>60.847999999999999</v>
      </c>
      <c r="I420" s="244"/>
      <c r="J420" s="245">
        <f>ROUND(I420*H420,2)</f>
        <v>0</v>
      </c>
      <c r="K420" s="246"/>
      <c r="L420" s="45"/>
      <c r="M420" s="247" t="s">
        <v>1</v>
      </c>
      <c r="N420" s="248" t="s">
        <v>42</v>
      </c>
      <c r="O420" s="98"/>
      <c r="P420" s="249">
        <f>O420*H420</f>
        <v>0</v>
      </c>
      <c r="Q420" s="249">
        <v>0</v>
      </c>
      <c r="R420" s="249">
        <f>Q420*H420</f>
        <v>0</v>
      </c>
      <c r="S420" s="249">
        <v>0.021999999999999999</v>
      </c>
      <c r="T420" s="250">
        <f>S420*H420</f>
        <v>1.3386559999999999</v>
      </c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R420" s="251" t="s">
        <v>227</v>
      </c>
      <c r="AT420" s="251" t="s">
        <v>213</v>
      </c>
      <c r="AU420" s="251" t="s">
        <v>92</v>
      </c>
      <c r="AY420" s="18" t="s">
        <v>210</v>
      </c>
      <c r="BE420" s="252">
        <f>IF(N420="základná",J420,0)</f>
        <v>0</v>
      </c>
      <c r="BF420" s="252">
        <f>IF(N420="znížená",J420,0)</f>
        <v>0</v>
      </c>
      <c r="BG420" s="252">
        <f>IF(N420="zákl. prenesená",J420,0)</f>
        <v>0</v>
      </c>
      <c r="BH420" s="252">
        <f>IF(N420="zníž. prenesená",J420,0)</f>
        <v>0</v>
      </c>
      <c r="BI420" s="252">
        <f>IF(N420="nulová",J420,0)</f>
        <v>0</v>
      </c>
      <c r="BJ420" s="18" t="s">
        <v>92</v>
      </c>
      <c r="BK420" s="252">
        <f>ROUND(I420*H420,2)</f>
        <v>0</v>
      </c>
      <c r="BL420" s="18" t="s">
        <v>227</v>
      </c>
      <c r="BM420" s="251" t="s">
        <v>2728</v>
      </c>
    </row>
    <row r="421" s="13" customFormat="1">
      <c r="A421" s="13"/>
      <c r="B421" s="258"/>
      <c r="C421" s="259"/>
      <c r="D421" s="260" t="s">
        <v>256</v>
      </c>
      <c r="E421" s="261" t="s">
        <v>1</v>
      </c>
      <c r="F421" s="262" t="s">
        <v>3168</v>
      </c>
      <c r="G421" s="259"/>
      <c r="H421" s="263">
        <v>27.09</v>
      </c>
      <c r="I421" s="264"/>
      <c r="J421" s="259"/>
      <c r="K421" s="259"/>
      <c r="L421" s="265"/>
      <c r="M421" s="266"/>
      <c r="N421" s="267"/>
      <c r="O421" s="267"/>
      <c r="P421" s="267"/>
      <c r="Q421" s="267"/>
      <c r="R421" s="267"/>
      <c r="S421" s="267"/>
      <c r="T421" s="268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69" t="s">
        <v>256</v>
      </c>
      <c r="AU421" s="269" t="s">
        <v>92</v>
      </c>
      <c r="AV421" s="13" t="s">
        <v>92</v>
      </c>
      <c r="AW421" s="13" t="s">
        <v>32</v>
      </c>
      <c r="AX421" s="13" t="s">
        <v>76</v>
      </c>
      <c r="AY421" s="269" t="s">
        <v>210</v>
      </c>
    </row>
    <row r="422" s="15" customFormat="1">
      <c r="A422" s="15"/>
      <c r="B422" s="292"/>
      <c r="C422" s="293"/>
      <c r="D422" s="260" t="s">
        <v>256</v>
      </c>
      <c r="E422" s="294" t="s">
        <v>1</v>
      </c>
      <c r="F422" s="295" t="s">
        <v>2616</v>
      </c>
      <c r="G422" s="293"/>
      <c r="H422" s="294" t="s">
        <v>1</v>
      </c>
      <c r="I422" s="296"/>
      <c r="J422" s="293"/>
      <c r="K422" s="293"/>
      <c r="L422" s="297"/>
      <c r="M422" s="298"/>
      <c r="N422" s="299"/>
      <c r="O422" s="299"/>
      <c r="P422" s="299"/>
      <c r="Q422" s="299"/>
      <c r="R422" s="299"/>
      <c r="S422" s="299"/>
      <c r="T422" s="300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T422" s="301" t="s">
        <v>256</v>
      </c>
      <c r="AU422" s="301" t="s">
        <v>92</v>
      </c>
      <c r="AV422" s="15" t="s">
        <v>84</v>
      </c>
      <c r="AW422" s="15" t="s">
        <v>32</v>
      </c>
      <c r="AX422" s="15" t="s">
        <v>76</v>
      </c>
      <c r="AY422" s="301" t="s">
        <v>210</v>
      </c>
    </row>
    <row r="423" s="15" customFormat="1">
      <c r="A423" s="15"/>
      <c r="B423" s="292"/>
      <c r="C423" s="293"/>
      <c r="D423" s="260" t="s">
        <v>256</v>
      </c>
      <c r="E423" s="294" t="s">
        <v>1</v>
      </c>
      <c r="F423" s="295" t="s">
        <v>2617</v>
      </c>
      <c r="G423" s="293"/>
      <c r="H423" s="294" t="s">
        <v>1</v>
      </c>
      <c r="I423" s="296"/>
      <c r="J423" s="293"/>
      <c r="K423" s="293"/>
      <c r="L423" s="297"/>
      <c r="M423" s="298"/>
      <c r="N423" s="299"/>
      <c r="O423" s="299"/>
      <c r="P423" s="299"/>
      <c r="Q423" s="299"/>
      <c r="R423" s="299"/>
      <c r="S423" s="299"/>
      <c r="T423" s="300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T423" s="301" t="s">
        <v>256</v>
      </c>
      <c r="AU423" s="301" t="s">
        <v>92</v>
      </c>
      <c r="AV423" s="15" t="s">
        <v>84</v>
      </c>
      <c r="AW423" s="15" t="s">
        <v>32</v>
      </c>
      <c r="AX423" s="15" t="s">
        <v>76</v>
      </c>
      <c r="AY423" s="301" t="s">
        <v>210</v>
      </c>
    </row>
    <row r="424" s="13" customFormat="1">
      <c r="A424" s="13"/>
      <c r="B424" s="258"/>
      <c r="C424" s="259"/>
      <c r="D424" s="260" t="s">
        <v>256</v>
      </c>
      <c r="E424" s="261" t="s">
        <v>1</v>
      </c>
      <c r="F424" s="262" t="s">
        <v>3173</v>
      </c>
      <c r="G424" s="259"/>
      <c r="H424" s="263">
        <v>27.824999999999999</v>
      </c>
      <c r="I424" s="264"/>
      <c r="J424" s="259"/>
      <c r="K424" s="259"/>
      <c r="L424" s="265"/>
      <c r="M424" s="266"/>
      <c r="N424" s="267"/>
      <c r="O424" s="267"/>
      <c r="P424" s="267"/>
      <c r="Q424" s="267"/>
      <c r="R424" s="267"/>
      <c r="S424" s="267"/>
      <c r="T424" s="268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69" t="s">
        <v>256</v>
      </c>
      <c r="AU424" s="269" t="s">
        <v>92</v>
      </c>
      <c r="AV424" s="13" t="s">
        <v>92</v>
      </c>
      <c r="AW424" s="13" t="s">
        <v>32</v>
      </c>
      <c r="AX424" s="13" t="s">
        <v>76</v>
      </c>
      <c r="AY424" s="269" t="s">
        <v>210</v>
      </c>
    </row>
    <row r="425" s="15" customFormat="1">
      <c r="A425" s="15"/>
      <c r="B425" s="292"/>
      <c r="C425" s="293"/>
      <c r="D425" s="260" t="s">
        <v>256</v>
      </c>
      <c r="E425" s="294" t="s">
        <v>1</v>
      </c>
      <c r="F425" s="295" t="s">
        <v>2620</v>
      </c>
      <c r="G425" s="293"/>
      <c r="H425" s="294" t="s">
        <v>1</v>
      </c>
      <c r="I425" s="296"/>
      <c r="J425" s="293"/>
      <c r="K425" s="293"/>
      <c r="L425" s="297"/>
      <c r="M425" s="298"/>
      <c r="N425" s="299"/>
      <c r="O425" s="299"/>
      <c r="P425" s="299"/>
      <c r="Q425" s="299"/>
      <c r="R425" s="299"/>
      <c r="S425" s="299"/>
      <c r="T425" s="300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T425" s="301" t="s">
        <v>256</v>
      </c>
      <c r="AU425" s="301" t="s">
        <v>92</v>
      </c>
      <c r="AV425" s="15" t="s">
        <v>84</v>
      </c>
      <c r="AW425" s="15" t="s">
        <v>32</v>
      </c>
      <c r="AX425" s="15" t="s">
        <v>76</v>
      </c>
      <c r="AY425" s="301" t="s">
        <v>210</v>
      </c>
    </row>
    <row r="426" s="13" customFormat="1">
      <c r="A426" s="13"/>
      <c r="B426" s="258"/>
      <c r="C426" s="259"/>
      <c r="D426" s="260" t="s">
        <v>256</v>
      </c>
      <c r="E426" s="261" t="s">
        <v>1</v>
      </c>
      <c r="F426" s="262" t="s">
        <v>3174</v>
      </c>
      <c r="G426" s="259"/>
      <c r="H426" s="263">
        <v>4.4630000000000001</v>
      </c>
      <c r="I426" s="264"/>
      <c r="J426" s="259"/>
      <c r="K426" s="259"/>
      <c r="L426" s="265"/>
      <c r="M426" s="266"/>
      <c r="N426" s="267"/>
      <c r="O426" s="267"/>
      <c r="P426" s="267"/>
      <c r="Q426" s="267"/>
      <c r="R426" s="267"/>
      <c r="S426" s="267"/>
      <c r="T426" s="268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69" t="s">
        <v>256</v>
      </c>
      <c r="AU426" s="269" t="s">
        <v>92</v>
      </c>
      <c r="AV426" s="13" t="s">
        <v>92</v>
      </c>
      <c r="AW426" s="13" t="s">
        <v>32</v>
      </c>
      <c r="AX426" s="13" t="s">
        <v>76</v>
      </c>
      <c r="AY426" s="269" t="s">
        <v>210</v>
      </c>
    </row>
    <row r="427" s="13" customFormat="1">
      <c r="A427" s="13"/>
      <c r="B427" s="258"/>
      <c r="C427" s="259"/>
      <c r="D427" s="260" t="s">
        <v>256</v>
      </c>
      <c r="E427" s="261" t="s">
        <v>1</v>
      </c>
      <c r="F427" s="262" t="s">
        <v>3175</v>
      </c>
      <c r="G427" s="259"/>
      <c r="H427" s="263">
        <v>1.47</v>
      </c>
      <c r="I427" s="264"/>
      <c r="J427" s="259"/>
      <c r="K427" s="259"/>
      <c r="L427" s="265"/>
      <c r="M427" s="266"/>
      <c r="N427" s="267"/>
      <c r="O427" s="267"/>
      <c r="P427" s="267"/>
      <c r="Q427" s="267"/>
      <c r="R427" s="267"/>
      <c r="S427" s="267"/>
      <c r="T427" s="268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69" t="s">
        <v>256</v>
      </c>
      <c r="AU427" s="269" t="s">
        <v>92</v>
      </c>
      <c r="AV427" s="13" t="s">
        <v>92</v>
      </c>
      <c r="AW427" s="13" t="s">
        <v>32</v>
      </c>
      <c r="AX427" s="13" t="s">
        <v>76</v>
      </c>
      <c r="AY427" s="269" t="s">
        <v>210</v>
      </c>
    </row>
    <row r="428" s="14" customFormat="1">
      <c r="A428" s="14"/>
      <c r="B428" s="270"/>
      <c r="C428" s="271"/>
      <c r="D428" s="260" t="s">
        <v>256</v>
      </c>
      <c r="E428" s="272" t="s">
        <v>1</v>
      </c>
      <c r="F428" s="273" t="s">
        <v>268</v>
      </c>
      <c r="G428" s="271"/>
      <c r="H428" s="274">
        <v>60.847999999999999</v>
      </c>
      <c r="I428" s="275"/>
      <c r="J428" s="271"/>
      <c r="K428" s="271"/>
      <c r="L428" s="276"/>
      <c r="M428" s="277"/>
      <c r="N428" s="278"/>
      <c r="O428" s="278"/>
      <c r="P428" s="278"/>
      <c r="Q428" s="278"/>
      <c r="R428" s="278"/>
      <c r="S428" s="278"/>
      <c r="T428" s="279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T428" s="280" t="s">
        <v>256</v>
      </c>
      <c r="AU428" s="280" t="s">
        <v>92</v>
      </c>
      <c r="AV428" s="14" t="s">
        <v>227</v>
      </c>
      <c r="AW428" s="14" t="s">
        <v>32</v>
      </c>
      <c r="AX428" s="14" t="s">
        <v>84</v>
      </c>
      <c r="AY428" s="280" t="s">
        <v>210</v>
      </c>
    </row>
    <row r="429" s="2" customFormat="1" ht="23.4566" customHeight="1">
      <c r="A429" s="39"/>
      <c r="B429" s="40"/>
      <c r="C429" s="239" t="s">
        <v>727</v>
      </c>
      <c r="D429" s="239" t="s">
        <v>213</v>
      </c>
      <c r="E429" s="240" t="s">
        <v>2729</v>
      </c>
      <c r="F429" s="241" t="s">
        <v>2730</v>
      </c>
      <c r="G429" s="242" t="s">
        <v>254</v>
      </c>
      <c r="H429" s="243">
        <v>26.077999999999999</v>
      </c>
      <c r="I429" s="244"/>
      <c r="J429" s="245">
        <f>ROUND(I429*H429,2)</f>
        <v>0</v>
      </c>
      <c r="K429" s="246"/>
      <c r="L429" s="45"/>
      <c r="M429" s="247" t="s">
        <v>1</v>
      </c>
      <c r="N429" s="248" t="s">
        <v>42</v>
      </c>
      <c r="O429" s="98"/>
      <c r="P429" s="249">
        <f>O429*H429</f>
        <v>0</v>
      </c>
      <c r="Q429" s="249">
        <v>0</v>
      </c>
      <c r="R429" s="249">
        <f>Q429*H429</f>
        <v>0</v>
      </c>
      <c r="S429" s="249">
        <v>0.055</v>
      </c>
      <c r="T429" s="250">
        <f>S429*H429</f>
        <v>1.4342900000000001</v>
      </c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R429" s="251" t="s">
        <v>227</v>
      </c>
      <c r="AT429" s="251" t="s">
        <v>213</v>
      </c>
      <c r="AU429" s="251" t="s">
        <v>92</v>
      </c>
      <c r="AY429" s="18" t="s">
        <v>210</v>
      </c>
      <c r="BE429" s="252">
        <f>IF(N429="základná",J429,0)</f>
        <v>0</v>
      </c>
      <c r="BF429" s="252">
        <f>IF(N429="znížená",J429,0)</f>
        <v>0</v>
      </c>
      <c r="BG429" s="252">
        <f>IF(N429="zákl. prenesená",J429,0)</f>
        <v>0</v>
      </c>
      <c r="BH429" s="252">
        <f>IF(N429="zníž. prenesená",J429,0)</f>
        <v>0</v>
      </c>
      <c r="BI429" s="252">
        <f>IF(N429="nulová",J429,0)</f>
        <v>0</v>
      </c>
      <c r="BJ429" s="18" t="s">
        <v>92</v>
      </c>
      <c r="BK429" s="252">
        <f>ROUND(I429*H429,2)</f>
        <v>0</v>
      </c>
      <c r="BL429" s="18" t="s">
        <v>227</v>
      </c>
      <c r="BM429" s="251" t="s">
        <v>2731</v>
      </c>
    </row>
    <row r="430" s="13" customFormat="1">
      <c r="A430" s="13"/>
      <c r="B430" s="258"/>
      <c r="C430" s="259"/>
      <c r="D430" s="260" t="s">
        <v>256</v>
      </c>
      <c r="E430" s="261" t="s">
        <v>1</v>
      </c>
      <c r="F430" s="262" t="s">
        <v>3172</v>
      </c>
      <c r="G430" s="259"/>
      <c r="H430" s="263">
        <v>11.609999999999999</v>
      </c>
      <c r="I430" s="264"/>
      <c r="J430" s="259"/>
      <c r="K430" s="259"/>
      <c r="L430" s="265"/>
      <c r="M430" s="266"/>
      <c r="N430" s="267"/>
      <c r="O430" s="267"/>
      <c r="P430" s="267"/>
      <c r="Q430" s="267"/>
      <c r="R430" s="267"/>
      <c r="S430" s="267"/>
      <c r="T430" s="268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69" t="s">
        <v>256</v>
      </c>
      <c r="AU430" s="269" t="s">
        <v>92</v>
      </c>
      <c r="AV430" s="13" t="s">
        <v>92</v>
      </c>
      <c r="AW430" s="13" t="s">
        <v>32</v>
      </c>
      <c r="AX430" s="13" t="s">
        <v>76</v>
      </c>
      <c r="AY430" s="269" t="s">
        <v>210</v>
      </c>
    </row>
    <row r="431" s="15" customFormat="1">
      <c r="A431" s="15"/>
      <c r="B431" s="292"/>
      <c r="C431" s="293"/>
      <c r="D431" s="260" t="s">
        <v>256</v>
      </c>
      <c r="E431" s="294" t="s">
        <v>1</v>
      </c>
      <c r="F431" s="295" t="s">
        <v>2616</v>
      </c>
      <c r="G431" s="293"/>
      <c r="H431" s="294" t="s">
        <v>1</v>
      </c>
      <c r="I431" s="296"/>
      <c r="J431" s="293"/>
      <c r="K431" s="293"/>
      <c r="L431" s="297"/>
      <c r="M431" s="298"/>
      <c r="N431" s="299"/>
      <c r="O431" s="299"/>
      <c r="P431" s="299"/>
      <c r="Q431" s="299"/>
      <c r="R431" s="299"/>
      <c r="S431" s="299"/>
      <c r="T431" s="300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T431" s="301" t="s">
        <v>256</v>
      </c>
      <c r="AU431" s="301" t="s">
        <v>92</v>
      </c>
      <c r="AV431" s="15" t="s">
        <v>84</v>
      </c>
      <c r="AW431" s="15" t="s">
        <v>32</v>
      </c>
      <c r="AX431" s="15" t="s">
        <v>76</v>
      </c>
      <c r="AY431" s="301" t="s">
        <v>210</v>
      </c>
    </row>
    <row r="432" s="15" customFormat="1">
      <c r="A432" s="15"/>
      <c r="B432" s="292"/>
      <c r="C432" s="293"/>
      <c r="D432" s="260" t="s">
        <v>256</v>
      </c>
      <c r="E432" s="294" t="s">
        <v>1</v>
      </c>
      <c r="F432" s="295" t="s">
        <v>2617</v>
      </c>
      <c r="G432" s="293"/>
      <c r="H432" s="294" t="s">
        <v>1</v>
      </c>
      <c r="I432" s="296"/>
      <c r="J432" s="293"/>
      <c r="K432" s="293"/>
      <c r="L432" s="297"/>
      <c r="M432" s="298"/>
      <c r="N432" s="299"/>
      <c r="O432" s="299"/>
      <c r="P432" s="299"/>
      <c r="Q432" s="299"/>
      <c r="R432" s="299"/>
      <c r="S432" s="299"/>
      <c r="T432" s="300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T432" s="301" t="s">
        <v>256</v>
      </c>
      <c r="AU432" s="301" t="s">
        <v>92</v>
      </c>
      <c r="AV432" s="15" t="s">
        <v>84</v>
      </c>
      <c r="AW432" s="15" t="s">
        <v>32</v>
      </c>
      <c r="AX432" s="15" t="s">
        <v>76</v>
      </c>
      <c r="AY432" s="301" t="s">
        <v>210</v>
      </c>
    </row>
    <row r="433" s="13" customFormat="1">
      <c r="A433" s="13"/>
      <c r="B433" s="258"/>
      <c r="C433" s="259"/>
      <c r="D433" s="260" t="s">
        <v>256</v>
      </c>
      <c r="E433" s="261" t="s">
        <v>1</v>
      </c>
      <c r="F433" s="262" t="s">
        <v>3176</v>
      </c>
      <c r="G433" s="259"/>
      <c r="H433" s="263">
        <v>11.925000000000001</v>
      </c>
      <c r="I433" s="264"/>
      <c r="J433" s="259"/>
      <c r="K433" s="259"/>
      <c r="L433" s="265"/>
      <c r="M433" s="266"/>
      <c r="N433" s="267"/>
      <c r="O433" s="267"/>
      <c r="P433" s="267"/>
      <c r="Q433" s="267"/>
      <c r="R433" s="267"/>
      <c r="S433" s="267"/>
      <c r="T433" s="268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69" t="s">
        <v>256</v>
      </c>
      <c r="AU433" s="269" t="s">
        <v>92</v>
      </c>
      <c r="AV433" s="13" t="s">
        <v>92</v>
      </c>
      <c r="AW433" s="13" t="s">
        <v>32</v>
      </c>
      <c r="AX433" s="13" t="s">
        <v>76</v>
      </c>
      <c r="AY433" s="269" t="s">
        <v>210</v>
      </c>
    </row>
    <row r="434" s="15" customFormat="1">
      <c r="A434" s="15"/>
      <c r="B434" s="292"/>
      <c r="C434" s="293"/>
      <c r="D434" s="260" t="s">
        <v>256</v>
      </c>
      <c r="E434" s="294" t="s">
        <v>1</v>
      </c>
      <c r="F434" s="295" t="s">
        <v>2620</v>
      </c>
      <c r="G434" s="293"/>
      <c r="H434" s="294" t="s">
        <v>1</v>
      </c>
      <c r="I434" s="296"/>
      <c r="J434" s="293"/>
      <c r="K434" s="293"/>
      <c r="L434" s="297"/>
      <c r="M434" s="298"/>
      <c r="N434" s="299"/>
      <c r="O434" s="299"/>
      <c r="P434" s="299"/>
      <c r="Q434" s="299"/>
      <c r="R434" s="299"/>
      <c r="S434" s="299"/>
      <c r="T434" s="300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T434" s="301" t="s">
        <v>256</v>
      </c>
      <c r="AU434" s="301" t="s">
        <v>92</v>
      </c>
      <c r="AV434" s="15" t="s">
        <v>84</v>
      </c>
      <c r="AW434" s="15" t="s">
        <v>32</v>
      </c>
      <c r="AX434" s="15" t="s">
        <v>76</v>
      </c>
      <c r="AY434" s="301" t="s">
        <v>210</v>
      </c>
    </row>
    <row r="435" s="13" customFormat="1">
      <c r="A435" s="13"/>
      <c r="B435" s="258"/>
      <c r="C435" s="259"/>
      <c r="D435" s="260" t="s">
        <v>256</v>
      </c>
      <c r="E435" s="261" t="s">
        <v>1</v>
      </c>
      <c r="F435" s="262" t="s">
        <v>3177</v>
      </c>
      <c r="G435" s="259"/>
      <c r="H435" s="263">
        <v>1.913</v>
      </c>
      <c r="I435" s="264"/>
      <c r="J435" s="259"/>
      <c r="K435" s="259"/>
      <c r="L435" s="265"/>
      <c r="M435" s="266"/>
      <c r="N435" s="267"/>
      <c r="O435" s="267"/>
      <c r="P435" s="267"/>
      <c r="Q435" s="267"/>
      <c r="R435" s="267"/>
      <c r="S435" s="267"/>
      <c r="T435" s="268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69" t="s">
        <v>256</v>
      </c>
      <c r="AU435" s="269" t="s">
        <v>92</v>
      </c>
      <c r="AV435" s="13" t="s">
        <v>92</v>
      </c>
      <c r="AW435" s="13" t="s">
        <v>32</v>
      </c>
      <c r="AX435" s="13" t="s">
        <v>76</v>
      </c>
      <c r="AY435" s="269" t="s">
        <v>210</v>
      </c>
    </row>
    <row r="436" s="13" customFormat="1">
      <c r="A436" s="13"/>
      <c r="B436" s="258"/>
      <c r="C436" s="259"/>
      <c r="D436" s="260" t="s">
        <v>256</v>
      </c>
      <c r="E436" s="261" t="s">
        <v>1</v>
      </c>
      <c r="F436" s="262" t="s">
        <v>3178</v>
      </c>
      <c r="G436" s="259"/>
      <c r="H436" s="263">
        <v>0.63</v>
      </c>
      <c r="I436" s="264"/>
      <c r="J436" s="259"/>
      <c r="K436" s="259"/>
      <c r="L436" s="265"/>
      <c r="M436" s="266"/>
      <c r="N436" s="267"/>
      <c r="O436" s="267"/>
      <c r="P436" s="267"/>
      <c r="Q436" s="267"/>
      <c r="R436" s="267"/>
      <c r="S436" s="267"/>
      <c r="T436" s="268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69" t="s">
        <v>256</v>
      </c>
      <c r="AU436" s="269" t="s">
        <v>92</v>
      </c>
      <c r="AV436" s="13" t="s">
        <v>92</v>
      </c>
      <c r="AW436" s="13" t="s">
        <v>32</v>
      </c>
      <c r="AX436" s="13" t="s">
        <v>76</v>
      </c>
      <c r="AY436" s="269" t="s">
        <v>210</v>
      </c>
    </row>
    <row r="437" s="14" customFormat="1">
      <c r="A437" s="14"/>
      <c r="B437" s="270"/>
      <c r="C437" s="271"/>
      <c r="D437" s="260" t="s">
        <v>256</v>
      </c>
      <c r="E437" s="272" t="s">
        <v>1</v>
      </c>
      <c r="F437" s="273" t="s">
        <v>268</v>
      </c>
      <c r="G437" s="271"/>
      <c r="H437" s="274">
        <v>26.077999999999999</v>
      </c>
      <c r="I437" s="275"/>
      <c r="J437" s="271"/>
      <c r="K437" s="271"/>
      <c r="L437" s="276"/>
      <c r="M437" s="277"/>
      <c r="N437" s="278"/>
      <c r="O437" s="278"/>
      <c r="P437" s="278"/>
      <c r="Q437" s="278"/>
      <c r="R437" s="278"/>
      <c r="S437" s="278"/>
      <c r="T437" s="279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80" t="s">
        <v>256</v>
      </c>
      <c r="AU437" s="280" t="s">
        <v>92</v>
      </c>
      <c r="AV437" s="14" t="s">
        <v>227</v>
      </c>
      <c r="AW437" s="14" t="s">
        <v>32</v>
      </c>
      <c r="AX437" s="14" t="s">
        <v>84</v>
      </c>
      <c r="AY437" s="280" t="s">
        <v>210</v>
      </c>
    </row>
    <row r="438" s="2" customFormat="1" ht="23.4566" customHeight="1">
      <c r="A438" s="39"/>
      <c r="B438" s="40"/>
      <c r="C438" s="239" t="s">
        <v>731</v>
      </c>
      <c r="D438" s="239" t="s">
        <v>213</v>
      </c>
      <c r="E438" s="240" t="s">
        <v>2732</v>
      </c>
      <c r="F438" s="241" t="s">
        <v>2733</v>
      </c>
      <c r="G438" s="242" t="s">
        <v>254</v>
      </c>
      <c r="H438" s="243">
        <v>71.962000000000003</v>
      </c>
      <c r="I438" s="244"/>
      <c r="J438" s="245">
        <f>ROUND(I438*H438,2)</f>
        <v>0</v>
      </c>
      <c r="K438" s="246"/>
      <c r="L438" s="45"/>
      <c r="M438" s="247" t="s">
        <v>1</v>
      </c>
      <c r="N438" s="248" t="s">
        <v>42</v>
      </c>
      <c r="O438" s="98"/>
      <c r="P438" s="249">
        <f>O438*H438</f>
        <v>0</v>
      </c>
      <c r="Q438" s="249">
        <v>0</v>
      </c>
      <c r="R438" s="249">
        <f>Q438*H438</f>
        <v>0</v>
      </c>
      <c r="S438" s="249">
        <v>0</v>
      </c>
      <c r="T438" s="250">
        <f>S438*H438</f>
        <v>0</v>
      </c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R438" s="251" t="s">
        <v>227</v>
      </c>
      <c r="AT438" s="251" t="s">
        <v>213</v>
      </c>
      <c r="AU438" s="251" t="s">
        <v>92</v>
      </c>
      <c r="AY438" s="18" t="s">
        <v>210</v>
      </c>
      <c r="BE438" s="252">
        <f>IF(N438="základná",J438,0)</f>
        <v>0</v>
      </c>
      <c r="BF438" s="252">
        <f>IF(N438="znížená",J438,0)</f>
        <v>0</v>
      </c>
      <c r="BG438" s="252">
        <f>IF(N438="zákl. prenesená",J438,0)</f>
        <v>0</v>
      </c>
      <c r="BH438" s="252">
        <f>IF(N438="zníž. prenesená",J438,0)</f>
        <v>0</v>
      </c>
      <c r="BI438" s="252">
        <f>IF(N438="nulová",J438,0)</f>
        <v>0</v>
      </c>
      <c r="BJ438" s="18" t="s">
        <v>92</v>
      </c>
      <c r="BK438" s="252">
        <f>ROUND(I438*H438,2)</f>
        <v>0</v>
      </c>
      <c r="BL438" s="18" t="s">
        <v>227</v>
      </c>
      <c r="BM438" s="251" t="s">
        <v>2734</v>
      </c>
    </row>
    <row r="439" s="13" customFormat="1">
      <c r="A439" s="13"/>
      <c r="B439" s="258"/>
      <c r="C439" s="259"/>
      <c r="D439" s="260" t="s">
        <v>256</v>
      </c>
      <c r="E439" s="261" t="s">
        <v>1</v>
      </c>
      <c r="F439" s="262" t="s">
        <v>3209</v>
      </c>
      <c r="G439" s="259"/>
      <c r="H439" s="263">
        <v>52.667000000000002</v>
      </c>
      <c r="I439" s="264"/>
      <c r="J439" s="259"/>
      <c r="K439" s="259"/>
      <c r="L439" s="265"/>
      <c r="M439" s="266"/>
      <c r="N439" s="267"/>
      <c r="O439" s="267"/>
      <c r="P439" s="267"/>
      <c r="Q439" s="267"/>
      <c r="R439" s="267"/>
      <c r="S439" s="267"/>
      <c r="T439" s="268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69" t="s">
        <v>256</v>
      </c>
      <c r="AU439" s="269" t="s">
        <v>92</v>
      </c>
      <c r="AV439" s="13" t="s">
        <v>92</v>
      </c>
      <c r="AW439" s="13" t="s">
        <v>32</v>
      </c>
      <c r="AX439" s="13" t="s">
        <v>76</v>
      </c>
      <c r="AY439" s="269" t="s">
        <v>210</v>
      </c>
    </row>
    <row r="440" s="13" customFormat="1">
      <c r="A440" s="13"/>
      <c r="B440" s="258"/>
      <c r="C440" s="259"/>
      <c r="D440" s="260" t="s">
        <v>256</v>
      </c>
      <c r="E440" s="261" t="s">
        <v>1</v>
      </c>
      <c r="F440" s="262" t="s">
        <v>3210</v>
      </c>
      <c r="G440" s="259"/>
      <c r="H440" s="263">
        <v>19.295000000000002</v>
      </c>
      <c r="I440" s="264"/>
      <c r="J440" s="259"/>
      <c r="K440" s="259"/>
      <c r="L440" s="265"/>
      <c r="M440" s="266"/>
      <c r="N440" s="267"/>
      <c r="O440" s="267"/>
      <c r="P440" s="267"/>
      <c r="Q440" s="267"/>
      <c r="R440" s="267"/>
      <c r="S440" s="267"/>
      <c r="T440" s="268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69" t="s">
        <v>256</v>
      </c>
      <c r="AU440" s="269" t="s">
        <v>92</v>
      </c>
      <c r="AV440" s="13" t="s">
        <v>92</v>
      </c>
      <c r="AW440" s="13" t="s">
        <v>32</v>
      </c>
      <c r="AX440" s="13" t="s">
        <v>76</v>
      </c>
      <c r="AY440" s="269" t="s">
        <v>210</v>
      </c>
    </row>
    <row r="441" s="14" customFormat="1">
      <c r="A441" s="14"/>
      <c r="B441" s="270"/>
      <c r="C441" s="271"/>
      <c r="D441" s="260" t="s">
        <v>256</v>
      </c>
      <c r="E441" s="272" t="s">
        <v>1</v>
      </c>
      <c r="F441" s="273" t="s">
        <v>268</v>
      </c>
      <c r="G441" s="271"/>
      <c r="H441" s="274">
        <v>71.962000000000003</v>
      </c>
      <c r="I441" s="275"/>
      <c r="J441" s="271"/>
      <c r="K441" s="271"/>
      <c r="L441" s="276"/>
      <c r="M441" s="277"/>
      <c r="N441" s="278"/>
      <c r="O441" s="278"/>
      <c r="P441" s="278"/>
      <c r="Q441" s="278"/>
      <c r="R441" s="278"/>
      <c r="S441" s="278"/>
      <c r="T441" s="279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T441" s="280" t="s">
        <v>256</v>
      </c>
      <c r="AU441" s="280" t="s">
        <v>92</v>
      </c>
      <c r="AV441" s="14" t="s">
        <v>227</v>
      </c>
      <c r="AW441" s="14" t="s">
        <v>4</v>
      </c>
      <c r="AX441" s="14" t="s">
        <v>84</v>
      </c>
      <c r="AY441" s="280" t="s">
        <v>210</v>
      </c>
    </row>
    <row r="442" s="2" customFormat="1" ht="23.4566" customHeight="1">
      <c r="A442" s="39"/>
      <c r="B442" s="40"/>
      <c r="C442" s="239" t="s">
        <v>736</v>
      </c>
      <c r="D442" s="239" t="s">
        <v>213</v>
      </c>
      <c r="E442" s="240" t="s">
        <v>3211</v>
      </c>
      <c r="F442" s="241" t="s">
        <v>3212</v>
      </c>
      <c r="G442" s="242" t="s">
        <v>254</v>
      </c>
      <c r="H442" s="243">
        <v>38.700000000000003</v>
      </c>
      <c r="I442" s="244"/>
      <c r="J442" s="245">
        <f>ROUND(I442*H442,2)</f>
        <v>0</v>
      </c>
      <c r="K442" s="246"/>
      <c r="L442" s="45"/>
      <c r="M442" s="247" t="s">
        <v>1</v>
      </c>
      <c r="N442" s="248" t="s">
        <v>42</v>
      </c>
      <c r="O442" s="98"/>
      <c r="P442" s="249">
        <f>O442*H442</f>
        <v>0</v>
      </c>
      <c r="Q442" s="249">
        <v>0</v>
      </c>
      <c r="R442" s="249">
        <f>Q442*H442</f>
        <v>0</v>
      </c>
      <c r="S442" s="249">
        <v>0</v>
      </c>
      <c r="T442" s="250">
        <f>S442*H442</f>
        <v>0</v>
      </c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R442" s="251" t="s">
        <v>227</v>
      </c>
      <c r="AT442" s="251" t="s">
        <v>213</v>
      </c>
      <c r="AU442" s="251" t="s">
        <v>92</v>
      </c>
      <c r="AY442" s="18" t="s">
        <v>210</v>
      </c>
      <c r="BE442" s="252">
        <f>IF(N442="základná",J442,0)</f>
        <v>0</v>
      </c>
      <c r="BF442" s="252">
        <f>IF(N442="znížená",J442,0)</f>
        <v>0</v>
      </c>
      <c r="BG442" s="252">
        <f>IF(N442="zákl. prenesená",J442,0)</f>
        <v>0</v>
      </c>
      <c r="BH442" s="252">
        <f>IF(N442="zníž. prenesená",J442,0)</f>
        <v>0</v>
      </c>
      <c r="BI442" s="252">
        <f>IF(N442="nulová",J442,0)</f>
        <v>0</v>
      </c>
      <c r="BJ442" s="18" t="s">
        <v>92</v>
      </c>
      <c r="BK442" s="252">
        <f>ROUND(I442*H442,2)</f>
        <v>0</v>
      </c>
      <c r="BL442" s="18" t="s">
        <v>227</v>
      </c>
      <c r="BM442" s="251" t="s">
        <v>3213</v>
      </c>
    </row>
    <row r="443" s="13" customFormat="1">
      <c r="A443" s="13"/>
      <c r="B443" s="258"/>
      <c r="C443" s="259"/>
      <c r="D443" s="260" t="s">
        <v>256</v>
      </c>
      <c r="E443" s="261" t="s">
        <v>1</v>
      </c>
      <c r="F443" s="262" t="s">
        <v>3164</v>
      </c>
      <c r="G443" s="259"/>
      <c r="H443" s="263">
        <v>38.700000000000003</v>
      </c>
      <c r="I443" s="264"/>
      <c r="J443" s="259"/>
      <c r="K443" s="259"/>
      <c r="L443" s="265"/>
      <c r="M443" s="266"/>
      <c r="N443" s="267"/>
      <c r="O443" s="267"/>
      <c r="P443" s="267"/>
      <c r="Q443" s="267"/>
      <c r="R443" s="267"/>
      <c r="S443" s="267"/>
      <c r="T443" s="268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69" t="s">
        <v>256</v>
      </c>
      <c r="AU443" s="269" t="s">
        <v>92</v>
      </c>
      <c r="AV443" s="13" t="s">
        <v>92</v>
      </c>
      <c r="AW443" s="13" t="s">
        <v>32</v>
      </c>
      <c r="AX443" s="13" t="s">
        <v>84</v>
      </c>
      <c r="AY443" s="269" t="s">
        <v>210</v>
      </c>
    </row>
    <row r="444" s="2" customFormat="1" ht="23.4566" customHeight="1">
      <c r="A444" s="39"/>
      <c r="B444" s="40"/>
      <c r="C444" s="239" t="s">
        <v>741</v>
      </c>
      <c r="D444" s="239" t="s">
        <v>213</v>
      </c>
      <c r="E444" s="240" t="s">
        <v>2737</v>
      </c>
      <c r="F444" s="241" t="s">
        <v>2738</v>
      </c>
      <c r="G444" s="242" t="s">
        <v>254</v>
      </c>
      <c r="H444" s="243">
        <v>48.225000000000001</v>
      </c>
      <c r="I444" s="244"/>
      <c r="J444" s="245">
        <f>ROUND(I444*H444,2)</f>
        <v>0</v>
      </c>
      <c r="K444" s="246"/>
      <c r="L444" s="45"/>
      <c r="M444" s="247" t="s">
        <v>1</v>
      </c>
      <c r="N444" s="248" t="s">
        <v>42</v>
      </c>
      <c r="O444" s="98"/>
      <c r="P444" s="249">
        <f>O444*H444</f>
        <v>0</v>
      </c>
      <c r="Q444" s="249">
        <v>0</v>
      </c>
      <c r="R444" s="249">
        <f>Q444*H444</f>
        <v>0</v>
      </c>
      <c r="S444" s="249">
        <v>0</v>
      </c>
      <c r="T444" s="250">
        <f>S444*H444</f>
        <v>0</v>
      </c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R444" s="251" t="s">
        <v>227</v>
      </c>
      <c r="AT444" s="251" t="s">
        <v>213</v>
      </c>
      <c r="AU444" s="251" t="s">
        <v>92</v>
      </c>
      <c r="AY444" s="18" t="s">
        <v>210</v>
      </c>
      <c r="BE444" s="252">
        <f>IF(N444="základná",J444,0)</f>
        <v>0</v>
      </c>
      <c r="BF444" s="252">
        <f>IF(N444="znížená",J444,0)</f>
        <v>0</v>
      </c>
      <c r="BG444" s="252">
        <f>IF(N444="zákl. prenesená",J444,0)</f>
        <v>0</v>
      </c>
      <c r="BH444" s="252">
        <f>IF(N444="zníž. prenesená",J444,0)</f>
        <v>0</v>
      </c>
      <c r="BI444" s="252">
        <f>IF(N444="nulová",J444,0)</f>
        <v>0</v>
      </c>
      <c r="BJ444" s="18" t="s">
        <v>92</v>
      </c>
      <c r="BK444" s="252">
        <f>ROUND(I444*H444,2)</f>
        <v>0</v>
      </c>
      <c r="BL444" s="18" t="s">
        <v>227</v>
      </c>
      <c r="BM444" s="251" t="s">
        <v>2739</v>
      </c>
    </row>
    <row r="445" s="15" customFormat="1">
      <c r="A445" s="15"/>
      <c r="B445" s="292"/>
      <c r="C445" s="293"/>
      <c r="D445" s="260" t="s">
        <v>256</v>
      </c>
      <c r="E445" s="294" t="s">
        <v>1</v>
      </c>
      <c r="F445" s="295" t="s">
        <v>2616</v>
      </c>
      <c r="G445" s="293"/>
      <c r="H445" s="294" t="s">
        <v>1</v>
      </c>
      <c r="I445" s="296"/>
      <c r="J445" s="293"/>
      <c r="K445" s="293"/>
      <c r="L445" s="297"/>
      <c r="M445" s="298"/>
      <c r="N445" s="299"/>
      <c r="O445" s="299"/>
      <c r="P445" s="299"/>
      <c r="Q445" s="299"/>
      <c r="R445" s="299"/>
      <c r="S445" s="299"/>
      <c r="T445" s="300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T445" s="301" t="s">
        <v>256</v>
      </c>
      <c r="AU445" s="301" t="s">
        <v>92</v>
      </c>
      <c r="AV445" s="15" t="s">
        <v>84</v>
      </c>
      <c r="AW445" s="15" t="s">
        <v>32</v>
      </c>
      <c r="AX445" s="15" t="s">
        <v>76</v>
      </c>
      <c r="AY445" s="301" t="s">
        <v>210</v>
      </c>
    </row>
    <row r="446" s="15" customFormat="1">
      <c r="A446" s="15"/>
      <c r="B446" s="292"/>
      <c r="C446" s="293"/>
      <c r="D446" s="260" t="s">
        <v>256</v>
      </c>
      <c r="E446" s="294" t="s">
        <v>1</v>
      </c>
      <c r="F446" s="295" t="s">
        <v>2617</v>
      </c>
      <c r="G446" s="293"/>
      <c r="H446" s="294" t="s">
        <v>1</v>
      </c>
      <c r="I446" s="296"/>
      <c r="J446" s="293"/>
      <c r="K446" s="293"/>
      <c r="L446" s="297"/>
      <c r="M446" s="298"/>
      <c r="N446" s="299"/>
      <c r="O446" s="299"/>
      <c r="P446" s="299"/>
      <c r="Q446" s="299"/>
      <c r="R446" s="299"/>
      <c r="S446" s="299"/>
      <c r="T446" s="300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T446" s="301" t="s">
        <v>256</v>
      </c>
      <c r="AU446" s="301" t="s">
        <v>92</v>
      </c>
      <c r="AV446" s="15" t="s">
        <v>84</v>
      </c>
      <c r="AW446" s="15" t="s">
        <v>32</v>
      </c>
      <c r="AX446" s="15" t="s">
        <v>76</v>
      </c>
      <c r="AY446" s="301" t="s">
        <v>210</v>
      </c>
    </row>
    <row r="447" s="13" customFormat="1">
      <c r="A447" s="13"/>
      <c r="B447" s="258"/>
      <c r="C447" s="259"/>
      <c r="D447" s="260" t="s">
        <v>256</v>
      </c>
      <c r="E447" s="261" t="s">
        <v>1</v>
      </c>
      <c r="F447" s="262" t="s">
        <v>3161</v>
      </c>
      <c r="G447" s="259"/>
      <c r="H447" s="263">
        <v>39.75</v>
      </c>
      <c r="I447" s="264"/>
      <c r="J447" s="259"/>
      <c r="K447" s="259"/>
      <c r="L447" s="265"/>
      <c r="M447" s="266"/>
      <c r="N447" s="267"/>
      <c r="O447" s="267"/>
      <c r="P447" s="267"/>
      <c r="Q447" s="267"/>
      <c r="R447" s="267"/>
      <c r="S447" s="267"/>
      <c r="T447" s="268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69" t="s">
        <v>256</v>
      </c>
      <c r="AU447" s="269" t="s">
        <v>92</v>
      </c>
      <c r="AV447" s="13" t="s">
        <v>92</v>
      </c>
      <c r="AW447" s="13" t="s">
        <v>32</v>
      </c>
      <c r="AX447" s="13" t="s">
        <v>76</v>
      </c>
      <c r="AY447" s="269" t="s">
        <v>210</v>
      </c>
    </row>
    <row r="448" s="15" customFormat="1">
      <c r="A448" s="15"/>
      <c r="B448" s="292"/>
      <c r="C448" s="293"/>
      <c r="D448" s="260" t="s">
        <v>256</v>
      </c>
      <c r="E448" s="294" t="s">
        <v>1</v>
      </c>
      <c r="F448" s="295" t="s">
        <v>2620</v>
      </c>
      <c r="G448" s="293"/>
      <c r="H448" s="294" t="s">
        <v>1</v>
      </c>
      <c r="I448" s="296"/>
      <c r="J448" s="293"/>
      <c r="K448" s="293"/>
      <c r="L448" s="297"/>
      <c r="M448" s="298"/>
      <c r="N448" s="299"/>
      <c r="O448" s="299"/>
      <c r="P448" s="299"/>
      <c r="Q448" s="299"/>
      <c r="R448" s="299"/>
      <c r="S448" s="299"/>
      <c r="T448" s="300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T448" s="301" t="s">
        <v>256</v>
      </c>
      <c r="AU448" s="301" t="s">
        <v>92</v>
      </c>
      <c r="AV448" s="15" t="s">
        <v>84</v>
      </c>
      <c r="AW448" s="15" t="s">
        <v>32</v>
      </c>
      <c r="AX448" s="15" t="s">
        <v>76</v>
      </c>
      <c r="AY448" s="301" t="s">
        <v>210</v>
      </c>
    </row>
    <row r="449" s="13" customFormat="1">
      <c r="A449" s="13"/>
      <c r="B449" s="258"/>
      <c r="C449" s="259"/>
      <c r="D449" s="260" t="s">
        <v>256</v>
      </c>
      <c r="E449" s="261" t="s">
        <v>1</v>
      </c>
      <c r="F449" s="262" t="s">
        <v>3162</v>
      </c>
      <c r="G449" s="259"/>
      <c r="H449" s="263">
        <v>6.375</v>
      </c>
      <c r="I449" s="264"/>
      <c r="J449" s="259"/>
      <c r="K449" s="259"/>
      <c r="L449" s="265"/>
      <c r="M449" s="266"/>
      <c r="N449" s="267"/>
      <c r="O449" s="267"/>
      <c r="P449" s="267"/>
      <c r="Q449" s="267"/>
      <c r="R449" s="267"/>
      <c r="S449" s="267"/>
      <c r="T449" s="268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69" t="s">
        <v>256</v>
      </c>
      <c r="AU449" s="269" t="s">
        <v>92</v>
      </c>
      <c r="AV449" s="13" t="s">
        <v>92</v>
      </c>
      <c r="AW449" s="13" t="s">
        <v>32</v>
      </c>
      <c r="AX449" s="13" t="s">
        <v>76</v>
      </c>
      <c r="AY449" s="269" t="s">
        <v>210</v>
      </c>
    </row>
    <row r="450" s="13" customFormat="1">
      <c r="A450" s="13"/>
      <c r="B450" s="258"/>
      <c r="C450" s="259"/>
      <c r="D450" s="260" t="s">
        <v>256</v>
      </c>
      <c r="E450" s="261" t="s">
        <v>1</v>
      </c>
      <c r="F450" s="262" t="s">
        <v>3163</v>
      </c>
      <c r="G450" s="259"/>
      <c r="H450" s="263">
        <v>2.1000000000000001</v>
      </c>
      <c r="I450" s="264"/>
      <c r="J450" s="259"/>
      <c r="K450" s="259"/>
      <c r="L450" s="265"/>
      <c r="M450" s="266"/>
      <c r="N450" s="267"/>
      <c r="O450" s="267"/>
      <c r="P450" s="267"/>
      <c r="Q450" s="267"/>
      <c r="R450" s="267"/>
      <c r="S450" s="267"/>
      <c r="T450" s="268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69" t="s">
        <v>256</v>
      </c>
      <c r="AU450" s="269" t="s">
        <v>92</v>
      </c>
      <c r="AV450" s="13" t="s">
        <v>92</v>
      </c>
      <c r="AW450" s="13" t="s">
        <v>32</v>
      </c>
      <c r="AX450" s="13" t="s">
        <v>76</v>
      </c>
      <c r="AY450" s="269" t="s">
        <v>210</v>
      </c>
    </row>
    <row r="451" s="14" customFormat="1">
      <c r="A451" s="14"/>
      <c r="B451" s="270"/>
      <c r="C451" s="271"/>
      <c r="D451" s="260" t="s">
        <v>256</v>
      </c>
      <c r="E451" s="272" t="s">
        <v>1</v>
      </c>
      <c r="F451" s="273" t="s">
        <v>268</v>
      </c>
      <c r="G451" s="271"/>
      <c r="H451" s="274">
        <v>48.225000000000001</v>
      </c>
      <c r="I451" s="275"/>
      <c r="J451" s="271"/>
      <c r="K451" s="271"/>
      <c r="L451" s="276"/>
      <c r="M451" s="277"/>
      <c r="N451" s="278"/>
      <c r="O451" s="278"/>
      <c r="P451" s="278"/>
      <c r="Q451" s="278"/>
      <c r="R451" s="278"/>
      <c r="S451" s="278"/>
      <c r="T451" s="279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T451" s="280" t="s">
        <v>256</v>
      </c>
      <c r="AU451" s="280" t="s">
        <v>92</v>
      </c>
      <c r="AV451" s="14" t="s">
        <v>227</v>
      </c>
      <c r="AW451" s="14" t="s">
        <v>32</v>
      </c>
      <c r="AX451" s="14" t="s">
        <v>84</v>
      </c>
      <c r="AY451" s="280" t="s">
        <v>210</v>
      </c>
    </row>
    <row r="452" s="2" customFormat="1" ht="23.4566" customHeight="1">
      <c r="A452" s="39"/>
      <c r="B452" s="40"/>
      <c r="C452" s="239" t="s">
        <v>746</v>
      </c>
      <c r="D452" s="239" t="s">
        <v>213</v>
      </c>
      <c r="E452" s="240" t="s">
        <v>2740</v>
      </c>
      <c r="F452" s="241" t="s">
        <v>2741</v>
      </c>
      <c r="G452" s="242" t="s">
        <v>254</v>
      </c>
      <c r="H452" s="243">
        <v>5.5250000000000004</v>
      </c>
      <c r="I452" s="244"/>
      <c r="J452" s="245">
        <f>ROUND(I452*H452,2)</f>
        <v>0</v>
      </c>
      <c r="K452" s="246"/>
      <c r="L452" s="45"/>
      <c r="M452" s="247" t="s">
        <v>1</v>
      </c>
      <c r="N452" s="248" t="s">
        <v>42</v>
      </c>
      <c r="O452" s="98"/>
      <c r="P452" s="249">
        <f>O452*H452</f>
        <v>0</v>
      </c>
      <c r="Q452" s="249">
        <v>0</v>
      </c>
      <c r="R452" s="249">
        <f>Q452*H452</f>
        <v>0</v>
      </c>
      <c r="S452" s="249">
        <v>0</v>
      </c>
      <c r="T452" s="250">
        <f>S452*H452</f>
        <v>0</v>
      </c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R452" s="251" t="s">
        <v>227</v>
      </c>
      <c r="AT452" s="251" t="s">
        <v>213</v>
      </c>
      <c r="AU452" s="251" t="s">
        <v>92</v>
      </c>
      <c r="AY452" s="18" t="s">
        <v>210</v>
      </c>
      <c r="BE452" s="252">
        <f>IF(N452="základná",J452,0)</f>
        <v>0</v>
      </c>
      <c r="BF452" s="252">
        <f>IF(N452="znížená",J452,0)</f>
        <v>0</v>
      </c>
      <c r="BG452" s="252">
        <f>IF(N452="zákl. prenesená",J452,0)</f>
        <v>0</v>
      </c>
      <c r="BH452" s="252">
        <f>IF(N452="zníž. prenesená",J452,0)</f>
        <v>0</v>
      </c>
      <c r="BI452" s="252">
        <f>IF(N452="nulová",J452,0)</f>
        <v>0</v>
      </c>
      <c r="BJ452" s="18" t="s">
        <v>92</v>
      </c>
      <c r="BK452" s="252">
        <f>ROUND(I452*H452,2)</f>
        <v>0</v>
      </c>
      <c r="BL452" s="18" t="s">
        <v>227</v>
      </c>
      <c r="BM452" s="251" t="s">
        <v>2742</v>
      </c>
    </row>
    <row r="453" s="15" customFormat="1">
      <c r="A453" s="15"/>
      <c r="B453" s="292"/>
      <c r="C453" s="293"/>
      <c r="D453" s="260" t="s">
        <v>256</v>
      </c>
      <c r="E453" s="294" t="s">
        <v>1</v>
      </c>
      <c r="F453" s="295" t="s">
        <v>2498</v>
      </c>
      <c r="G453" s="293"/>
      <c r="H453" s="294" t="s">
        <v>1</v>
      </c>
      <c r="I453" s="296"/>
      <c r="J453" s="293"/>
      <c r="K453" s="293"/>
      <c r="L453" s="297"/>
      <c r="M453" s="298"/>
      <c r="N453" s="299"/>
      <c r="O453" s="299"/>
      <c r="P453" s="299"/>
      <c r="Q453" s="299"/>
      <c r="R453" s="299"/>
      <c r="S453" s="299"/>
      <c r="T453" s="300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T453" s="301" t="s">
        <v>256</v>
      </c>
      <c r="AU453" s="301" t="s">
        <v>92</v>
      </c>
      <c r="AV453" s="15" t="s">
        <v>84</v>
      </c>
      <c r="AW453" s="15" t="s">
        <v>32</v>
      </c>
      <c r="AX453" s="15" t="s">
        <v>76</v>
      </c>
      <c r="AY453" s="301" t="s">
        <v>210</v>
      </c>
    </row>
    <row r="454" s="13" customFormat="1">
      <c r="A454" s="13"/>
      <c r="B454" s="258"/>
      <c r="C454" s="259"/>
      <c r="D454" s="260" t="s">
        <v>256</v>
      </c>
      <c r="E454" s="261" t="s">
        <v>1</v>
      </c>
      <c r="F454" s="262" t="s">
        <v>3159</v>
      </c>
      <c r="G454" s="259"/>
      <c r="H454" s="263">
        <v>5.5250000000000004</v>
      </c>
      <c r="I454" s="264"/>
      <c r="J454" s="259"/>
      <c r="K454" s="259"/>
      <c r="L454" s="265"/>
      <c r="M454" s="266"/>
      <c r="N454" s="267"/>
      <c r="O454" s="267"/>
      <c r="P454" s="267"/>
      <c r="Q454" s="267"/>
      <c r="R454" s="267"/>
      <c r="S454" s="267"/>
      <c r="T454" s="268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69" t="s">
        <v>256</v>
      </c>
      <c r="AU454" s="269" t="s">
        <v>92</v>
      </c>
      <c r="AV454" s="13" t="s">
        <v>92</v>
      </c>
      <c r="AW454" s="13" t="s">
        <v>32</v>
      </c>
      <c r="AX454" s="13" t="s">
        <v>76</v>
      </c>
      <c r="AY454" s="269" t="s">
        <v>210</v>
      </c>
    </row>
    <row r="455" s="14" customFormat="1">
      <c r="A455" s="14"/>
      <c r="B455" s="270"/>
      <c r="C455" s="271"/>
      <c r="D455" s="260" t="s">
        <v>256</v>
      </c>
      <c r="E455" s="272" t="s">
        <v>1</v>
      </c>
      <c r="F455" s="273" t="s">
        <v>268</v>
      </c>
      <c r="G455" s="271"/>
      <c r="H455" s="274">
        <v>5.5250000000000004</v>
      </c>
      <c r="I455" s="275"/>
      <c r="J455" s="271"/>
      <c r="K455" s="271"/>
      <c r="L455" s="276"/>
      <c r="M455" s="277"/>
      <c r="N455" s="278"/>
      <c r="O455" s="278"/>
      <c r="P455" s="278"/>
      <c r="Q455" s="278"/>
      <c r="R455" s="278"/>
      <c r="S455" s="278"/>
      <c r="T455" s="279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280" t="s">
        <v>256</v>
      </c>
      <c r="AU455" s="280" t="s">
        <v>92</v>
      </c>
      <c r="AV455" s="14" t="s">
        <v>227</v>
      </c>
      <c r="AW455" s="14" t="s">
        <v>32</v>
      </c>
      <c r="AX455" s="14" t="s">
        <v>84</v>
      </c>
      <c r="AY455" s="280" t="s">
        <v>210</v>
      </c>
    </row>
    <row r="456" s="2" customFormat="1" ht="31.92453" customHeight="1">
      <c r="A456" s="39"/>
      <c r="B456" s="40"/>
      <c r="C456" s="239" t="s">
        <v>751</v>
      </c>
      <c r="D456" s="239" t="s">
        <v>213</v>
      </c>
      <c r="E456" s="240" t="s">
        <v>2743</v>
      </c>
      <c r="F456" s="241" t="s">
        <v>2744</v>
      </c>
      <c r="G456" s="242" t="s">
        <v>310</v>
      </c>
      <c r="H456" s="243">
        <v>20</v>
      </c>
      <c r="I456" s="244"/>
      <c r="J456" s="245">
        <f>ROUND(I456*H456,2)</f>
        <v>0</v>
      </c>
      <c r="K456" s="246"/>
      <c r="L456" s="45"/>
      <c r="M456" s="247" t="s">
        <v>1</v>
      </c>
      <c r="N456" s="248" t="s">
        <v>42</v>
      </c>
      <c r="O456" s="98"/>
      <c r="P456" s="249">
        <f>O456*H456</f>
        <v>0</v>
      </c>
      <c r="Q456" s="249">
        <v>0.027144450000000001</v>
      </c>
      <c r="R456" s="249">
        <f>Q456*H456</f>
        <v>0.54288899999999995</v>
      </c>
      <c r="S456" s="249">
        <v>0</v>
      </c>
      <c r="T456" s="250">
        <f>S456*H456</f>
        <v>0</v>
      </c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R456" s="251" t="s">
        <v>227</v>
      </c>
      <c r="AT456" s="251" t="s">
        <v>213</v>
      </c>
      <c r="AU456" s="251" t="s">
        <v>92</v>
      </c>
      <c r="AY456" s="18" t="s">
        <v>210</v>
      </c>
      <c r="BE456" s="252">
        <f>IF(N456="základná",J456,0)</f>
        <v>0</v>
      </c>
      <c r="BF456" s="252">
        <f>IF(N456="znížená",J456,0)</f>
        <v>0</v>
      </c>
      <c r="BG456" s="252">
        <f>IF(N456="zákl. prenesená",J456,0)</f>
        <v>0</v>
      </c>
      <c r="BH456" s="252">
        <f>IF(N456="zníž. prenesená",J456,0)</f>
        <v>0</v>
      </c>
      <c r="BI456" s="252">
        <f>IF(N456="nulová",J456,0)</f>
        <v>0</v>
      </c>
      <c r="BJ456" s="18" t="s">
        <v>92</v>
      </c>
      <c r="BK456" s="252">
        <f>ROUND(I456*H456,2)</f>
        <v>0</v>
      </c>
      <c r="BL456" s="18" t="s">
        <v>227</v>
      </c>
      <c r="BM456" s="251" t="s">
        <v>2745</v>
      </c>
    </row>
    <row r="457" s="13" customFormat="1">
      <c r="A457" s="13"/>
      <c r="B457" s="258"/>
      <c r="C457" s="259"/>
      <c r="D457" s="260" t="s">
        <v>256</v>
      </c>
      <c r="E457" s="261" t="s">
        <v>1</v>
      </c>
      <c r="F457" s="262" t="s">
        <v>688</v>
      </c>
      <c r="G457" s="259"/>
      <c r="H457" s="263">
        <v>20</v>
      </c>
      <c r="I457" s="264"/>
      <c r="J457" s="259"/>
      <c r="K457" s="259"/>
      <c r="L457" s="265"/>
      <c r="M457" s="266"/>
      <c r="N457" s="267"/>
      <c r="O457" s="267"/>
      <c r="P457" s="267"/>
      <c r="Q457" s="267"/>
      <c r="R457" s="267"/>
      <c r="S457" s="267"/>
      <c r="T457" s="268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269" t="s">
        <v>256</v>
      </c>
      <c r="AU457" s="269" t="s">
        <v>92</v>
      </c>
      <c r="AV457" s="13" t="s">
        <v>92</v>
      </c>
      <c r="AW457" s="13" t="s">
        <v>32</v>
      </c>
      <c r="AX457" s="13" t="s">
        <v>84</v>
      </c>
      <c r="AY457" s="269" t="s">
        <v>210</v>
      </c>
    </row>
    <row r="458" s="2" customFormat="1" ht="36.72453" customHeight="1">
      <c r="A458" s="39"/>
      <c r="B458" s="40"/>
      <c r="C458" s="239" t="s">
        <v>756</v>
      </c>
      <c r="D458" s="239" t="s">
        <v>213</v>
      </c>
      <c r="E458" s="240" t="s">
        <v>2758</v>
      </c>
      <c r="F458" s="241" t="s">
        <v>2759</v>
      </c>
      <c r="G458" s="242" t="s">
        <v>563</v>
      </c>
      <c r="H458" s="243">
        <v>44</v>
      </c>
      <c r="I458" s="244"/>
      <c r="J458" s="245">
        <f>ROUND(I458*H458,2)</f>
        <v>0</v>
      </c>
      <c r="K458" s="246"/>
      <c r="L458" s="45"/>
      <c r="M458" s="247" t="s">
        <v>1</v>
      </c>
      <c r="N458" s="248" t="s">
        <v>42</v>
      </c>
      <c r="O458" s="98"/>
      <c r="P458" s="249">
        <f>O458*H458</f>
        <v>0</v>
      </c>
      <c r="Q458" s="249">
        <v>0.00020494999999999999</v>
      </c>
      <c r="R458" s="249">
        <f>Q458*H458</f>
        <v>0.0090177999999999994</v>
      </c>
      <c r="S458" s="249">
        <v>0</v>
      </c>
      <c r="T458" s="250">
        <f>S458*H458</f>
        <v>0</v>
      </c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R458" s="251" t="s">
        <v>227</v>
      </c>
      <c r="AT458" s="251" t="s">
        <v>213</v>
      </c>
      <c r="AU458" s="251" t="s">
        <v>92</v>
      </c>
      <c r="AY458" s="18" t="s">
        <v>210</v>
      </c>
      <c r="BE458" s="252">
        <f>IF(N458="základná",J458,0)</f>
        <v>0</v>
      </c>
      <c r="BF458" s="252">
        <f>IF(N458="znížená",J458,0)</f>
        <v>0</v>
      </c>
      <c r="BG458" s="252">
        <f>IF(N458="zákl. prenesená",J458,0)</f>
        <v>0</v>
      </c>
      <c r="BH458" s="252">
        <f>IF(N458="zníž. prenesená",J458,0)</f>
        <v>0</v>
      </c>
      <c r="BI458" s="252">
        <f>IF(N458="nulová",J458,0)</f>
        <v>0</v>
      </c>
      <c r="BJ458" s="18" t="s">
        <v>92</v>
      </c>
      <c r="BK458" s="252">
        <f>ROUND(I458*H458,2)</f>
        <v>0</v>
      </c>
      <c r="BL458" s="18" t="s">
        <v>227</v>
      </c>
      <c r="BM458" s="251" t="s">
        <v>2760</v>
      </c>
    </row>
    <row r="459" s="13" customFormat="1">
      <c r="A459" s="13"/>
      <c r="B459" s="258"/>
      <c r="C459" s="259"/>
      <c r="D459" s="260" t="s">
        <v>256</v>
      </c>
      <c r="E459" s="261" t="s">
        <v>1</v>
      </c>
      <c r="F459" s="262" t="s">
        <v>3214</v>
      </c>
      <c r="G459" s="259"/>
      <c r="H459" s="263">
        <v>44</v>
      </c>
      <c r="I459" s="264"/>
      <c r="J459" s="259"/>
      <c r="K459" s="259"/>
      <c r="L459" s="265"/>
      <c r="M459" s="266"/>
      <c r="N459" s="267"/>
      <c r="O459" s="267"/>
      <c r="P459" s="267"/>
      <c r="Q459" s="267"/>
      <c r="R459" s="267"/>
      <c r="S459" s="267"/>
      <c r="T459" s="268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69" t="s">
        <v>256</v>
      </c>
      <c r="AU459" s="269" t="s">
        <v>92</v>
      </c>
      <c r="AV459" s="13" t="s">
        <v>92</v>
      </c>
      <c r="AW459" s="13" t="s">
        <v>32</v>
      </c>
      <c r="AX459" s="13" t="s">
        <v>84</v>
      </c>
      <c r="AY459" s="269" t="s">
        <v>210</v>
      </c>
    </row>
    <row r="460" s="2" customFormat="1" ht="36.72453" customHeight="1">
      <c r="A460" s="39"/>
      <c r="B460" s="40"/>
      <c r="C460" s="239" t="s">
        <v>761</v>
      </c>
      <c r="D460" s="239" t="s">
        <v>213</v>
      </c>
      <c r="E460" s="240" t="s">
        <v>2762</v>
      </c>
      <c r="F460" s="241" t="s">
        <v>1157</v>
      </c>
      <c r="G460" s="242" t="s">
        <v>563</v>
      </c>
      <c r="H460" s="243">
        <v>17</v>
      </c>
      <c r="I460" s="244"/>
      <c r="J460" s="245">
        <f>ROUND(I460*H460,2)</f>
        <v>0</v>
      </c>
      <c r="K460" s="246"/>
      <c r="L460" s="45"/>
      <c r="M460" s="247" t="s">
        <v>1</v>
      </c>
      <c r="N460" s="248" t="s">
        <v>42</v>
      </c>
      <c r="O460" s="98"/>
      <c r="P460" s="249">
        <f>O460*H460</f>
        <v>0</v>
      </c>
      <c r="Q460" s="249">
        <v>0.0011618976000000001</v>
      </c>
      <c r="R460" s="249">
        <f>Q460*H460</f>
        <v>0.0197522592</v>
      </c>
      <c r="S460" s="249">
        <v>0</v>
      </c>
      <c r="T460" s="250">
        <f>S460*H460</f>
        <v>0</v>
      </c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R460" s="251" t="s">
        <v>227</v>
      </c>
      <c r="AT460" s="251" t="s">
        <v>213</v>
      </c>
      <c r="AU460" s="251" t="s">
        <v>92</v>
      </c>
      <c r="AY460" s="18" t="s">
        <v>210</v>
      </c>
      <c r="BE460" s="252">
        <f>IF(N460="základná",J460,0)</f>
        <v>0</v>
      </c>
      <c r="BF460" s="252">
        <f>IF(N460="znížená",J460,0)</f>
        <v>0</v>
      </c>
      <c r="BG460" s="252">
        <f>IF(N460="zákl. prenesená",J460,0)</f>
        <v>0</v>
      </c>
      <c r="BH460" s="252">
        <f>IF(N460="zníž. prenesená",J460,0)</f>
        <v>0</v>
      </c>
      <c r="BI460" s="252">
        <f>IF(N460="nulová",J460,0)</f>
        <v>0</v>
      </c>
      <c r="BJ460" s="18" t="s">
        <v>92</v>
      </c>
      <c r="BK460" s="252">
        <f>ROUND(I460*H460,2)</f>
        <v>0</v>
      </c>
      <c r="BL460" s="18" t="s">
        <v>227</v>
      </c>
      <c r="BM460" s="251" t="s">
        <v>2763</v>
      </c>
    </row>
    <row r="461" s="13" customFormat="1">
      <c r="A461" s="13"/>
      <c r="B461" s="258"/>
      <c r="C461" s="259"/>
      <c r="D461" s="260" t="s">
        <v>256</v>
      </c>
      <c r="E461" s="261" t="s">
        <v>1</v>
      </c>
      <c r="F461" s="262" t="s">
        <v>3215</v>
      </c>
      <c r="G461" s="259"/>
      <c r="H461" s="263">
        <v>17</v>
      </c>
      <c r="I461" s="264"/>
      <c r="J461" s="259"/>
      <c r="K461" s="259"/>
      <c r="L461" s="265"/>
      <c r="M461" s="266"/>
      <c r="N461" s="267"/>
      <c r="O461" s="267"/>
      <c r="P461" s="267"/>
      <c r="Q461" s="267"/>
      <c r="R461" s="267"/>
      <c r="S461" s="267"/>
      <c r="T461" s="268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69" t="s">
        <v>256</v>
      </c>
      <c r="AU461" s="269" t="s">
        <v>92</v>
      </c>
      <c r="AV461" s="13" t="s">
        <v>92</v>
      </c>
      <c r="AW461" s="13" t="s">
        <v>32</v>
      </c>
      <c r="AX461" s="13" t="s">
        <v>84</v>
      </c>
      <c r="AY461" s="269" t="s">
        <v>210</v>
      </c>
    </row>
    <row r="462" s="2" customFormat="1" ht="31.92453" customHeight="1">
      <c r="A462" s="39"/>
      <c r="B462" s="40"/>
      <c r="C462" s="239" t="s">
        <v>766</v>
      </c>
      <c r="D462" s="239" t="s">
        <v>213</v>
      </c>
      <c r="E462" s="240" t="s">
        <v>1160</v>
      </c>
      <c r="F462" s="241" t="s">
        <v>1161</v>
      </c>
      <c r="G462" s="242" t="s">
        <v>264</v>
      </c>
      <c r="H462" s="243">
        <v>21.079999999999998</v>
      </c>
      <c r="I462" s="244"/>
      <c r="J462" s="245">
        <f>ROUND(I462*H462,2)</f>
        <v>0</v>
      </c>
      <c r="K462" s="246"/>
      <c r="L462" s="45"/>
      <c r="M462" s="247" t="s">
        <v>1</v>
      </c>
      <c r="N462" s="248" t="s">
        <v>42</v>
      </c>
      <c r="O462" s="98"/>
      <c r="P462" s="249">
        <f>O462*H462</f>
        <v>0</v>
      </c>
      <c r="Q462" s="249">
        <v>0.0017262816000000001</v>
      </c>
      <c r="R462" s="249">
        <f>Q462*H462</f>
        <v>0.036390016127999997</v>
      </c>
      <c r="S462" s="249">
        <v>2.3999999999999999</v>
      </c>
      <c r="T462" s="250">
        <f>S462*H462</f>
        <v>50.591999999999992</v>
      </c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R462" s="251" t="s">
        <v>227</v>
      </c>
      <c r="AT462" s="251" t="s">
        <v>213</v>
      </c>
      <c r="AU462" s="251" t="s">
        <v>92</v>
      </c>
      <c r="AY462" s="18" t="s">
        <v>210</v>
      </c>
      <c r="BE462" s="252">
        <f>IF(N462="základná",J462,0)</f>
        <v>0</v>
      </c>
      <c r="BF462" s="252">
        <f>IF(N462="znížená",J462,0)</f>
        <v>0</v>
      </c>
      <c r="BG462" s="252">
        <f>IF(N462="zákl. prenesená",J462,0)</f>
        <v>0</v>
      </c>
      <c r="BH462" s="252">
        <f>IF(N462="zníž. prenesená",J462,0)</f>
        <v>0</v>
      </c>
      <c r="BI462" s="252">
        <f>IF(N462="nulová",J462,0)</f>
        <v>0</v>
      </c>
      <c r="BJ462" s="18" t="s">
        <v>92</v>
      </c>
      <c r="BK462" s="252">
        <f>ROUND(I462*H462,2)</f>
        <v>0</v>
      </c>
      <c r="BL462" s="18" t="s">
        <v>227</v>
      </c>
      <c r="BM462" s="251" t="s">
        <v>2765</v>
      </c>
    </row>
    <row r="463" s="13" customFormat="1">
      <c r="A463" s="13"/>
      <c r="B463" s="258"/>
      <c r="C463" s="259"/>
      <c r="D463" s="260" t="s">
        <v>256</v>
      </c>
      <c r="E463" s="261" t="s">
        <v>1</v>
      </c>
      <c r="F463" s="262" t="s">
        <v>3216</v>
      </c>
      <c r="G463" s="259"/>
      <c r="H463" s="263">
        <v>1.9339999999999999</v>
      </c>
      <c r="I463" s="264"/>
      <c r="J463" s="259"/>
      <c r="K463" s="259"/>
      <c r="L463" s="265"/>
      <c r="M463" s="266"/>
      <c r="N463" s="267"/>
      <c r="O463" s="267"/>
      <c r="P463" s="267"/>
      <c r="Q463" s="267"/>
      <c r="R463" s="267"/>
      <c r="S463" s="267"/>
      <c r="T463" s="268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69" t="s">
        <v>256</v>
      </c>
      <c r="AU463" s="269" t="s">
        <v>92</v>
      </c>
      <c r="AV463" s="13" t="s">
        <v>92</v>
      </c>
      <c r="AW463" s="13" t="s">
        <v>32</v>
      </c>
      <c r="AX463" s="13" t="s">
        <v>76</v>
      </c>
      <c r="AY463" s="269" t="s">
        <v>210</v>
      </c>
    </row>
    <row r="464" s="13" customFormat="1">
      <c r="A464" s="13"/>
      <c r="B464" s="258"/>
      <c r="C464" s="259"/>
      <c r="D464" s="260" t="s">
        <v>256</v>
      </c>
      <c r="E464" s="261" t="s">
        <v>1</v>
      </c>
      <c r="F464" s="262" t="s">
        <v>3217</v>
      </c>
      <c r="G464" s="259"/>
      <c r="H464" s="263">
        <v>3.246</v>
      </c>
      <c r="I464" s="264"/>
      <c r="J464" s="259"/>
      <c r="K464" s="259"/>
      <c r="L464" s="265"/>
      <c r="M464" s="266"/>
      <c r="N464" s="267"/>
      <c r="O464" s="267"/>
      <c r="P464" s="267"/>
      <c r="Q464" s="267"/>
      <c r="R464" s="267"/>
      <c r="S464" s="267"/>
      <c r="T464" s="268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69" t="s">
        <v>256</v>
      </c>
      <c r="AU464" s="269" t="s">
        <v>92</v>
      </c>
      <c r="AV464" s="13" t="s">
        <v>92</v>
      </c>
      <c r="AW464" s="13" t="s">
        <v>32</v>
      </c>
      <c r="AX464" s="13" t="s">
        <v>76</v>
      </c>
      <c r="AY464" s="269" t="s">
        <v>210</v>
      </c>
    </row>
    <row r="465" s="13" customFormat="1">
      <c r="A465" s="13"/>
      <c r="B465" s="258"/>
      <c r="C465" s="259"/>
      <c r="D465" s="260" t="s">
        <v>256</v>
      </c>
      <c r="E465" s="261" t="s">
        <v>1</v>
      </c>
      <c r="F465" s="262" t="s">
        <v>3218</v>
      </c>
      <c r="G465" s="259"/>
      <c r="H465" s="263">
        <v>12.256</v>
      </c>
      <c r="I465" s="264"/>
      <c r="J465" s="259"/>
      <c r="K465" s="259"/>
      <c r="L465" s="265"/>
      <c r="M465" s="266"/>
      <c r="N465" s="267"/>
      <c r="O465" s="267"/>
      <c r="P465" s="267"/>
      <c r="Q465" s="267"/>
      <c r="R465" s="267"/>
      <c r="S465" s="267"/>
      <c r="T465" s="268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69" t="s">
        <v>256</v>
      </c>
      <c r="AU465" s="269" t="s">
        <v>92</v>
      </c>
      <c r="AV465" s="13" t="s">
        <v>92</v>
      </c>
      <c r="AW465" s="13" t="s">
        <v>32</v>
      </c>
      <c r="AX465" s="13" t="s">
        <v>76</v>
      </c>
      <c r="AY465" s="269" t="s">
        <v>210</v>
      </c>
    </row>
    <row r="466" s="13" customFormat="1">
      <c r="A466" s="13"/>
      <c r="B466" s="258"/>
      <c r="C466" s="259"/>
      <c r="D466" s="260" t="s">
        <v>256</v>
      </c>
      <c r="E466" s="261" t="s">
        <v>1</v>
      </c>
      <c r="F466" s="262" t="s">
        <v>3219</v>
      </c>
      <c r="G466" s="259"/>
      <c r="H466" s="263">
        <v>3.6440000000000001</v>
      </c>
      <c r="I466" s="264"/>
      <c r="J466" s="259"/>
      <c r="K466" s="259"/>
      <c r="L466" s="265"/>
      <c r="M466" s="266"/>
      <c r="N466" s="267"/>
      <c r="O466" s="267"/>
      <c r="P466" s="267"/>
      <c r="Q466" s="267"/>
      <c r="R466" s="267"/>
      <c r="S466" s="267"/>
      <c r="T466" s="268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69" t="s">
        <v>256</v>
      </c>
      <c r="AU466" s="269" t="s">
        <v>92</v>
      </c>
      <c r="AV466" s="13" t="s">
        <v>92</v>
      </c>
      <c r="AW466" s="13" t="s">
        <v>32</v>
      </c>
      <c r="AX466" s="13" t="s">
        <v>76</v>
      </c>
      <c r="AY466" s="269" t="s">
        <v>210</v>
      </c>
    </row>
    <row r="467" s="14" customFormat="1">
      <c r="A467" s="14"/>
      <c r="B467" s="270"/>
      <c r="C467" s="271"/>
      <c r="D467" s="260" t="s">
        <v>256</v>
      </c>
      <c r="E467" s="272" t="s">
        <v>1</v>
      </c>
      <c r="F467" s="273" t="s">
        <v>268</v>
      </c>
      <c r="G467" s="271"/>
      <c r="H467" s="274">
        <v>21.079999999999998</v>
      </c>
      <c r="I467" s="275"/>
      <c r="J467" s="271"/>
      <c r="K467" s="271"/>
      <c r="L467" s="276"/>
      <c r="M467" s="277"/>
      <c r="N467" s="278"/>
      <c r="O467" s="278"/>
      <c r="P467" s="278"/>
      <c r="Q467" s="278"/>
      <c r="R467" s="278"/>
      <c r="S467" s="278"/>
      <c r="T467" s="279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T467" s="280" t="s">
        <v>256</v>
      </c>
      <c r="AU467" s="280" t="s">
        <v>92</v>
      </c>
      <c r="AV467" s="14" t="s">
        <v>227</v>
      </c>
      <c r="AW467" s="14" t="s">
        <v>32</v>
      </c>
      <c r="AX467" s="14" t="s">
        <v>84</v>
      </c>
      <c r="AY467" s="280" t="s">
        <v>210</v>
      </c>
    </row>
    <row r="468" s="2" customFormat="1" ht="23.4566" customHeight="1">
      <c r="A468" s="39"/>
      <c r="B468" s="40"/>
      <c r="C468" s="239" t="s">
        <v>773</v>
      </c>
      <c r="D468" s="239" t="s">
        <v>213</v>
      </c>
      <c r="E468" s="240" t="s">
        <v>2770</v>
      </c>
      <c r="F468" s="241" t="s">
        <v>2771</v>
      </c>
      <c r="G468" s="242" t="s">
        <v>310</v>
      </c>
      <c r="H468" s="243">
        <v>21.23</v>
      </c>
      <c r="I468" s="244"/>
      <c r="J468" s="245">
        <f>ROUND(I468*H468,2)</f>
        <v>0</v>
      </c>
      <c r="K468" s="246"/>
      <c r="L468" s="45"/>
      <c r="M468" s="247" t="s">
        <v>1</v>
      </c>
      <c r="N468" s="248" t="s">
        <v>42</v>
      </c>
      <c r="O468" s="98"/>
      <c r="P468" s="249">
        <f>O468*H468</f>
        <v>0</v>
      </c>
      <c r="Q468" s="249">
        <v>0.00029325999999999999</v>
      </c>
      <c r="R468" s="249">
        <f>Q468*H468</f>
        <v>0.0062259098000000002</v>
      </c>
      <c r="S468" s="249">
        <v>0.053999999999999999</v>
      </c>
      <c r="T468" s="250">
        <f>S468*H468</f>
        <v>1.14642</v>
      </c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R468" s="251" t="s">
        <v>227</v>
      </c>
      <c r="AT468" s="251" t="s">
        <v>213</v>
      </c>
      <c r="AU468" s="251" t="s">
        <v>92</v>
      </c>
      <c r="AY468" s="18" t="s">
        <v>210</v>
      </c>
      <c r="BE468" s="252">
        <f>IF(N468="základná",J468,0)</f>
        <v>0</v>
      </c>
      <c r="BF468" s="252">
        <f>IF(N468="znížená",J468,0)</f>
        <v>0</v>
      </c>
      <c r="BG468" s="252">
        <f>IF(N468="zákl. prenesená",J468,0)</f>
        <v>0</v>
      </c>
      <c r="BH468" s="252">
        <f>IF(N468="zníž. prenesená",J468,0)</f>
        <v>0</v>
      </c>
      <c r="BI468" s="252">
        <f>IF(N468="nulová",J468,0)</f>
        <v>0</v>
      </c>
      <c r="BJ468" s="18" t="s">
        <v>92</v>
      </c>
      <c r="BK468" s="252">
        <f>ROUND(I468*H468,2)</f>
        <v>0</v>
      </c>
      <c r="BL468" s="18" t="s">
        <v>227</v>
      </c>
      <c r="BM468" s="251" t="s">
        <v>2772</v>
      </c>
    </row>
    <row r="469" s="13" customFormat="1">
      <c r="A469" s="13"/>
      <c r="B469" s="258"/>
      <c r="C469" s="259"/>
      <c r="D469" s="260" t="s">
        <v>256</v>
      </c>
      <c r="E469" s="261" t="s">
        <v>1</v>
      </c>
      <c r="F469" s="262" t="s">
        <v>3220</v>
      </c>
      <c r="G469" s="259"/>
      <c r="H469" s="263">
        <v>21.23</v>
      </c>
      <c r="I469" s="264"/>
      <c r="J469" s="259"/>
      <c r="K469" s="259"/>
      <c r="L469" s="265"/>
      <c r="M469" s="266"/>
      <c r="N469" s="267"/>
      <c r="O469" s="267"/>
      <c r="P469" s="267"/>
      <c r="Q469" s="267"/>
      <c r="R469" s="267"/>
      <c r="S469" s="267"/>
      <c r="T469" s="268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69" t="s">
        <v>256</v>
      </c>
      <c r="AU469" s="269" t="s">
        <v>92</v>
      </c>
      <c r="AV469" s="13" t="s">
        <v>92</v>
      </c>
      <c r="AW469" s="13" t="s">
        <v>32</v>
      </c>
      <c r="AX469" s="13" t="s">
        <v>84</v>
      </c>
      <c r="AY469" s="269" t="s">
        <v>210</v>
      </c>
    </row>
    <row r="470" s="2" customFormat="1" ht="23.4566" customHeight="1">
      <c r="A470" s="39"/>
      <c r="B470" s="40"/>
      <c r="C470" s="239" t="s">
        <v>778</v>
      </c>
      <c r="D470" s="239" t="s">
        <v>213</v>
      </c>
      <c r="E470" s="240" t="s">
        <v>2774</v>
      </c>
      <c r="F470" s="241" t="s">
        <v>2775</v>
      </c>
      <c r="G470" s="242" t="s">
        <v>965</v>
      </c>
      <c r="H470" s="243">
        <v>320</v>
      </c>
      <c r="I470" s="244"/>
      <c r="J470" s="245">
        <f>ROUND(I470*H470,2)</f>
        <v>0</v>
      </c>
      <c r="K470" s="246"/>
      <c r="L470" s="45"/>
      <c r="M470" s="247" t="s">
        <v>1</v>
      </c>
      <c r="N470" s="248" t="s">
        <v>42</v>
      </c>
      <c r="O470" s="98"/>
      <c r="P470" s="249">
        <f>O470*H470</f>
        <v>0</v>
      </c>
      <c r="Q470" s="249">
        <v>3.9507800000000001E-05</v>
      </c>
      <c r="R470" s="249">
        <f>Q470*H470</f>
        <v>0.012642496</v>
      </c>
      <c r="S470" s="249">
        <v>0.00095</v>
      </c>
      <c r="T470" s="250">
        <f>S470*H470</f>
        <v>0.30399999999999999</v>
      </c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R470" s="251" t="s">
        <v>227</v>
      </c>
      <c r="AT470" s="251" t="s">
        <v>213</v>
      </c>
      <c r="AU470" s="251" t="s">
        <v>92</v>
      </c>
      <c r="AY470" s="18" t="s">
        <v>210</v>
      </c>
      <c r="BE470" s="252">
        <f>IF(N470="základná",J470,0)</f>
        <v>0</v>
      </c>
      <c r="BF470" s="252">
        <f>IF(N470="znížená",J470,0)</f>
        <v>0</v>
      </c>
      <c r="BG470" s="252">
        <f>IF(N470="zákl. prenesená",J470,0)</f>
        <v>0</v>
      </c>
      <c r="BH470" s="252">
        <f>IF(N470="zníž. prenesená",J470,0)</f>
        <v>0</v>
      </c>
      <c r="BI470" s="252">
        <f>IF(N470="nulová",J470,0)</f>
        <v>0</v>
      </c>
      <c r="BJ470" s="18" t="s">
        <v>92</v>
      </c>
      <c r="BK470" s="252">
        <f>ROUND(I470*H470,2)</f>
        <v>0</v>
      </c>
      <c r="BL470" s="18" t="s">
        <v>227</v>
      </c>
      <c r="BM470" s="251" t="s">
        <v>2776</v>
      </c>
    </row>
    <row r="471" s="13" customFormat="1">
      <c r="A471" s="13"/>
      <c r="B471" s="258"/>
      <c r="C471" s="259"/>
      <c r="D471" s="260" t="s">
        <v>256</v>
      </c>
      <c r="E471" s="261" t="s">
        <v>1</v>
      </c>
      <c r="F471" s="262" t="s">
        <v>2777</v>
      </c>
      <c r="G471" s="259"/>
      <c r="H471" s="263">
        <v>320</v>
      </c>
      <c r="I471" s="264"/>
      <c r="J471" s="259"/>
      <c r="K471" s="259"/>
      <c r="L471" s="265"/>
      <c r="M471" s="266"/>
      <c r="N471" s="267"/>
      <c r="O471" s="267"/>
      <c r="P471" s="267"/>
      <c r="Q471" s="267"/>
      <c r="R471" s="267"/>
      <c r="S471" s="267"/>
      <c r="T471" s="268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69" t="s">
        <v>256</v>
      </c>
      <c r="AU471" s="269" t="s">
        <v>92</v>
      </c>
      <c r="AV471" s="13" t="s">
        <v>92</v>
      </c>
      <c r="AW471" s="13" t="s">
        <v>32</v>
      </c>
      <c r="AX471" s="13" t="s">
        <v>84</v>
      </c>
      <c r="AY471" s="269" t="s">
        <v>210</v>
      </c>
    </row>
    <row r="472" s="2" customFormat="1" ht="23.4566" customHeight="1">
      <c r="A472" s="39"/>
      <c r="B472" s="40"/>
      <c r="C472" s="239" t="s">
        <v>783</v>
      </c>
      <c r="D472" s="239" t="s">
        <v>213</v>
      </c>
      <c r="E472" s="240" t="s">
        <v>2778</v>
      </c>
      <c r="F472" s="241" t="s">
        <v>1174</v>
      </c>
      <c r="G472" s="242" t="s">
        <v>333</v>
      </c>
      <c r="H472" s="243">
        <v>182.91900000000001</v>
      </c>
      <c r="I472" s="244"/>
      <c r="J472" s="245">
        <f>ROUND(I472*H472,2)</f>
        <v>0</v>
      </c>
      <c r="K472" s="246"/>
      <c r="L472" s="45"/>
      <c r="M472" s="247" t="s">
        <v>1</v>
      </c>
      <c r="N472" s="248" t="s">
        <v>42</v>
      </c>
      <c r="O472" s="98"/>
      <c r="P472" s="249">
        <f>O472*H472</f>
        <v>0</v>
      </c>
      <c r="Q472" s="249">
        <v>0</v>
      </c>
      <c r="R472" s="249">
        <f>Q472*H472</f>
        <v>0</v>
      </c>
      <c r="S472" s="249">
        <v>0</v>
      </c>
      <c r="T472" s="250">
        <f>S472*H472</f>
        <v>0</v>
      </c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R472" s="251" t="s">
        <v>227</v>
      </c>
      <c r="AT472" s="251" t="s">
        <v>213</v>
      </c>
      <c r="AU472" s="251" t="s">
        <v>92</v>
      </c>
      <c r="AY472" s="18" t="s">
        <v>210</v>
      </c>
      <c r="BE472" s="252">
        <f>IF(N472="základná",J472,0)</f>
        <v>0</v>
      </c>
      <c r="BF472" s="252">
        <f>IF(N472="znížená",J472,0)</f>
        <v>0</v>
      </c>
      <c r="BG472" s="252">
        <f>IF(N472="zákl. prenesená",J472,0)</f>
        <v>0</v>
      </c>
      <c r="BH472" s="252">
        <f>IF(N472="zníž. prenesená",J472,0)</f>
        <v>0</v>
      </c>
      <c r="BI472" s="252">
        <f>IF(N472="nulová",J472,0)</f>
        <v>0</v>
      </c>
      <c r="BJ472" s="18" t="s">
        <v>92</v>
      </c>
      <c r="BK472" s="252">
        <f>ROUND(I472*H472,2)</f>
        <v>0</v>
      </c>
      <c r="BL472" s="18" t="s">
        <v>227</v>
      </c>
      <c r="BM472" s="251" t="s">
        <v>2779</v>
      </c>
    </row>
    <row r="473" s="15" customFormat="1">
      <c r="A473" s="15"/>
      <c r="B473" s="292"/>
      <c r="C473" s="293"/>
      <c r="D473" s="260" t="s">
        <v>256</v>
      </c>
      <c r="E473" s="294" t="s">
        <v>1</v>
      </c>
      <c r="F473" s="295" t="s">
        <v>2780</v>
      </c>
      <c r="G473" s="293"/>
      <c r="H473" s="294" t="s">
        <v>1</v>
      </c>
      <c r="I473" s="296"/>
      <c r="J473" s="293"/>
      <c r="K473" s="293"/>
      <c r="L473" s="297"/>
      <c r="M473" s="298"/>
      <c r="N473" s="299"/>
      <c r="O473" s="299"/>
      <c r="P473" s="299"/>
      <c r="Q473" s="299"/>
      <c r="R473" s="299"/>
      <c r="S473" s="299"/>
      <c r="T473" s="300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T473" s="301" t="s">
        <v>256</v>
      </c>
      <c r="AU473" s="301" t="s">
        <v>92</v>
      </c>
      <c r="AV473" s="15" t="s">
        <v>84</v>
      </c>
      <c r="AW473" s="15" t="s">
        <v>32</v>
      </c>
      <c r="AX473" s="15" t="s">
        <v>76</v>
      </c>
      <c r="AY473" s="301" t="s">
        <v>210</v>
      </c>
    </row>
    <row r="474" s="15" customFormat="1">
      <c r="A474" s="15"/>
      <c r="B474" s="292"/>
      <c r="C474" s="293"/>
      <c r="D474" s="260" t="s">
        <v>256</v>
      </c>
      <c r="E474" s="294" t="s">
        <v>1</v>
      </c>
      <c r="F474" s="295" t="s">
        <v>2781</v>
      </c>
      <c r="G474" s="293"/>
      <c r="H474" s="294" t="s">
        <v>1</v>
      </c>
      <c r="I474" s="296"/>
      <c r="J474" s="293"/>
      <c r="K474" s="293"/>
      <c r="L474" s="297"/>
      <c r="M474" s="298"/>
      <c r="N474" s="299"/>
      <c r="O474" s="299"/>
      <c r="P474" s="299"/>
      <c r="Q474" s="299"/>
      <c r="R474" s="299"/>
      <c r="S474" s="299"/>
      <c r="T474" s="300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T474" s="301" t="s">
        <v>256</v>
      </c>
      <c r="AU474" s="301" t="s">
        <v>92</v>
      </c>
      <c r="AV474" s="15" t="s">
        <v>84</v>
      </c>
      <c r="AW474" s="15" t="s">
        <v>32</v>
      </c>
      <c r="AX474" s="15" t="s">
        <v>76</v>
      </c>
      <c r="AY474" s="301" t="s">
        <v>210</v>
      </c>
    </row>
    <row r="475" s="13" customFormat="1">
      <c r="A475" s="13"/>
      <c r="B475" s="258"/>
      <c r="C475" s="259"/>
      <c r="D475" s="260" t="s">
        <v>256</v>
      </c>
      <c r="E475" s="261" t="s">
        <v>1</v>
      </c>
      <c r="F475" s="262" t="s">
        <v>3221</v>
      </c>
      <c r="G475" s="259"/>
      <c r="H475" s="263">
        <v>25.146000000000001</v>
      </c>
      <c r="I475" s="264"/>
      <c r="J475" s="259"/>
      <c r="K475" s="259"/>
      <c r="L475" s="265"/>
      <c r="M475" s="266"/>
      <c r="N475" s="267"/>
      <c r="O475" s="267"/>
      <c r="P475" s="267"/>
      <c r="Q475" s="267"/>
      <c r="R475" s="267"/>
      <c r="S475" s="267"/>
      <c r="T475" s="268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69" t="s">
        <v>256</v>
      </c>
      <c r="AU475" s="269" t="s">
        <v>92</v>
      </c>
      <c r="AV475" s="13" t="s">
        <v>92</v>
      </c>
      <c r="AW475" s="13" t="s">
        <v>32</v>
      </c>
      <c r="AX475" s="13" t="s">
        <v>76</v>
      </c>
      <c r="AY475" s="269" t="s">
        <v>210</v>
      </c>
    </row>
    <row r="476" s="13" customFormat="1">
      <c r="A476" s="13"/>
      <c r="B476" s="258"/>
      <c r="C476" s="259"/>
      <c r="D476" s="260" t="s">
        <v>256</v>
      </c>
      <c r="E476" s="261" t="s">
        <v>1</v>
      </c>
      <c r="F476" s="262" t="s">
        <v>3222</v>
      </c>
      <c r="G476" s="259"/>
      <c r="H476" s="263">
        <v>50.292000000000002</v>
      </c>
      <c r="I476" s="264"/>
      <c r="J476" s="259"/>
      <c r="K476" s="259"/>
      <c r="L476" s="265"/>
      <c r="M476" s="266"/>
      <c r="N476" s="267"/>
      <c r="O476" s="267"/>
      <c r="P476" s="267"/>
      <c r="Q476" s="267"/>
      <c r="R476" s="267"/>
      <c r="S476" s="267"/>
      <c r="T476" s="268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69" t="s">
        <v>256</v>
      </c>
      <c r="AU476" s="269" t="s">
        <v>92</v>
      </c>
      <c r="AV476" s="13" t="s">
        <v>92</v>
      </c>
      <c r="AW476" s="13" t="s">
        <v>32</v>
      </c>
      <c r="AX476" s="13" t="s">
        <v>76</v>
      </c>
      <c r="AY476" s="269" t="s">
        <v>210</v>
      </c>
    </row>
    <row r="477" s="13" customFormat="1">
      <c r="A477" s="13"/>
      <c r="B477" s="258"/>
      <c r="C477" s="259"/>
      <c r="D477" s="260" t="s">
        <v>256</v>
      </c>
      <c r="E477" s="261" t="s">
        <v>1</v>
      </c>
      <c r="F477" s="262" t="s">
        <v>3223</v>
      </c>
      <c r="G477" s="259"/>
      <c r="H477" s="263">
        <v>1.1459999999999999</v>
      </c>
      <c r="I477" s="264"/>
      <c r="J477" s="259"/>
      <c r="K477" s="259"/>
      <c r="L477" s="265"/>
      <c r="M477" s="266"/>
      <c r="N477" s="267"/>
      <c r="O477" s="267"/>
      <c r="P477" s="267"/>
      <c r="Q477" s="267"/>
      <c r="R477" s="267"/>
      <c r="S477" s="267"/>
      <c r="T477" s="268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69" t="s">
        <v>256</v>
      </c>
      <c r="AU477" s="269" t="s">
        <v>92</v>
      </c>
      <c r="AV477" s="13" t="s">
        <v>92</v>
      </c>
      <c r="AW477" s="13" t="s">
        <v>32</v>
      </c>
      <c r="AX477" s="13" t="s">
        <v>76</v>
      </c>
      <c r="AY477" s="269" t="s">
        <v>210</v>
      </c>
    </row>
    <row r="478" s="16" customFormat="1">
      <c r="A478" s="16"/>
      <c r="B478" s="307"/>
      <c r="C478" s="308"/>
      <c r="D478" s="260" t="s">
        <v>256</v>
      </c>
      <c r="E478" s="309" t="s">
        <v>1</v>
      </c>
      <c r="F478" s="310" t="s">
        <v>2785</v>
      </c>
      <c r="G478" s="308"/>
      <c r="H478" s="311">
        <v>76.584000000000003</v>
      </c>
      <c r="I478" s="312"/>
      <c r="J478" s="308"/>
      <c r="K478" s="308"/>
      <c r="L478" s="313"/>
      <c r="M478" s="314"/>
      <c r="N478" s="315"/>
      <c r="O478" s="315"/>
      <c r="P478" s="315"/>
      <c r="Q478" s="315"/>
      <c r="R478" s="315"/>
      <c r="S478" s="315"/>
      <c r="T478" s="316"/>
      <c r="U478" s="16"/>
      <c r="V478" s="16"/>
      <c r="W478" s="16"/>
      <c r="X478" s="16"/>
      <c r="Y478" s="16"/>
      <c r="Z478" s="16"/>
      <c r="AA478" s="16"/>
      <c r="AB478" s="16"/>
      <c r="AC478" s="16"/>
      <c r="AD478" s="16"/>
      <c r="AE478" s="16"/>
      <c r="AT478" s="317" t="s">
        <v>256</v>
      </c>
      <c r="AU478" s="317" t="s">
        <v>92</v>
      </c>
      <c r="AV478" s="16" t="s">
        <v>102</v>
      </c>
      <c r="AW478" s="16" t="s">
        <v>32</v>
      </c>
      <c r="AX478" s="16" t="s">
        <v>76</v>
      </c>
      <c r="AY478" s="317" t="s">
        <v>210</v>
      </c>
    </row>
    <row r="479" s="15" customFormat="1">
      <c r="A479" s="15"/>
      <c r="B479" s="292"/>
      <c r="C479" s="293"/>
      <c r="D479" s="260" t="s">
        <v>256</v>
      </c>
      <c r="E479" s="294" t="s">
        <v>1</v>
      </c>
      <c r="F479" s="295" t="s">
        <v>2786</v>
      </c>
      <c r="G479" s="293"/>
      <c r="H479" s="294" t="s">
        <v>1</v>
      </c>
      <c r="I479" s="296"/>
      <c r="J479" s="293"/>
      <c r="K479" s="293"/>
      <c r="L479" s="297"/>
      <c r="M479" s="298"/>
      <c r="N479" s="299"/>
      <c r="O479" s="299"/>
      <c r="P479" s="299"/>
      <c r="Q479" s="299"/>
      <c r="R479" s="299"/>
      <c r="S479" s="299"/>
      <c r="T479" s="300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T479" s="301" t="s">
        <v>256</v>
      </c>
      <c r="AU479" s="301" t="s">
        <v>92</v>
      </c>
      <c r="AV479" s="15" t="s">
        <v>84</v>
      </c>
      <c r="AW479" s="15" t="s">
        <v>32</v>
      </c>
      <c r="AX479" s="15" t="s">
        <v>76</v>
      </c>
      <c r="AY479" s="301" t="s">
        <v>210</v>
      </c>
    </row>
    <row r="480" s="15" customFormat="1">
      <c r="A480" s="15"/>
      <c r="B480" s="292"/>
      <c r="C480" s="293"/>
      <c r="D480" s="260" t="s">
        <v>256</v>
      </c>
      <c r="E480" s="294" t="s">
        <v>1</v>
      </c>
      <c r="F480" s="295" t="s">
        <v>2787</v>
      </c>
      <c r="G480" s="293"/>
      <c r="H480" s="294" t="s">
        <v>1</v>
      </c>
      <c r="I480" s="296"/>
      <c r="J480" s="293"/>
      <c r="K480" s="293"/>
      <c r="L480" s="297"/>
      <c r="M480" s="298"/>
      <c r="N480" s="299"/>
      <c r="O480" s="299"/>
      <c r="P480" s="299"/>
      <c r="Q480" s="299"/>
      <c r="R480" s="299"/>
      <c r="S480" s="299"/>
      <c r="T480" s="300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T480" s="301" t="s">
        <v>256</v>
      </c>
      <c r="AU480" s="301" t="s">
        <v>92</v>
      </c>
      <c r="AV480" s="15" t="s">
        <v>84</v>
      </c>
      <c r="AW480" s="15" t="s">
        <v>32</v>
      </c>
      <c r="AX480" s="15" t="s">
        <v>76</v>
      </c>
      <c r="AY480" s="301" t="s">
        <v>210</v>
      </c>
    </row>
    <row r="481" s="13" customFormat="1">
      <c r="A481" s="13"/>
      <c r="B481" s="258"/>
      <c r="C481" s="259"/>
      <c r="D481" s="260" t="s">
        <v>256</v>
      </c>
      <c r="E481" s="261" t="s">
        <v>1</v>
      </c>
      <c r="F481" s="262" t="s">
        <v>3224</v>
      </c>
      <c r="G481" s="259"/>
      <c r="H481" s="263">
        <v>55.439999999999998</v>
      </c>
      <c r="I481" s="264"/>
      <c r="J481" s="259"/>
      <c r="K481" s="259"/>
      <c r="L481" s="265"/>
      <c r="M481" s="266"/>
      <c r="N481" s="267"/>
      <c r="O481" s="267"/>
      <c r="P481" s="267"/>
      <c r="Q481" s="267"/>
      <c r="R481" s="267"/>
      <c r="S481" s="267"/>
      <c r="T481" s="268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69" t="s">
        <v>256</v>
      </c>
      <c r="AU481" s="269" t="s">
        <v>92</v>
      </c>
      <c r="AV481" s="13" t="s">
        <v>92</v>
      </c>
      <c r="AW481" s="13" t="s">
        <v>32</v>
      </c>
      <c r="AX481" s="13" t="s">
        <v>76</v>
      </c>
      <c r="AY481" s="269" t="s">
        <v>210</v>
      </c>
    </row>
    <row r="482" s="16" customFormat="1">
      <c r="A482" s="16"/>
      <c r="B482" s="307"/>
      <c r="C482" s="308"/>
      <c r="D482" s="260" t="s">
        <v>256</v>
      </c>
      <c r="E482" s="309" t="s">
        <v>1</v>
      </c>
      <c r="F482" s="310" t="s">
        <v>2785</v>
      </c>
      <c r="G482" s="308"/>
      <c r="H482" s="311">
        <v>55.439999999999998</v>
      </c>
      <c r="I482" s="312"/>
      <c r="J482" s="308"/>
      <c r="K482" s="308"/>
      <c r="L482" s="313"/>
      <c r="M482" s="314"/>
      <c r="N482" s="315"/>
      <c r="O482" s="315"/>
      <c r="P482" s="315"/>
      <c r="Q482" s="315"/>
      <c r="R482" s="315"/>
      <c r="S482" s="315"/>
      <c r="T482" s="316"/>
      <c r="U482" s="16"/>
      <c r="V482" s="16"/>
      <c r="W482" s="16"/>
      <c r="X482" s="16"/>
      <c r="Y482" s="16"/>
      <c r="Z482" s="16"/>
      <c r="AA482" s="16"/>
      <c r="AB482" s="16"/>
      <c r="AC482" s="16"/>
      <c r="AD482" s="16"/>
      <c r="AE482" s="16"/>
      <c r="AT482" s="317" t="s">
        <v>256</v>
      </c>
      <c r="AU482" s="317" t="s">
        <v>92</v>
      </c>
      <c r="AV482" s="16" t="s">
        <v>102</v>
      </c>
      <c r="AW482" s="16" t="s">
        <v>32</v>
      </c>
      <c r="AX482" s="16" t="s">
        <v>76</v>
      </c>
      <c r="AY482" s="317" t="s">
        <v>210</v>
      </c>
    </row>
    <row r="483" s="13" customFormat="1">
      <c r="A483" s="13"/>
      <c r="B483" s="258"/>
      <c r="C483" s="259"/>
      <c r="D483" s="260" t="s">
        <v>256</v>
      </c>
      <c r="E483" s="261" t="s">
        <v>1</v>
      </c>
      <c r="F483" s="262" t="s">
        <v>3225</v>
      </c>
      <c r="G483" s="259"/>
      <c r="H483" s="263">
        <v>4.641</v>
      </c>
      <c r="I483" s="264"/>
      <c r="J483" s="259"/>
      <c r="K483" s="259"/>
      <c r="L483" s="265"/>
      <c r="M483" s="266"/>
      <c r="N483" s="267"/>
      <c r="O483" s="267"/>
      <c r="P483" s="267"/>
      <c r="Q483" s="267"/>
      <c r="R483" s="267"/>
      <c r="S483" s="267"/>
      <c r="T483" s="268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269" t="s">
        <v>256</v>
      </c>
      <c r="AU483" s="269" t="s">
        <v>92</v>
      </c>
      <c r="AV483" s="13" t="s">
        <v>92</v>
      </c>
      <c r="AW483" s="13" t="s">
        <v>32</v>
      </c>
      <c r="AX483" s="13" t="s">
        <v>76</v>
      </c>
      <c r="AY483" s="269" t="s">
        <v>210</v>
      </c>
    </row>
    <row r="484" s="13" customFormat="1">
      <c r="A484" s="13"/>
      <c r="B484" s="258"/>
      <c r="C484" s="259"/>
      <c r="D484" s="260" t="s">
        <v>256</v>
      </c>
      <c r="E484" s="261" t="s">
        <v>1</v>
      </c>
      <c r="F484" s="262" t="s">
        <v>3226</v>
      </c>
      <c r="G484" s="259"/>
      <c r="H484" s="263">
        <v>7.7910000000000004</v>
      </c>
      <c r="I484" s="264"/>
      <c r="J484" s="259"/>
      <c r="K484" s="259"/>
      <c r="L484" s="265"/>
      <c r="M484" s="266"/>
      <c r="N484" s="267"/>
      <c r="O484" s="267"/>
      <c r="P484" s="267"/>
      <c r="Q484" s="267"/>
      <c r="R484" s="267"/>
      <c r="S484" s="267"/>
      <c r="T484" s="268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69" t="s">
        <v>256</v>
      </c>
      <c r="AU484" s="269" t="s">
        <v>92</v>
      </c>
      <c r="AV484" s="13" t="s">
        <v>92</v>
      </c>
      <c r="AW484" s="13" t="s">
        <v>32</v>
      </c>
      <c r="AX484" s="13" t="s">
        <v>76</v>
      </c>
      <c r="AY484" s="269" t="s">
        <v>210</v>
      </c>
    </row>
    <row r="485" s="13" customFormat="1">
      <c r="A485" s="13"/>
      <c r="B485" s="258"/>
      <c r="C485" s="259"/>
      <c r="D485" s="260" t="s">
        <v>256</v>
      </c>
      <c r="E485" s="261" t="s">
        <v>1</v>
      </c>
      <c r="F485" s="262" t="s">
        <v>3227</v>
      </c>
      <c r="G485" s="259"/>
      <c r="H485" s="263">
        <v>29.414999999999999</v>
      </c>
      <c r="I485" s="264"/>
      <c r="J485" s="259"/>
      <c r="K485" s="259"/>
      <c r="L485" s="265"/>
      <c r="M485" s="266"/>
      <c r="N485" s="267"/>
      <c r="O485" s="267"/>
      <c r="P485" s="267"/>
      <c r="Q485" s="267"/>
      <c r="R485" s="267"/>
      <c r="S485" s="267"/>
      <c r="T485" s="268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269" t="s">
        <v>256</v>
      </c>
      <c r="AU485" s="269" t="s">
        <v>92</v>
      </c>
      <c r="AV485" s="13" t="s">
        <v>92</v>
      </c>
      <c r="AW485" s="13" t="s">
        <v>32</v>
      </c>
      <c r="AX485" s="13" t="s">
        <v>76</v>
      </c>
      <c r="AY485" s="269" t="s">
        <v>210</v>
      </c>
    </row>
    <row r="486" s="13" customFormat="1">
      <c r="A486" s="13"/>
      <c r="B486" s="258"/>
      <c r="C486" s="259"/>
      <c r="D486" s="260" t="s">
        <v>256</v>
      </c>
      <c r="E486" s="261" t="s">
        <v>1</v>
      </c>
      <c r="F486" s="262" t="s">
        <v>3228</v>
      </c>
      <c r="G486" s="259"/>
      <c r="H486" s="263">
        <v>8.7439999999999998</v>
      </c>
      <c r="I486" s="264"/>
      <c r="J486" s="259"/>
      <c r="K486" s="259"/>
      <c r="L486" s="265"/>
      <c r="M486" s="266"/>
      <c r="N486" s="267"/>
      <c r="O486" s="267"/>
      <c r="P486" s="267"/>
      <c r="Q486" s="267"/>
      <c r="R486" s="267"/>
      <c r="S486" s="267"/>
      <c r="T486" s="268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69" t="s">
        <v>256</v>
      </c>
      <c r="AU486" s="269" t="s">
        <v>92</v>
      </c>
      <c r="AV486" s="13" t="s">
        <v>92</v>
      </c>
      <c r="AW486" s="13" t="s">
        <v>32</v>
      </c>
      <c r="AX486" s="13" t="s">
        <v>76</v>
      </c>
      <c r="AY486" s="269" t="s">
        <v>210</v>
      </c>
    </row>
    <row r="487" s="13" customFormat="1">
      <c r="A487" s="13"/>
      <c r="B487" s="258"/>
      <c r="C487" s="259"/>
      <c r="D487" s="260" t="s">
        <v>256</v>
      </c>
      <c r="E487" s="261" t="s">
        <v>1</v>
      </c>
      <c r="F487" s="262" t="s">
        <v>2793</v>
      </c>
      <c r="G487" s="259"/>
      <c r="H487" s="263">
        <v>0.30399999999999999</v>
      </c>
      <c r="I487" s="264"/>
      <c r="J487" s="259"/>
      <c r="K487" s="259"/>
      <c r="L487" s="265"/>
      <c r="M487" s="266"/>
      <c r="N487" s="267"/>
      <c r="O487" s="267"/>
      <c r="P487" s="267"/>
      <c r="Q487" s="267"/>
      <c r="R487" s="267"/>
      <c r="S487" s="267"/>
      <c r="T487" s="268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69" t="s">
        <v>256</v>
      </c>
      <c r="AU487" s="269" t="s">
        <v>92</v>
      </c>
      <c r="AV487" s="13" t="s">
        <v>92</v>
      </c>
      <c r="AW487" s="13" t="s">
        <v>32</v>
      </c>
      <c r="AX487" s="13" t="s">
        <v>76</v>
      </c>
      <c r="AY487" s="269" t="s">
        <v>210</v>
      </c>
    </row>
    <row r="488" s="16" customFormat="1">
      <c r="A488" s="16"/>
      <c r="B488" s="307"/>
      <c r="C488" s="308"/>
      <c r="D488" s="260" t="s">
        <v>256</v>
      </c>
      <c r="E488" s="309" t="s">
        <v>1</v>
      </c>
      <c r="F488" s="310" t="s">
        <v>2785</v>
      </c>
      <c r="G488" s="308"/>
      <c r="H488" s="311">
        <v>50.895000000000003</v>
      </c>
      <c r="I488" s="312"/>
      <c r="J488" s="308"/>
      <c r="K488" s="308"/>
      <c r="L488" s="313"/>
      <c r="M488" s="314"/>
      <c r="N488" s="315"/>
      <c r="O488" s="315"/>
      <c r="P488" s="315"/>
      <c r="Q488" s="315"/>
      <c r="R488" s="315"/>
      <c r="S488" s="315"/>
      <c r="T488" s="316"/>
      <c r="U488" s="16"/>
      <c r="V488" s="16"/>
      <c r="W488" s="16"/>
      <c r="X488" s="16"/>
      <c r="Y488" s="16"/>
      <c r="Z488" s="16"/>
      <c r="AA488" s="16"/>
      <c r="AB488" s="16"/>
      <c r="AC488" s="16"/>
      <c r="AD488" s="16"/>
      <c r="AE488" s="16"/>
      <c r="AT488" s="317" t="s">
        <v>256</v>
      </c>
      <c r="AU488" s="317" t="s">
        <v>92</v>
      </c>
      <c r="AV488" s="16" t="s">
        <v>102</v>
      </c>
      <c r="AW488" s="16" t="s">
        <v>32</v>
      </c>
      <c r="AX488" s="16" t="s">
        <v>76</v>
      </c>
      <c r="AY488" s="317" t="s">
        <v>210</v>
      </c>
    </row>
    <row r="489" s="14" customFormat="1">
      <c r="A489" s="14"/>
      <c r="B489" s="270"/>
      <c r="C489" s="271"/>
      <c r="D489" s="260" t="s">
        <v>256</v>
      </c>
      <c r="E489" s="272" t="s">
        <v>1</v>
      </c>
      <c r="F489" s="273" t="s">
        <v>268</v>
      </c>
      <c r="G489" s="271"/>
      <c r="H489" s="274">
        <v>182.91900000000001</v>
      </c>
      <c r="I489" s="275"/>
      <c r="J489" s="271"/>
      <c r="K489" s="271"/>
      <c r="L489" s="276"/>
      <c r="M489" s="277"/>
      <c r="N489" s="278"/>
      <c r="O489" s="278"/>
      <c r="P489" s="278"/>
      <c r="Q489" s="278"/>
      <c r="R489" s="278"/>
      <c r="S489" s="278"/>
      <c r="T489" s="279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T489" s="280" t="s">
        <v>256</v>
      </c>
      <c r="AU489" s="280" t="s">
        <v>92</v>
      </c>
      <c r="AV489" s="14" t="s">
        <v>227</v>
      </c>
      <c r="AW489" s="14" t="s">
        <v>32</v>
      </c>
      <c r="AX489" s="14" t="s">
        <v>84</v>
      </c>
      <c r="AY489" s="280" t="s">
        <v>210</v>
      </c>
    </row>
    <row r="490" s="2" customFormat="1" ht="31.92453" customHeight="1">
      <c r="A490" s="39"/>
      <c r="B490" s="40"/>
      <c r="C490" s="239" t="s">
        <v>787</v>
      </c>
      <c r="D490" s="239" t="s">
        <v>213</v>
      </c>
      <c r="E490" s="240" t="s">
        <v>2794</v>
      </c>
      <c r="F490" s="241" t="s">
        <v>1178</v>
      </c>
      <c r="G490" s="242" t="s">
        <v>333</v>
      </c>
      <c r="H490" s="243">
        <v>1646.271</v>
      </c>
      <c r="I490" s="244"/>
      <c r="J490" s="245">
        <f>ROUND(I490*H490,2)</f>
        <v>0</v>
      </c>
      <c r="K490" s="246"/>
      <c r="L490" s="45"/>
      <c r="M490" s="247" t="s">
        <v>1</v>
      </c>
      <c r="N490" s="248" t="s">
        <v>42</v>
      </c>
      <c r="O490" s="98"/>
      <c r="P490" s="249">
        <f>O490*H490</f>
        <v>0</v>
      </c>
      <c r="Q490" s="249">
        <v>0</v>
      </c>
      <c r="R490" s="249">
        <f>Q490*H490</f>
        <v>0</v>
      </c>
      <c r="S490" s="249">
        <v>0</v>
      </c>
      <c r="T490" s="250">
        <f>S490*H490</f>
        <v>0</v>
      </c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R490" s="251" t="s">
        <v>227</v>
      </c>
      <c r="AT490" s="251" t="s">
        <v>213</v>
      </c>
      <c r="AU490" s="251" t="s">
        <v>92</v>
      </c>
      <c r="AY490" s="18" t="s">
        <v>210</v>
      </c>
      <c r="BE490" s="252">
        <f>IF(N490="základná",J490,0)</f>
        <v>0</v>
      </c>
      <c r="BF490" s="252">
        <f>IF(N490="znížená",J490,0)</f>
        <v>0</v>
      </c>
      <c r="BG490" s="252">
        <f>IF(N490="zákl. prenesená",J490,0)</f>
        <v>0</v>
      </c>
      <c r="BH490" s="252">
        <f>IF(N490="zníž. prenesená",J490,0)</f>
        <v>0</v>
      </c>
      <c r="BI490" s="252">
        <f>IF(N490="nulová",J490,0)</f>
        <v>0</v>
      </c>
      <c r="BJ490" s="18" t="s">
        <v>92</v>
      </c>
      <c r="BK490" s="252">
        <f>ROUND(I490*H490,2)</f>
        <v>0</v>
      </c>
      <c r="BL490" s="18" t="s">
        <v>227</v>
      </c>
      <c r="BM490" s="251" t="s">
        <v>2795</v>
      </c>
    </row>
    <row r="491" s="13" customFormat="1">
      <c r="A491" s="13"/>
      <c r="B491" s="258"/>
      <c r="C491" s="259"/>
      <c r="D491" s="260" t="s">
        <v>256</v>
      </c>
      <c r="E491" s="261" t="s">
        <v>1</v>
      </c>
      <c r="F491" s="262" t="s">
        <v>3229</v>
      </c>
      <c r="G491" s="259"/>
      <c r="H491" s="263">
        <v>182.91900000000001</v>
      </c>
      <c r="I491" s="264"/>
      <c r="J491" s="259"/>
      <c r="K491" s="259"/>
      <c r="L491" s="265"/>
      <c r="M491" s="266"/>
      <c r="N491" s="267"/>
      <c r="O491" s="267"/>
      <c r="P491" s="267"/>
      <c r="Q491" s="267"/>
      <c r="R491" s="267"/>
      <c r="S491" s="267"/>
      <c r="T491" s="268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69" t="s">
        <v>256</v>
      </c>
      <c r="AU491" s="269" t="s">
        <v>92</v>
      </c>
      <c r="AV491" s="13" t="s">
        <v>92</v>
      </c>
      <c r="AW491" s="13" t="s">
        <v>32</v>
      </c>
      <c r="AX491" s="13" t="s">
        <v>84</v>
      </c>
      <c r="AY491" s="269" t="s">
        <v>210</v>
      </c>
    </row>
    <row r="492" s="13" customFormat="1">
      <c r="A492" s="13"/>
      <c r="B492" s="258"/>
      <c r="C492" s="259"/>
      <c r="D492" s="260" t="s">
        <v>256</v>
      </c>
      <c r="E492" s="259"/>
      <c r="F492" s="262" t="s">
        <v>3230</v>
      </c>
      <c r="G492" s="259"/>
      <c r="H492" s="263">
        <v>1646.271</v>
      </c>
      <c r="I492" s="264"/>
      <c r="J492" s="259"/>
      <c r="K492" s="259"/>
      <c r="L492" s="265"/>
      <c r="M492" s="266"/>
      <c r="N492" s="267"/>
      <c r="O492" s="267"/>
      <c r="P492" s="267"/>
      <c r="Q492" s="267"/>
      <c r="R492" s="267"/>
      <c r="S492" s="267"/>
      <c r="T492" s="268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69" t="s">
        <v>256</v>
      </c>
      <c r="AU492" s="269" t="s">
        <v>92</v>
      </c>
      <c r="AV492" s="13" t="s">
        <v>92</v>
      </c>
      <c r="AW492" s="13" t="s">
        <v>4</v>
      </c>
      <c r="AX492" s="13" t="s">
        <v>84</v>
      </c>
      <c r="AY492" s="269" t="s">
        <v>210</v>
      </c>
    </row>
    <row r="493" s="2" customFormat="1" ht="23.4566" customHeight="1">
      <c r="A493" s="39"/>
      <c r="B493" s="40"/>
      <c r="C493" s="239" t="s">
        <v>791</v>
      </c>
      <c r="D493" s="239" t="s">
        <v>213</v>
      </c>
      <c r="E493" s="240" t="s">
        <v>1187</v>
      </c>
      <c r="F493" s="241" t="s">
        <v>1188</v>
      </c>
      <c r="G493" s="242" t="s">
        <v>333</v>
      </c>
      <c r="H493" s="243">
        <v>106.33499999999999</v>
      </c>
      <c r="I493" s="244"/>
      <c r="J493" s="245">
        <f>ROUND(I493*H493,2)</f>
        <v>0</v>
      </c>
      <c r="K493" s="246"/>
      <c r="L493" s="45"/>
      <c r="M493" s="247" t="s">
        <v>1</v>
      </c>
      <c r="N493" s="248" t="s">
        <v>42</v>
      </c>
      <c r="O493" s="98"/>
      <c r="P493" s="249">
        <f>O493*H493</f>
        <v>0</v>
      </c>
      <c r="Q493" s="249">
        <v>0</v>
      </c>
      <c r="R493" s="249">
        <f>Q493*H493</f>
        <v>0</v>
      </c>
      <c r="S493" s="249">
        <v>0</v>
      </c>
      <c r="T493" s="250">
        <f>S493*H493</f>
        <v>0</v>
      </c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R493" s="251" t="s">
        <v>227</v>
      </c>
      <c r="AT493" s="251" t="s">
        <v>213</v>
      </c>
      <c r="AU493" s="251" t="s">
        <v>92</v>
      </c>
      <c r="AY493" s="18" t="s">
        <v>210</v>
      </c>
      <c r="BE493" s="252">
        <f>IF(N493="základná",J493,0)</f>
        <v>0</v>
      </c>
      <c r="BF493" s="252">
        <f>IF(N493="znížená",J493,0)</f>
        <v>0</v>
      </c>
      <c r="BG493" s="252">
        <f>IF(N493="zákl. prenesená",J493,0)</f>
        <v>0</v>
      </c>
      <c r="BH493" s="252">
        <f>IF(N493="zníž. prenesená",J493,0)</f>
        <v>0</v>
      </c>
      <c r="BI493" s="252">
        <f>IF(N493="nulová",J493,0)</f>
        <v>0</v>
      </c>
      <c r="BJ493" s="18" t="s">
        <v>92</v>
      </c>
      <c r="BK493" s="252">
        <f>ROUND(I493*H493,2)</f>
        <v>0</v>
      </c>
      <c r="BL493" s="18" t="s">
        <v>227</v>
      </c>
      <c r="BM493" s="251" t="s">
        <v>2798</v>
      </c>
    </row>
    <row r="494" s="15" customFormat="1">
      <c r="A494" s="15"/>
      <c r="B494" s="292"/>
      <c r="C494" s="293"/>
      <c r="D494" s="260" t="s">
        <v>256</v>
      </c>
      <c r="E494" s="294" t="s">
        <v>1</v>
      </c>
      <c r="F494" s="295" t="s">
        <v>2787</v>
      </c>
      <c r="G494" s="293"/>
      <c r="H494" s="294" t="s">
        <v>1</v>
      </c>
      <c r="I494" s="296"/>
      <c r="J494" s="293"/>
      <c r="K494" s="293"/>
      <c r="L494" s="297"/>
      <c r="M494" s="298"/>
      <c r="N494" s="299"/>
      <c r="O494" s="299"/>
      <c r="P494" s="299"/>
      <c r="Q494" s="299"/>
      <c r="R494" s="299"/>
      <c r="S494" s="299"/>
      <c r="T494" s="300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T494" s="301" t="s">
        <v>256</v>
      </c>
      <c r="AU494" s="301" t="s">
        <v>92</v>
      </c>
      <c r="AV494" s="15" t="s">
        <v>84</v>
      </c>
      <c r="AW494" s="15" t="s">
        <v>32</v>
      </c>
      <c r="AX494" s="15" t="s">
        <v>76</v>
      </c>
      <c r="AY494" s="301" t="s">
        <v>210</v>
      </c>
    </row>
    <row r="495" s="15" customFormat="1">
      <c r="A495" s="15"/>
      <c r="B495" s="292"/>
      <c r="C495" s="293"/>
      <c r="D495" s="260" t="s">
        <v>256</v>
      </c>
      <c r="E495" s="294" t="s">
        <v>1</v>
      </c>
      <c r="F495" s="295" t="s">
        <v>2787</v>
      </c>
      <c r="G495" s="293"/>
      <c r="H495" s="294" t="s">
        <v>1</v>
      </c>
      <c r="I495" s="296"/>
      <c r="J495" s="293"/>
      <c r="K495" s="293"/>
      <c r="L495" s="297"/>
      <c r="M495" s="298"/>
      <c r="N495" s="299"/>
      <c r="O495" s="299"/>
      <c r="P495" s="299"/>
      <c r="Q495" s="299"/>
      <c r="R495" s="299"/>
      <c r="S495" s="299"/>
      <c r="T495" s="300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T495" s="301" t="s">
        <v>256</v>
      </c>
      <c r="AU495" s="301" t="s">
        <v>92</v>
      </c>
      <c r="AV495" s="15" t="s">
        <v>84</v>
      </c>
      <c r="AW495" s="15" t="s">
        <v>32</v>
      </c>
      <c r="AX495" s="15" t="s">
        <v>76</v>
      </c>
      <c r="AY495" s="301" t="s">
        <v>210</v>
      </c>
    </row>
    <row r="496" s="13" customFormat="1">
      <c r="A496" s="13"/>
      <c r="B496" s="258"/>
      <c r="C496" s="259"/>
      <c r="D496" s="260" t="s">
        <v>256</v>
      </c>
      <c r="E496" s="261" t="s">
        <v>1</v>
      </c>
      <c r="F496" s="262" t="s">
        <v>3224</v>
      </c>
      <c r="G496" s="259"/>
      <c r="H496" s="263">
        <v>55.439999999999998</v>
      </c>
      <c r="I496" s="264"/>
      <c r="J496" s="259"/>
      <c r="K496" s="259"/>
      <c r="L496" s="265"/>
      <c r="M496" s="266"/>
      <c r="N496" s="267"/>
      <c r="O496" s="267"/>
      <c r="P496" s="267"/>
      <c r="Q496" s="267"/>
      <c r="R496" s="267"/>
      <c r="S496" s="267"/>
      <c r="T496" s="268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69" t="s">
        <v>256</v>
      </c>
      <c r="AU496" s="269" t="s">
        <v>92</v>
      </c>
      <c r="AV496" s="13" t="s">
        <v>92</v>
      </c>
      <c r="AW496" s="13" t="s">
        <v>32</v>
      </c>
      <c r="AX496" s="13" t="s">
        <v>76</v>
      </c>
      <c r="AY496" s="269" t="s">
        <v>210</v>
      </c>
    </row>
    <row r="497" s="16" customFormat="1">
      <c r="A497" s="16"/>
      <c r="B497" s="307"/>
      <c r="C497" s="308"/>
      <c r="D497" s="260" t="s">
        <v>256</v>
      </c>
      <c r="E497" s="309" t="s">
        <v>1</v>
      </c>
      <c r="F497" s="310" t="s">
        <v>2785</v>
      </c>
      <c r="G497" s="308"/>
      <c r="H497" s="311">
        <v>55.439999999999998</v>
      </c>
      <c r="I497" s="312"/>
      <c r="J497" s="308"/>
      <c r="K497" s="308"/>
      <c r="L497" s="313"/>
      <c r="M497" s="314"/>
      <c r="N497" s="315"/>
      <c r="O497" s="315"/>
      <c r="P497" s="315"/>
      <c r="Q497" s="315"/>
      <c r="R497" s="315"/>
      <c r="S497" s="315"/>
      <c r="T497" s="316"/>
      <c r="U497" s="16"/>
      <c r="V497" s="16"/>
      <c r="W497" s="16"/>
      <c r="X497" s="16"/>
      <c r="Y497" s="16"/>
      <c r="Z497" s="16"/>
      <c r="AA497" s="16"/>
      <c r="AB497" s="16"/>
      <c r="AC497" s="16"/>
      <c r="AD497" s="16"/>
      <c r="AE497" s="16"/>
      <c r="AT497" s="317" t="s">
        <v>256</v>
      </c>
      <c r="AU497" s="317" t="s">
        <v>92</v>
      </c>
      <c r="AV497" s="16" t="s">
        <v>102</v>
      </c>
      <c r="AW497" s="16" t="s">
        <v>32</v>
      </c>
      <c r="AX497" s="16" t="s">
        <v>76</v>
      </c>
      <c r="AY497" s="317" t="s">
        <v>210</v>
      </c>
    </row>
    <row r="498" s="13" customFormat="1">
      <c r="A498" s="13"/>
      <c r="B498" s="258"/>
      <c r="C498" s="259"/>
      <c r="D498" s="260" t="s">
        <v>256</v>
      </c>
      <c r="E498" s="261" t="s">
        <v>1</v>
      </c>
      <c r="F498" s="262" t="s">
        <v>3225</v>
      </c>
      <c r="G498" s="259"/>
      <c r="H498" s="263">
        <v>4.641</v>
      </c>
      <c r="I498" s="264"/>
      <c r="J498" s="259"/>
      <c r="K498" s="259"/>
      <c r="L498" s="265"/>
      <c r="M498" s="266"/>
      <c r="N498" s="267"/>
      <c r="O498" s="267"/>
      <c r="P498" s="267"/>
      <c r="Q498" s="267"/>
      <c r="R498" s="267"/>
      <c r="S498" s="267"/>
      <c r="T498" s="268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69" t="s">
        <v>256</v>
      </c>
      <c r="AU498" s="269" t="s">
        <v>92</v>
      </c>
      <c r="AV498" s="13" t="s">
        <v>92</v>
      </c>
      <c r="AW498" s="13" t="s">
        <v>32</v>
      </c>
      <c r="AX498" s="13" t="s">
        <v>76</v>
      </c>
      <c r="AY498" s="269" t="s">
        <v>210</v>
      </c>
    </row>
    <row r="499" s="13" customFormat="1">
      <c r="A499" s="13"/>
      <c r="B499" s="258"/>
      <c r="C499" s="259"/>
      <c r="D499" s="260" t="s">
        <v>256</v>
      </c>
      <c r="E499" s="261" t="s">
        <v>1</v>
      </c>
      <c r="F499" s="262" t="s">
        <v>3226</v>
      </c>
      <c r="G499" s="259"/>
      <c r="H499" s="263">
        <v>7.7910000000000004</v>
      </c>
      <c r="I499" s="264"/>
      <c r="J499" s="259"/>
      <c r="K499" s="259"/>
      <c r="L499" s="265"/>
      <c r="M499" s="266"/>
      <c r="N499" s="267"/>
      <c r="O499" s="267"/>
      <c r="P499" s="267"/>
      <c r="Q499" s="267"/>
      <c r="R499" s="267"/>
      <c r="S499" s="267"/>
      <c r="T499" s="268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69" t="s">
        <v>256</v>
      </c>
      <c r="AU499" s="269" t="s">
        <v>92</v>
      </c>
      <c r="AV499" s="13" t="s">
        <v>92</v>
      </c>
      <c r="AW499" s="13" t="s">
        <v>32</v>
      </c>
      <c r="AX499" s="13" t="s">
        <v>76</v>
      </c>
      <c r="AY499" s="269" t="s">
        <v>210</v>
      </c>
    </row>
    <row r="500" s="13" customFormat="1">
      <c r="A500" s="13"/>
      <c r="B500" s="258"/>
      <c r="C500" s="259"/>
      <c r="D500" s="260" t="s">
        <v>256</v>
      </c>
      <c r="E500" s="261" t="s">
        <v>1</v>
      </c>
      <c r="F500" s="262" t="s">
        <v>3227</v>
      </c>
      <c r="G500" s="259"/>
      <c r="H500" s="263">
        <v>29.414999999999999</v>
      </c>
      <c r="I500" s="264"/>
      <c r="J500" s="259"/>
      <c r="K500" s="259"/>
      <c r="L500" s="265"/>
      <c r="M500" s="266"/>
      <c r="N500" s="267"/>
      <c r="O500" s="267"/>
      <c r="P500" s="267"/>
      <c r="Q500" s="267"/>
      <c r="R500" s="267"/>
      <c r="S500" s="267"/>
      <c r="T500" s="268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69" t="s">
        <v>256</v>
      </c>
      <c r="AU500" s="269" t="s">
        <v>92</v>
      </c>
      <c r="AV500" s="13" t="s">
        <v>92</v>
      </c>
      <c r="AW500" s="13" t="s">
        <v>32</v>
      </c>
      <c r="AX500" s="13" t="s">
        <v>76</v>
      </c>
      <c r="AY500" s="269" t="s">
        <v>210</v>
      </c>
    </row>
    <row r="501" s="13" customFormat="1">
      <c r="A501" s="13"/>
      <c r="B501" s="258"/>
      <c r="C501" s="259"/>
      <c r="D501" s="260" t="s">
        <v>256</v>
      </c>
      <c r="E501" s="261" t="s">
        <v>1</v>
      </c>
      <c r="F501" s="262" t="s">
        <v>3228</v>
      </c>
      <c r="G501" s="259"/>
      <c r="H501" s="263">
        <v>8.7439999999999998</v>
      </c>
      <c r="I501" s="264"/>
      <c r="J501" s="259"/>
      <c r="K501" s="259"/>
      <c r="L501" s="265"/>
      <c r="M501" s="266"/>
      <c r="N501" s="267"/>
      <c r="O501" s="267"/>
      <c r="P501" s="267"/>
      <c r="Q501" s="267"/>
      <c r="R501" s="267"/>
      <c r="S501" s="267"/>
      <c r="T501" s="268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269" t="s">
        <v>256</v>
      </c>
      <c r="AU501" s="269" t="s">
        <v>92</v>
      </c>
      <c r="AV501" s="13" t="s">
        <v>92</v>
      </c>
      <c r="AW501" s="13" t="s">
        <v>32</v>
      </c>
      <c r="AX501" s="13" t="s">
        <v>76</v>
      </c>
      <c r="AY501" s="269" t="s">
        <v>210</v>
      </c>
    </row>
    <row r="502" s="13" customFormat="1">
      <c r="A502" s="13"/>
      <c r="B502" s="258"/>
      <c r="C502" s="259"/>
      <c r="D502" s="260" t="s">
        <v>256</v>
      </c>
      <c r="E502" s="261" t="s">
        <v>1</v>
      </c>
      <c r="F502" s="262" t="s">
        <v>2793</v>
      </c>
      <c r="G502" s="259"/>
      <c r="H502" s="263">
        <v>0.30399999999999999</v>
      </c>
      <c r="I502" s="264"/>
      <c r="J502" s="259"/>
      <c r="K502" s="259"/>
      <c r="L502" s="265"/>
      <c r="M502" s="266"/>
      <c r="N502" s="267"/>
      <c r="O502" s="267"/>
      <c r="P502" s="267"/>
      <c r="Q502" s="267"/>
      <c r="R502" s="267"/>
      <c r="S502" s="267"/>
      <c r="T502" s="268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69" t="s">
        <v>256</v>
      </c>
      <c r="AU502" s="269" t="s">
        <v>92</v>
      </c>
      <c r="AV502" s="13" t="s">
        <v>92</v>
      </c>
      <c r="AW502" s="13" t="s">
        <v>32</v>
      </c>
      <c r="AX502" s="13" t="s">
        <v>76</v>
      </c>
      <c r="AY502" s="269" t="s">
        <v>210</v>
      </c>
    </row>
    <row r="503" s="16" customFormat="1">
      <c r="A503" s="16"/>
      <c r="B503" s="307"/>
      <c r="C503" s="308"/>
      <c r="D503" s="260" t="s">
        <v>256</v>
      </c>
      <c r="E503" s="309" t="s">
        <v>1</v>
      </c>
      <c r="F503" s="310" t="s">
        <v>2785</v>
      </c>
      <c r="G503" s="308"/>
      <c r="H503" s="311">
        <v>50.895000000000003</v>
      </c>
      <c r="I503" s="312"/>
      <c r="J503" s="308"/>
      <c r="K503" s="308"/>
      <c r="L503" s="313"/>
      <c r="M503" s="314"/>
      <c r="N503" s="315"/>
      <c r="O503" s="315"/>
      <c r="P503" s="315"/>
      <c r="Q503" s="315"/>
      <c r="R503" s="315"/>
      <c r="S503" s="315"/>
      <c r="T503" s="316"/>
      <c r="U503" s="16"/>
      <c r="V503" s="16"/>
      <c r="W503" s="16"/>
      <c r="X503" s="16"/>
      <c r="Y503" s="16"/>
      <c r="Z503" s="16"/>
      <c r="AA503" s="16"/>
      <c r="AB503" s="16"/>
      <c r="AC503" s="16"/>
      <c r="AD503" s="16"/>
      <c r="AE503" s="16"/>
      <c r="AT503" s="317" t="s">
        <v>256</v>
      </c>
      <c r="AU503" s="317" t="s">
        <v>92</v>
      </c>
      <c r="AV503" s="16" t="s">
        <v>102</v>
      </c>
      <c r="AW503" s="16" t="s">
        <v>32</v>
      </c>
      <c r="AX503" s="16" t="s">
        <v>76</v>
      </c>
      <c r="AY503" s="317" t="s">
        <v>210</v>
      </c>
    </row>
    <row r="504" s="14" customFormat="1">
      <c r="A504" s="14"/>
      <c r="B504" s="270"/>
      <c r="C504" s="271"/>
      <c r="D504" s="260" t="s">
        <v>256</v>
      </c>
      <c r="E504" s="272" t="s">
        <v>1</v>
      </c>
      <c r="F504" s="273" t="s">
        <v>268</v>
      </c>
      <c r="G504" s="271"/>
      <c r="H504" s="274">
        <v>106.33499999999999</v>
      </c>
      <c r="I504" s="275"/>
      <c r="J504" s="271"/>
      <c r="K504" s="271"/>
      <c r="L504" s="276"/>
      <c r="M504" s="277"/>
      <c r="N504" s="278"/>
      <c r="O504" s="278"/>
      <c r="P504" s="278"/>
      <c r="Q504" s="278"/>
      <c r="R504" s="278"/>
      <c r="S504" s="278"/>
      <c r="T504" s="279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T504" s="280" t="s">
        <v>256</v>
      </c>
      <c r="AU504" s="280" t="s">
        <v>92</v>
      </c>
      <c r="AV504" s="14" t="s">
        <v>227</v>
      </c>
      <c r="AW504" s="14" t="s">
        <v>32</v>
      </c>
      <c r="AX504" s="14" t="s">
        <v>84</v>
      </c>
      <c r="AY504" s="280" t="s">
        <v>210</v>
      </c>
    </row>
    <row r="505" s="12" customFormat="1" ht="22.8" customHeight="1">
      <c r="A505" s="12"/>
      <c r="B505" s="223"/>
      <c r="C505" s="224"/>
      <c r="D505" s="225" t="s">
        <v>75</v>
      </c>
      <c r="E505" s="237" t="s">
        <v>741</v>
      </c>
      <c r="F505" s="237" t="s">
        <v>807</v>
      </c>
      <c r="G505" s="224"/>
      <c r="H505" s="224"/>
      <c r="I505" s="227"/>
      <c r="J505" s="238">
        <f>BK505</f>
        <v>0</v>
      </c>
      <c r="K505" s="224"/>
      <c r="L505" s="229"/>
      <c r="M505" s="230"/>
      <c r="N505" s="231"/>
      <c r="O505" s="231"/>
      <c r="P505" s="232">
        <f>P506</f>
        <v>0</v>
      </c>
      <c r="Q505" s="231"/>
      <c r="R505" s="232">
        <f>R506</f>
        <v>0</v>
      </c>
      <c r="S505" s="231"/>
      <c r="T505" s="233">
        <f>T506</f>
        <v>0</v>
      </c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R505" s="234" t="s">
        <v>84</v>
      </c>
      <c r="AT505" s="235" t="s">
        <v>75</v>
      </c>
      <c r="AU505" s="235" t="s">
        <v>84</v>
      </c>
      <c r="AY505" s="234" t="s">
        <v>210</v>
      </c>
      <c r="BK505" s="236">
        <f>BK506</f>
        <v>0</v>
      </c>
    </row>
    <row r="506" s="2" customFormat="1" ht="23.4566" customHeight="1">
      <c r="A506" s="39"/>
      <c r="B506" s="40"/>
      <c r="C506" s="239" t="s">
        <v>795</v>
      </c>
      <c r="D506" s="239" t="s">
        <v>213</v>
      </c>
      <c r="E506" s="240" t="s">
        <v>2799</v>
      </c>
      <c r="F506" s="241" t="s">
        <v>2800</v>
      </c>
      <c r="G506" s="242" t="s">
        <v>333</v>
      </c>
      <c r="H506" s="243">
        <v>677.24099999999999</v>
      </c>
      <c r="I506" s="244"/>
      <c r="J506" s="245">
        <f>ROUND(I506*H506,2)</f>
        <v>0</v>
      </c>
      <c r="K506" s="246"/>
      <c r="L506" s="45"/>
      <c r="M506" s="247" t="s">
        <v>1</v>
      </c>
      <c r="N506" s="248" t="s">
        <v>42</v>
      </c>
      <c r="O506" s="98"/>
      <c r="P506" s="249">
        <f>O506*H506</f>
        <v>0</v>
      </c>
      <c r="Q506" s="249">
        <v>0</v>
      </c>
      <c r="R506" s="249">
        <f>Q506*H506</f>
        <v>0</v>
      </c>
      <c r="S506" s="249">
        <v>0</v>
      </c>
      <c r="T506" s="250">
        <f>S506*H506</f>
        <v>0</v>
      </c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R506" s="251" t="s">
        <v>227</v>
      </c>
      <c r="AT506" s="251" t="s">
        <v>213</v>
      </c>
      <c r="AU506" s="251" t="s">
        <v>92</v>
      </c>
      <c r="AY506" s="18" t="s">
        <v>210</v>
      </c>
      <c r="BE506" s="252">
        <f>IF(N506="základná",J506,0)</f>
        <v>0</v>
      </c>
      <c r="BF506" s="252">
        <f>IF(N506="znížená",J506,0)</f>
        <v>0</v>
      </c>
      <c r="BG506" s="252">
        <f>IF(N506="zákl. prenesená",J506,0)</f>
        <v>0</v>
      </c>
      <c r="BH506" s="252">
        <f>IF(N506="zníž. prenesená",J506,0)</f>
        <v>0</v>
      </c>
      <c r="BI506" s="252">
        <f>IF(N506="nulová",J506,0)</f>
        <v>0</v>
      </c>
      <c r="BJ506" s="18" t="s">
        <v>92</v>
      </c>
      <c r="BK506" s="252">
        <f>ROUND(I506*H506,2)</f>
        <v>0</v>
      </c>
      <c r="BL506" s="18" t="s">
        <v>227</v>
      </c>
      <c r="BM506" s="251" t="s">
        <v>2801</v>
      </c>
    </row>
    <row r="507" s="12" customFormat="1" ht="25.92" customHeight="1">
      <c r="A507" s="12"/>
      <c r="B507" s="223"/>
      <c r="C507" s="224"/>
      <c r="D507" s="225" t="s">
        <v>75</v>
      </c>
      <c r="E507" s="226" t="s">
        <v>812</v>
      </c>
      <c r="F507" s="226" t="s">
        <v>813</v>
      </c>
      <c r="G507" s="224"/>
      <c r="H507" s="224"/>
      <c r="I507" s="227"/>
      <c r="J507" s="228">
        <f>BK507</f>
        <v>0</v>
      </c>
      <c r="K507" s="224"/>
      <c r="L507" s="229"/>
      <c r="M507" s="230"/>
      <c r="N507" s="231"/>
      <c r="O507" s="231"/>
      <c r="P507" s="232">
        <f>P508</f>
        <v>0</v>
      </c>
      <c r="Q507" s="231"/>
      <c r="R507" s="232">
        <f>R508</f>
        <v>1.2223737461199999</v>
      </c>
      <c r="S507" s="231"/>
      <c r="T507" s="233">
        <f>T508</f>
        <v>0</v>
      </c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R507" s="234" t="s">
        <v>92</v>
      </c>
      <c r="AT507" s="235" t="s">
        <v>75</v>
      </c>
      <c r="AU507" s="235" t="s">
        <v>76</v>
      </c>
      <c r="AY507" s="234" t="s">
        <v>210</v>
      </c>
      <c r="BK507" s="236">
        <f>BK508</f>
        <v>0</v>
      </c>
    </row>
    <row r="508" s="12" customFormat="1" ht="22.8" customHeight="1">
      <c r="A508" s="12"/>
      <c r="B508" s="223"/>
      <c r="C508" s="224"/>
      <c r="D508" s="225" t="s">
        <v>75</v>
      </c>
      <c r="E508" s="237" t="s">
        <v>814</v>
      </c>
      <c r="F508" s="237" t="s">
        <v>815</v>
      </c>
      <c r="G508" s="224"/>
      <c r="H508" s="224"/>
      <c r="I508" s="227"/>
      <c r="J508" s="238">
        <f>BK508</f>
        <v>0</v>
      </c>
      <c r="K508" s="224"/>
      <c r="L508" s="229"/>
      <c r="M508" s="230"/>
      <c r="N508" s="231"/>
      <c r="O508" s="231"/>
      <c r="P508" s="232">
        <f>SUM(P509:P546)</f>
        <v>0</v>
      </c>
      <c r="Q508" s="231"/>
      <c r="R508" s="232">
        <f>SUM(R509:R546)</f>
        <v>1.2223737461199999</v>
      </c>
      <c r="S508" s="231"/>
      <c r="T508" s="233">
        <f>SUM(T509:T546)</f>
        <v>0</v>
      </c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R508" s="234" t="s">
        <v>92</v>
      </c>
      <c r="AT508" s="235" t="s">
        <v>75</v>
      </c>
      <c r="AU508" s="235" t="s">
        <v>84</v>
      </c>
      <c r="AY508" s="234" t="s">
        <v>210</v>
      </c>
      <c r="BK508" s="236">
        <f>SUM(BK509:BK546)</f>
        <v>0</v>
      </c>
    </row>
    <row r="509" s="2" customFormat="1" ht="23.4566" customHeight="1">
      <c r="A509" s="39"/>
      <c r="B509" s="40"/>
      <c r="C509" s="239" t="s">
        <v>802</v>
      </c>
      <c r="D509" s="239" t="s">
        <v>213</v>
      </c>
      <c r="E509" s="240" t="s">
        <v>817</v>
      </c>
      <c r="F509" s="241" t="s">
        <v>818</v>
      </c>
      <c r="G509" s="242" t="s">
        <v>254</v>
      </c>
      <c r="H509" s="243">
        <v>8.8800000000000008</v>
      </c>
      <c r="I509" s="244"/>
      <c r="J509" s="245">
        <f>ROUND(I509*H509,2)</f>
        <v>0</v>
      </c>
      <c r="K509" s="246"/>
      <c r="L509" s="45"/>
      <c r="M509" s="247" t="s">
        <v>1</v>
      </c>
      <c r="N509" s="248" t="s">
        <v>42</v>
      </c>
      <c r="O509" s="98"/>
      <c r="P509" s="249">
        <f>O509*H509</f>
        <v>0</v>
      </c>
      <c r="Q509" s="249">
        <v>0</v>
      </c>
      <c r="R509" s="249">
        <f>Q509*H509</f>
        <v>0</v>
      </c>
      <c r="S509" s="249">
        <v>0</v>
      </c>
      <c r="T509" s="250">
        <f>S509*H509</f>
        <v>0</v>
      </c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R509" s="251" t="s">
        <v>336</v>
      </c>
      <c r="AT509" s="251" t="s">
        <v>213</v>
      </c>
      <c r="AU509" s="251" t="s">
        <v>92</v>
      </c>
      <c r="AY509" s="18" t="s">
        <v>210</v>
      </c>
      <c r="BE509" s="252">
        <f>IF(N509="základná",J509,0)</f>
        <v>0</v>
      </c>
      <c r="BF509" s="252">
        <f>IF(N509="znížená",J509,0)</f>
        <v>0</v>
      </c>
      <c r="BG509" s="252">
        <f>IF(N509="zákl. prenesená",J509,0)</f>
        <v>0</v>
      </c>
      <c r="BH509" s="252">
        <f>IF(N509="zníž. prenesená",J509,0)</f>
        <v>0</v>
      </c>
      <c r="BI509" s="252">
        <f>IF(N509="nulová",J509,0)</f>
        <v>0</v>
      </c>
      <c r="BJ509" s="18" t="s">
        <v>92</v>
      </c>
      <c r="BK509" s="252">
        <f>ROUND(I509*H509,2)</f>
        <v>0</v>
      </c>
      <c r="BL509" s="18" t="s">
        <v>336</v>
      </c>
      <c r="BM509" s="251" t="s">
        <v>2802</v>
      </c>
    </row>
    <row r="510" s="13" customFormat="1">
      <c r="A510" s="13"/>
      <c r="B510" s="258"/>
      <c r="C510" s="259"/>
      <c r="D510" s="260" t="s">
        <v>256</v>
      </c>
      <c r="E510" s="261" t="s">
        <v>1</v>
      </c>
      <c r="F510" s="262" t="s">
        <v>3231</v>
      </c>
      <c r="G510" s="259"/>
      <c r="H510" s="263">
        <v>8.8800000000000008</v>
      </c>
      <c r="I510" s="264"/>
      <c r="J510" s="259"/>
      <c r="K510" s="259"/>
      <c r="L510" s="265"/>
      <c r="M510" s="266"/>
      <c r="N510" s="267"/>
      <c r="O510" s="267"/>
      <c r="P510" s="267"/>
      <c r="Q510" s="267"/>
      <c r="R510" s="267"/>
      <c r="S510" s="267"/>
      <c r="T510" s="268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69" t="s">
        <v>256</v>
      </c>
      <c r="AU510" s="269" t="s">
        <v>92</v>
      </c>
      <c r="AV510" s="13" t="s">
        <v>92</v>
      </c>
      <c r="AW510" s="13" t="s">
        <v>32</v>
      </c>
      <c r="AX510" s="13" t="s">
        <v>76</v>
      </c>
      <c r="AY510" s="269" t="s">
        <v>210</v>
      </c>
    </row>
    <row r="511" s="14" customFormat="1">
      <c r="A511" s="14"/>
      <c r="B511" s="270"/>
      <c r="C511" s="271"/>
      <c r="D511" s="260" t="s">
        <v>256</v>
      </c>
      <c r="E511" s="272" t="s">
        <v>1</v>
      </c>
      <c r="F511" s="273" t="s">
        <v>268</v>
      </c>
      <c r="G511" s="271"/>
      <c r="H511" s="274">
        <v>8.8800000000000008</v>
      </c>
      <c r="I511" s="275"/>
      <c r="J511" s="271"/>
      <c r="K511" s="271"/>
      <c r="L511" s="276"/>
      <c r="M511" s="277"/>
      <c r="N511" s="278"/>
      <c r="O511" s="278"/>
      <c r="P511" s="278"/>
      <c r="Q511" s="278"/>
      <c r="R511" s="278"/>
      <c r="S511" s="278"/>
      <c r="T511" s="279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T511" s="280" t="s">
        <v>256</v>
      </c>
      <c r="AU511" s="280" t="s">
        <v>92</v>
      </c>
      <c r="AV511" s="14" t="s">
        <v>227</v>
      </c>
      <c r="AW511" s="14" t="s">
        <v>32</v>
      </c>
      <c r="AX511" s="14" t="s">
        <v>84</v>
      </c>
      <c r="AY511" s="280" t="s">
        <v>210</v>
      </c>
    </row>
    <row r="512" s="2" customFormat="1" ht="16.30189" customHeight="1">
      <c r="A512" s="39"/>
      <c r="B512" s="40"/>
      <c r="C512" s="281" t="s">
        <v>808</v>
      </c>
      <c r="D512" s="281" t="s">
        <v>330</v>
      </c>
      <c r="E512" s="282" t="s">
        <v>1213</v>
      </c>
      <c r="F512" s="283" t="s">
        <v>1214</v>
      </c>
      <c r="G512" s="284" t="s">
        <v>333</v>
      </c>
      <c r="H512" s="285">
        <v>0.0030000000000000001</v>
      </c>
      <c r="I512" s="286"/>
      <c r="J512" s="287">
        <f>ROUND(I512*H512,2)</f>
        <v>0</v>
      </c>
      <c r="K512" s="288"/>
      <c r="L512" s="289"/>
      <c r="M512" s="290" t="s">
        <v>1</v>
      </c>
      <c r="N512" s="291" t="s">
        <v>42</v>
      </c>
      <c r="O512" s="98"/>
      <c r="P512" s="249">
        <f>O512*H512</f>
        <v>0</v>
      </c>
      <c r="Q512" s="249">
        <v>1</v>
      </c>
      <c r="R512" s="249">
        <f>Q512*H512</f>
        <v>0.0030000000000000001</v>
      </c>
      <c r="S512" s="249">
        <v>0</v>
      </c>
      <c r="T512" s="250">
        <f>S512*H512</f>
        <v>0</v>
      </c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R512" s="251" t="s">
        <v>418</v>
      </c>
      <c r="AT512" s="251" t="s">
        <v>330</v>
      </c>
      <c r="AU512" s="251" t="s">
        <v>92</v>
      </c>
      <c r="AY512" s="18" t="s">
        <v>210</v>
      </c>
      <c r="BE512" s="252">
        <f>IF(N512="základná",J512,0)</f>
        <v>0</v>
      </c>
      <c r="BF512" s="252">
        <f>IF(N512="znížená",J512,0)</f>
        <v>0</v>
      </c>
      <c r="BG512" s="252">
        <f>IF(N512="zákl. prenesená",J512,0)</f>
        <v>0</v>
      </c>
      <c r="BH512" s="252">
        <f>IF(N512="zníž. prenesená",J512,0)</f>
        <v>0</v>
      </c>
      <c r="BI512" s="252">
        <f>IF(N512="nulová",J512,0)</f>
        <v>0</v>
      </c>
      <c r="BJ512" s="18" t="s">
        <v>92</v>
      </c>
      <c r="BK512" s="252">
        <f>ROUND(I512*H512,2)</f>
        <v>0</v>
      </c>
      <c r="BL512" s="18" t="s">
        <v>336</v>
      </c>
      <c r="BM512" s="251" t="s">
        <v>2804</v>
      </c>
    </row>
    <row r="513" s="13" customFormat="1">
      <c r="A513" s="13"/>
      <c r="B513" s="258"/>
      <c r="C513" s="259"/>
      <c r="D513" s="260" t="s">
        <v>256</v>
      </c>
      <c r="E513" s="259"/>
      <c r="F513" s="262" t="s">
        <v>3232</v>
      </c>
      <c r="G513" s="259"/>
      <c r="H513" s="263">
        <v>0.0030000000000000001</v>
      </c>
      <c r="I513" s="264"/>
      <c r="J513" s="259"/>
      <c r="K513" s="259"/>
      <c r="L513" s="265"/>
      <c r="M513" s="266"/>
      <c r="N513" s="267"/>
      <c r="O513" s="267"/>
      <c r="P513" s="267"/>
      <c r="Q513" s="267"/>
      <c r="R513" s="267"/>
      <c r="S513" s="267"/>
      <c r="T513" s="268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69" t="s">
        <v>256</v>
      </c>
      <c r="AU513" s="269" t="s">
        <v>92</v>
      </c>
      <c r="AV513" s="13" t="s">
        <v>92</v>
      </c>
      <c r="AW513" s="13" t="s">
        <v>4</v>
      </c>
      <c r="AX513" s="13" t="s">
        <v>84</v>
      </c>
      <c r="AY513" s="269" t="s">
        <v>210</v>
      </c>
    </row>
    <row r="514" s="2" customFormat="1" ht="23.4566" customHeight="1">
      <c r="A514" s="39"/>
      <c r="B514" s="40"/>
      <c r="C514" s="239" t="s">
        <v>816</v>
      </c>
      <c r="D514" s="239" t="s">
        <v>213</v>
      </c>
      <c r="E514" s="240" t="s">
        <v>826</v>
      </c>
      <c r="F514" s="241" t="s">
        <v>827</v>
      </c>
      <c r="G514" s="242" t="s">
        <v>254</v>
      </c>
      <c r="H514" s="243">
        <v>12.210000000000001</v>
      </c>
      <c r="I514" s="244"/>
      <c r="J514" s="245">
        <f>ROUND(I514*H514,2)</f>
        <v>0</v>
      </c>
      <c r="K514" s="246"/>
      <c r="L514" s="45"/>
      <c r="M514" s="247" t="s">
        <v>1</v>
      </c>
      <c r="N514" s="248" t="s">
        <v>42</v>
      </c>
      <c r="O514" s="98"/>
      <c r="P514" s="249">
        <f>O514*H514</f>
        <v>0</v>
      </c>
      <c r="Q514" s="249">
        <v>0.00026259999999999999</v>
      </c>
      <c r="R514" s="249">
        <f>Q514*H514</f>
        <v>0.0032063460000000001</v>
      </c>
      <c r="S514" s="249">
        <v>0</v>
      </c>
      <c r="T514" s="250">
        <f>S514*H514</f>
        <v>0</v>
      </c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R514" s="251" t="s">
        <v>336</v>
      </c>
      <c r="AT514" s="251" t="s">
        <v>213</v>
      </c>
      <c r="AU514" s="251" t="s">
        <v>92</v>
      </c>
      <c r="AY514" s="18" t="s">
        <v>210</v>
      </c>
      <c r="BE514" s="252">
        <f>IF(N514="základná",J514,0)</f>
        <v>0</v>
      </c>
      <c r="BF514" s="252">
        <f>IF(N514="znížená",J514,0)</f>
        <v>0</v>
      </c>
      <c r="BG514" s="252">
        <f>IF(N514="zákl. prenesená",J514,0)</f>
        <v>0</v>
      </c>
      <c r="BH514" s="252">
        <f>IF(N514="zníž. prenesená",J514,0)</f>
        <v>0</v>
      </c>
      <c r="BI514" s="252">
        <f>IF(N514="nulová",J514,0)</f>
        <v>0</v>
      </c>
      <c r="BJ514" s="18" t="s">
        <v>92</v>
      </c>
      <c r="BK514" s="252">
        <f>ROUND(I514*H514,2)</f>
        <v>0</v>
      </c>
      <c r="BL514" s="18" t="s">
        <v>336</v>
      </c>
      <c r="BM514" s="251" t="s">
        <v>2807</v>
      </c>
    </row>
    <row r="515" s="13" customFormat="1">
      <c r="A515" s="13"/>
      <c r="B515" s="258"/>
      <c r="C515" s="259"/>
      <c r="D515" s="260" t="s">
        <v>256</v>
      </c>
      <c r="E515" s="261" t="s">
        <v>1</v>
      </c>
      <c r="F515" s="262" t="s">
        <v>3233</v>
      </c>
      <c r="G515" s="259"/>
      <c r="H515" s="263">
        <v>12.210000000000001</v>
      </c>
      <c r="I515" s="264"/>
      <c r="J515" s="259"/>
      <c r="K515" s="259"/>
      <c r="L515" s="265"/>
      <c r="M515" s="266"/>
      <c r="N515" s="267"/>
      <c r="O515" s="267"/>
      <c r="P515" s="267"/>
      <c r="Q515" s="267"/>
      <c r="R515" s="267"/>
      <c r="S515" s="267"/>
      <c r="T515" s="268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69" t="s">
        <v>256</v>
      </c>
      <c r="AU515" s="269" t="s">
        <v>92</v>
      </c>
      <c r="AV515" s="13" t="s">
        <v>92</v>
      </c>
      <c r="AW515" s="13" t="s">
        <v>32</v>
      </c>
      <c r="AX515" s="13" t="s">
        <v>84</v>
      </c>
      <c r="AY515" s="269" t="s">
        <v>210</v>
      </c>
    </row>
    <row r="516" s="2" customFormat="1" ht="16.30189" customHeight="1">
      <c r="A516" s="39"/>
      <c r="B516" s="40"/>
      <c r="C516" s="281" t="s">
        <v>820</v>
      </c>
      <c r="D516" s="281" t="s">
        <v>330</v>
      </c>
      <c r="E516" s="282" t="s">
        <v>2810</v>
      </c>
      <c r="F516" s="283" t="s">
        <v>2811</v>
      </c>
      <c r="G516" s="284" t="s">
        <v>333</v>
      </c>
      <c r="H516" s="285">
        <v>0.021000000000000001</v>
      </c>
      <c r="I516" s="286"/>
      <c r="J516" s="287">
        <f>ROUND(I516*H516,2)</f>
        <v>0</v>
      </c>
      <c r="K516" s="288"/>
      <c r="L516" s="289"/>
      <c r="M516" s="290" t="s">
        <v>1</v>
      </c>
      <c r="N516" s="291" t="s">
        <v>42</v>
      </c>
      <c r="O516" s="98"/>
      <c r="P516" s="249">
        <f>O516*H516</f>
        <v>0</v>
      </c>
      <c r="Q516" s="249">
        <v>1</v>
      </c>
      <c r="R516" s="249">
        <f>Q516*H516</f>
        <v>0.021000000000000001</v>
      </c>
      <c r="S516" s="249">
        <v>0</v>
      </c>
      <c r="T516" s="250">
        <f>S516*H516</f>
        <v>0</v>
      </c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R516" s="251" t="s">
        <v>418</v>
      </c>
      <c r="AT516" s="251" t="s">
        <v>330</v>
      </c>
      <c r="AU516" s="251" t="s">
        <v>92</v>
      </c>
      <c r="AY516" s="18" t="s">
        <v>210</v>
      </c>
      <c r="BE516" s="252">
        <f>IF(N516="základná",J516,0)</f>
        <v>0</v>
      </c>
      <c r="BF516" s="252">
        <f>IF(N516="znížená",J516,0)</f>
        <v>0</v>
      </c>
      <c r="BG516" s="252">
        <f>IF(N516="zákl. prenesená",J516,0)</f>
        <v>0</v>
      </c>
      <c r="BH516" s="252">
        <f>IF(N516="zníž. prenesená",J516,0)</f>
        <v>0</v>
      </c>
      <c r="BI516" s="252">
        <f>IF(N516="nulová",J516,0)</f>
        <v>0</v>
      </c>
      <c r="BJ516" s="18" t="s">
        <v>92</v>
      </c>
      <c r="BK516" s="252">
        <f>ROUND(I516*H516,2)</f>
        <v>0</v>
      </c>
      <c r="BL516" s="18" t="s">
        <v>336</v>
      </c>
      <c r="BM516" s="251" t="s">
        <v>2812</v>
      </c>
    </row>
    <row r="517" s="13" customFormat="1">
      <c r="A517" s="13"/>
      <c r="B517" s="258"/>
      <c r="C517" s="259"/>
      <c r="D517" s="260" t="s">
        <v>256</v>
      </c>
      <c r="E517" s="259"/>
      <c r="F517" s="262" t="s">
        <v>3234</v>
      </c>
      <c r="G517" s="259"/>
      <c r="H517" s="263">
        <v>0.021000000000000001</v>
      </c>
      <c r="I517" s="264"/>
      <c r="J517" s="259"/>
      <c r="K517" s="259"/>
      <c r="L517" s="265"/>
      <c r="M517" s="266"/>
      <c r="N517" s="267"/>
      <c r="O517" s="267"/>
      <c r="P517" s="267"/>
      <c r="Q517" s="267"/>
      <c r="R517" s="267"/>
      <c r="S517" s="267"/>
      <c r="T517" s="268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269" t="s">
        <v>256</v>
      </c>
      <c r="AU517" s="269" t="s">
        <v>92</v>
      </c>
      <c r="AV517" s="13" t="s">
        <v>92</v>
      </c>
      <c r="AW517" s="13" t="s">
        <v>4</v>
      </c>
      <c r="AX517" s="13" t="s">
        <v>84</v>
      </c>
      <c r="AY517" s="269" t="s">
        <v>210</v>
      </c>
    </row>
    <row r="518" s="2" customFormat="1" ht="23.4566" customHeight="1">
      <c r="A518" s="39"/>
      <c r="B518" s="40"/>
      <c r="C518" s="239" t="s">
        <v>825</v>
      </c>
      <c r="D518" s="239" t="s">
        <v>213</v>
      </c>
      <c r="E518" s="240" t="s">
        <v>3073</v>
      </c>
      <c r="F518" s="241" t="s">
        <v>3074</v>
      </c>
      <c r="G518" s="242" t="s">
        <v>254</v>
      </c>
      <c r="H518" s="243">
        <v>31.920000000000002</v>
      </c>
      <c r="I518" s="244"/>
      <c r="J518" s="245">
        <f>ROUND(I518*H518,2)</f>
        <v>0</v>
      </c>
      <c r="K518" s="246"/>
      <c r="L518" s="45"/>
      <c r="M518" s="247" t="s">
        <v>1</v>
      </c>
      <c r="N518" s="248" t="s">
        <v>42</v>
      </c>
      <c r="O518" s="98"/>
      <c r="P518" s="249">
        <f>O518*H518</f>
        <v>0</v>
      </c>
      <c r="Q518" s="249">
        <v>0</v>
      </c>
      <c r="R518" s="249">
        <f>Q518*H518</f>
        <v>0</v>
      </c>
      <c r="S518" s="249">
        <v>0</v>
      </c>
      <c r="T518" s="250">
        <f>S518*H518</f>
        <v>0</v>
      </c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R518" s="251" t="s">
        <v>336</v>
      </c>
      <c r="AT518" s="251" t="s">
        <v>213</v>
      </c>
      <c r="AU518" s="251" t="s">
        <v>92</v>
      </c>
      <c r="AY518" s="18" t="s">
        <v>210</v>
      </c>
      <c r="BE518" s="252">
        <f>IF(N518="základná",J518,0)</f>
        <v>0</v>
      </c>
      <c r="BF518" s="252">
        <f>IF(N518="znížená",J518,0)</f>
        <v>0</v>
      </c>
      <c r="BG518" s="252">
        <f>IF(N518="zákl. prenesená",J518,0)</f>
        <v>0</v>
      </c>
      <c r="BH518" s="252">
        <f>IF(N518="zníž. prenesená",J518,0)</f>
        <v>0</v>
      </c>
      <c r="BI518" s="252">
        <f>IF(N518="nulová",J518,0)</f>
        <v>0</v>
      </c>
      <c r="BJ518" s="18" t="s">
        <v>92</v>
      </c>
      <c r="BK518" s="252">
        <f>ROUND(I518*H518,2)</f>
        <v>0</v>
      </c>
      <c r="BL518" s="18" t="s">
        <v>336</v>
      </c>
      <c r="BM518" s="251" t="s">
        <v>3075</v>
      </c>
    </row>
    <row r="519" s="13" customFormat="1">
      <c r="A519" s="13"/>
      <c r="B519" s="258"/>
      <c r="C519" s="259"/>
      <c r="D519" s="260" t="s">
        <v>256</v>
      </c>
      <c r="E519" s="261" t="s">
        <v>1</v>
      </c>
      <c r="F519" s="262" t="s">
        <v>3235</v>
      </c>
      <c r="G519" s="259"/>
      <c r="H519" s="263">
        <v>31.920000000000002</v>
      </c>
      <c r="I519" s="264"/>
      <c r="J519" s="259"/>
      <c r="K519" s="259"/>
      <c r="L519" s="265"/>
      <c r="M519" s="266"/>
      <c r="N519" s="267"/>
      <c r="O519" s="267"/>
      <c r="P519" s="267"/>
      <c r="Q519" s="267"/>
      <c r="R519" s="267"/>
      <c r="S519" s="267"/>
      <c r="T519" s="268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69" t="s">
        <v>256</v>
      </c>
      <c r="AU519" s="269" t="s">
        <v>92</v>
      </c>
      <c r="AV519" s="13" t="s">
        <v>92</v>
      </c>
      <c r="AW519" s="13" t="s">
        <v>32</v>
      </c>
      <c r="AX519" s="13" t="s">
        <v>84</v>
      </c>
      <c r="AY519" s="269" t="s">
        <v>210</v>
      </c>
    </row>
    <row r="520" s="2" customFormat="1" ht="23.4566" customHeight="1">
      <c r="A520" s="39"/>
      <c r="B520" s="40"/>
      <c r="C520" s="281" t="s">
        <v>830</v>
      </c>
      <c r="D520" s="281" t="s">
        <v>330</v>
      </c>
      <c r="E520" s="282" t="s">
        <v>3077</v>
      </c>
      <c r="F520" s="283" t="s">
        <v>3078</v>
      </c>
      <c r="G520" s="284" t="s">
        <v>254</v>
      </c>
      <c r="H520" s="285">
        <v>36.707999999999998</v>
      </c>
      <c r="I520" s="286"/>
      <c r="J520" s="287">
        <f>ROUND(I520*H520,2)</f>
        <v>0</v>
      </c>
      <c r="K520" s="288"/>
      <c r="L520" s="289"/>
      <c r="M520" s="290" t="s">
        <v>1</v>
      </c>
      <c r="N520" s="291" t="s">
        <v>42</v>
      </c>
      <c r="O520" s="98"/>
      <c r="P520" s="249">
        <f>O520*H520</f>
        <v>0</v>
      </c>
      <c r="Q520" s="249">
        <v>0.0044999999999999997</v>
      </c>
      <c r="R520" s="249">
        <f>Q520*H520</f>
        <v>0.16518599999999997</v>
      </c>
      <c r="S520" s="249">
        <v>0</v>
      </c>
      <c r="T520" s="250">
        <f>S520*H520</f>
        <v>0</v>
      </c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R520" s="251" t="s">
        <v>418</v>
      </c>
      <c r="AT520" s="251" t="s">
        <v>330</v>
      </c>
      <c r="AU520" s="251" t="s">
        <v>92</v>
      </c>
      <c r="AY520" s="18" t="s">
        <v>210</v>
      </c>
      <c r="BE520" s="252">
        <f>IF(N520="základná",J520,0)</f>
        <v>0</v>
      </c>
      <c r="BF520" s="252">
        <f>IF(N520="znížená",J520,0)</f>
        <v>0</v>
      </c>
      <c r="BG520" s="252">
        <f>IF(N520="zákl. prenesená",J520,0)</f>
        <v>0</v>
      </c>
      <c r="BH520" s="252">
        <f>IF(N520="zníž. prenesená",J520,0)</f>
        <v>0</v>
      </c>
      <c r="BI520" s="252">
        <f>IF(N520="nulová",J520,0)</f>
        <v>0</v>
      </c>
      <c r="BJ520" s="18" t="s">
        <v>92</v>
      </c>
      <c r="BK520" s="252">
        <f>ROUND(I520*H520,2)</f>
        <v>0</v>
      </c>
      <c r="BL520" s="18" t="s">
        <v>336</v>
      </c>
      <c r="BM520" s="251" t="s">
        <v>3079</v>
      </c>
    </row>
    <row r="521" s="13" customFormat="1">
      <c r="A521" s="13"/>
      <c r="B521" s="258"/>
      <c r="C521" s="259"/>
      <c r="D521" s="260" t="s">
        <v>256</v>
      </c>
      <c r="E521" s="259"/>
      <c r="F521" s="262" t="s">
        <v>3236</v>
      </c>
      <c r="G521" s="259"/>
      <c r="H521" s="263">
        <v>36.707999999999998</v>
      </c>
      <c r="I521" s="264"/>
      <c r="J521" s="259"/>
      <c r="K521" s="259"/>
      <c r="L521" s="265"/>
      <c r="M521" s="266"/>
      <c r="N521" s="267"/>
      <c r="O521" s="267"/>
      <c r="P521" s="267"/>
      <c r="Q521" s="267"/>
      <c r="R521" s="267"/>
      <c r="S521" s="267"/>
      <c r="T521" s="268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69" t="s">
        <v>256</v>
      </c>
      <c r="AU521" s="269" t="s">
        <v>92</v>
      </c>
      <c r="AV521" s="13" t="s">
        <v>92</v>
      </c>
      <c r="AW521" s="13" t="s">
        <v>4</v>
      </c>
      <c r="AX521" s="13" t="s">
        <v>84</v>
      </c>
      <c r="AY521" s="269" t="s">
        <v>210</v>
      </c>
    </row>
    <row r="522" s="2" customFormat="1" ht="23.4566" customHeight="1">
      <c r="A522" s="39"/>
      <c r="B522" s="40"/>
      <c r="C522" s="239" t="s">
        <v>835</v>
      </c>
      <c r="D522" s="239" t="s">
        <v>213</v>
      </c>
      <c r="E522" s="240" t="s">
        <v>3237</v>
      </c>
      <c r="F522" s="241" t="s">
        <v>3238</v>
      </c>
      <c r="G522" s="242" t="s">
        <v>254</v>
      </c>
      <c r="H522" s="243">
        <v>5.5499999999999998</v>
      </c>
      <c r="I522" s="244"/>
      <c r="J522" s="245">
        <f>ROUND(I522*H522,2)</f>
        <v>0</v>
      </c>
      <c r="K522" s="246"/>
      <c r="L522" s="45"/>
      <c r="M522" s="247" t="s">
        <v>1</v>
      </c>
      <c r="N522" s="248" t="s">
        <v>42</v>
      </c>
      <c r="O522" s="98"/>
      <c r="P522" s="249">
        <f>O522*H522</f>
        <v>0</v>
      </c>
      <c r="Q522" s="249">
        <v>0.00054000000000000001</v>
      </c>
      <c r="R522" s="249">
        <f>Q522*H522</f>
        <v>0.0029970000000000001</v>
      </c>
      <c r="S522" s="249">
        <v>0</v>
      </c>
      <c r="T522" s="250">
        <f>S522*H522</f>
        <v>0</v>
      </c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R522" s="251" t="s">
        <v>336</v>
      </c>
      <c r="AT522" s="251" t="s">
        <v>213</v>
      </c>
      <c r="AU522" s="251" t="s">
        <v>92</v>
      </c>
      <c r="AY522" s="18" t="s">
        <v>210</v>
      </c>
      <c r="BE522" s="252">
        <f>IF(N522="základná",J522,0)</f>
        <v>0</v>
      </c>
      <c r="BF522" s="252">
        <f>IF(N522="znížená",J522,0)</f>
        <v>0</v>
      </c>
      <c r="BG522" s="252">
        <f>IF(N522="zákl. prenesená",J522,0)</f>
        <v>0</v>
      </c>
      <c r="BH522" s="252">
        <f>IF(N522="zníž. prenesená",J522,0)</f>
        <v>0</v>
      </c>
      <c r="BI522" s="252">
        <f>IF(N522="nulová",J522,0)</f>
        <v>0</v>
      </c>
      <c r="BJ522" s="18" t="s">
        <v>92</v>
      </c>
      <c r="BK522" s="252">
        <f>ROUND(I522*H522,2)</f>
        <v>0</v>
      </c>
      <c r="BL522" s="18" t="s">
        <v>336</v>
      </c>
      <c r="BM522" s="251" t="s">
        <v>3239</v>
      </c>
    </row>
    <row r="523" s="13" customFormat="1">
      <c r="A523" s="13"/>
      <c r="B523" s="258"/>
      <c r="C523" s="259"/>
      <c r="D523" s="260" t="s">
        <v>256</v>
      </c>
      <c r="E523" s="261" t="s">
        <v>1</v>
      </c>
      <c r="F523" s="262" t="s">
        <v>3240</v>
      </c>
      <c r="G523" s="259"/>
      <c r="H523" s="263">
        <v>5.5499999999999998</v>
      </c>
      <c r="I523" s="264"/>
      <c r="J523" s="259"/>
      <c r="K523" s="259"/>
      <c r="L523" s="265"/>
      <c r="M523" s="266"/>
      <c r="N523" s="267"/>
      <c r="O523" s="267"/>
      <c r="P523" s="267"/>
      <c r="Q523" s="267"/>
      <c r="R523" s="267"/>
      <c r="S523" s="267"/>
      <c r="T523" s="268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69" t="s">
        <v>256</v>
      </c>
      <c r="AU523" s="269" t="s">
        <v>92</v>
      </c>
      <c r="AV523" s="13" t="s">
        <v>92</v>
      </c>
      <c r="AW523" s="13" t="s">
        <v>32</v>
      </c>
      <c r="AX523" s="13" t="s">
        <v>84</v>
      </c>
      <c r="AY523" s="269" t="s">
        <v>210</v>
      </c>
    </row>
    <row r="524" s="2" customFormat="1" ht="23.4566" customHeight="1">
      <c r="A524" s="39"/>
      <c r="B524" s="40"/>
      <c r="C524" s="281" t="s">
        <v>2806</v>
      </c>
      <c r="D524" s="281" t="s">
        <v>330</v>
      </c>
      <c r="E524" s="282" t="s">
        <v>3241</v>
      </c>
      <c r="F524" s="283" t="s">
        <v>3242</v>
      </c>
      <c r="G524" s="284" t="s">
        <v>254</v>
      </c>
      <c r="H524" s="285">
        <v>6.6600000000000001</v>
      </c>
      <c r="I524" s="286"/>
      <c r="J524" s="287">
        <f>ROUND(I524*H524,2)</f>
        <v>0</v>
      </c>
      <c r="K524" s="288"/>
      <c r="L524" s="289"/>
      <c r="M524" s="290" t="s">
        <v>1</v>
      </c>
      <c r="N524" s="291" t="s">
        <v>42</v>
      </c>
      <c r="O524" s="98"/>
      <c r="P524" s="249">
        <f>O524*H524</f>
        <v>0</v>
      </c>
      <c r="Q524" s="249">
        <v>0.0042500000000000003</v>
      </c>
      <c r="R524" s="249">
        <f>Q524*H524</f>
        <v>0.028305000000000004</v>
      </c>
      <c r="S524" s="249">
        <v>0</v>
      </c>
      <c r="T524" s="250">
        <f>S524*H524</f>
        <v>0</v>
      </c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R524" s="251" t="s">
        <v>418</v>
      </c>
      <c r="AT524" s="251" t="s">
        <v>330</v>
      </c>
      <c r="AU524" s="251" t="s">
        <v>92</v>
      </c>
      <c r="AY524" s="18" t="s">
        <v>210</v>
      </c>
      <c r="BE524" s="252">
        <f>IF(N524="základná",J524,0)</f>
        <v>0</v>
      </c>
      <c r="BF524" s="252">
        <f>IF(N524="znížená",J524,0)</f>
        <v>0</v>
      </c>
      <c r="BG524" s="252">
        <f>IF(N524="zákl. prenesená",J524,0)</f>
        <v>0</v>
      </c>
      <c r="BH524" s="252">
        <f>IF(N524="zníž. prenesená",J524,0)</f>
        <v>0</v>
      </c>
      <c r="BI524" s="252">
        <f>IF(N524="nulová",J524,0)</f>
        <v>0</v>
      </c>
      <c r="BJ524" s="18" t="s">
        <v>92</v>
      </c>
      <c r="BK524" s="252">
        <f>ROUND(I524*H524,2)</f>
        <v>0</v>
      </c>
      <c r="BL524" s="18" t="s">
        <v>336</v>
      </c>
      <c r="BM524" s="251" t="s">
        <v>3243</v>
      </c>
    </row>
    <row r="525" s="13" customFormat="1">
      <c r="A525" s="13"/>
      <c r="B525" s="258"/>
      <c r="C525" s="259"/>
      <c r="D525" s="260" t="s">
        <v>256</v>
      </c>
      <c r="E525" s="259"/>
      <c r="F525" s="262" t="s">
        <v>3244</v>
      </c>
      <c r="G525" s="259"/>
      <c r="H525" s="263">
        <v>6.6600000000000001</v>
      </c>
      <c r="I525" s="264"/>
      <c r="J525" s="259"/>
      <c r="K525" s="259"/>
      <c r="L525" s="265"/>
      <c r="M525" s="266"/>
      <c r="N525" s="267"/>
      <c r="O525" s="267"/>
      <c r="P525" s="267"/>
      <c r="Q525" s="267"/>
      <c r="R525" s="267"/>
      <c r="S525" s="267"/>
      <c r="T525" s="268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69" t="s">
        <v>256</v>
      </c>
      <c r="AU525" s="269" t="s">
        <v>92</v>
      </c>
      <c r="AV525" s="13" t="s">
        <v>92</v>
      </c>
      <c r="AW525" s="13" t="s">
        <v>4</v>
      </c>
      <c r="AX525" s="13" t="s">
        <v>84</v>
      </c>
      <c r="AY525" s="269" t="s">
        <v>210</v>
      </c>
    </row>
    <row r="526" s="2" customFormat="1" ht="23.4566" customHeight="1">
      <c r="A526" s="39"/>
      <c r="B526" s="40"/>
      <c r="C526" s="239" t="s">
        <v>2809</v>
      </c>
      <c r="D526" s="239" t="s">
        <v>213</v>
      </c>
      <c r="E526" s="240" t="s">
        <v>2815</v>
      </c>
      <c r="F526" s="241" t="s">
        <v>2816</v>
      </c>
      <c r="G526" s="242" t="s">
        <v>254</v>
      </c>
      <c r="H526" s="243">
        <v>67.5</v>
      </c>
      <c r="I526" s="244"/>
      <c r="J526" s="245">
        <f>ROUND(I526*H526,2)</f>
        <v>0</v>
      </c>
      <c r="K526" s="246"/>
      <c r="L526" s="45"/>
      <c r="M526" s="247" t="s">
        <v>1</v>
      </c>
      <c r="N526" s="248" t="s">
        <v>42</v>
      </c>
      <c r="O526" s="98"/>
      <c r="P526" s="249">
        <f>O526*H526</f>
        <v>0</v>
      </c>
      <c r="Q526" s="249">
        <v>0.00060300000000000002</v>
      </c>
      <c r="R526" s="249">
        <f>Q526*H526</f>
        <v>0.040702500000000003</v>
      </c>
      <c r="S526" s="249">
        <v>0</v>
      </c>
      <c r="T526" s="250">
        <f>S526*H526</f>
        <v>0</v>
      </c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R526" s="251" t="s">
        <v>336</v>
      </c>
      <c r="AT526" s="251" t="s">
        <v>213</v>
      </c>
      <c r="AU526" s="251" t="s">
        <v>92</v>
      </c>
      <c r="AY526" s="18" t="s">
        <v>210</v>
      </c>
      <c r="BE526" s="252">
        <f>IF(N526="základná",J526,0)</f>
        <v>0</v>
      </c>
      <c r="BF526" s="252">
        <f>IF(N526="znížená",J526,0)</f>
        <v>0</v>
      </c>
      <c r="BG526" s="252">
        <f>IF(N526="zákl. prenesená",J526,0)</f>
        <v>0</v>
      </c>
      <c r="BH526" s="252">
        <f>IF(N526="zníž. prenesená",J526,0)</f>
        <v>0</v>
      </c>
      <c r="BI526" s="252">
        <f>IF(N526="nulová",J526,0)</f>
        <v>0</v>
      </c>
      <c r="BJ526" s="18" t="s">
        <v>92</v>
      </c>
      <c r="BK526" s="252">
        <f>ROUND(I526*H526,2)</f>
        <v>0</v>
      </c>
      <c r="BL526" s="18" t="s">
        <v>336</v>
      </c>
      <c r="BM526" s="251" t="s">
        <v>2817</v>
      </c>
    </row>
    <row r="527" s="13" customFormat="1">
      <c r="A527" s="13"/>
      <c r="B527" s="258"/>
      <c r="C527" s="259"/>
      <c r="D527" s="260" t="s">
        <v>256</v>
      </c>
      <c r="E527" s="261" t="s">
        <v>1</v>
      </c>
      <c r="F527" s="262" t="s">
        <v>3245</v>
      </c>
      <c r="G527" s="259"/>
      <c r="H527" s="263">
        <v>67.5</v>
      </c>
      <c r="I527" s="264"/>
      <c r="J527" s="259"/>
      <c r="K527" s="259"/>
      <c r="L527" s="265"/>
      <c r="M527" s="266"/>
      <c r="N527" s="267"/>
      <c r="O527" s="267"/>
      <c r="P527" s="267"/>
      <c r="Q527" s="267"/>
      <c r="R527" s="267"/>
      <c r="S527" s="267"/>
      <c r="T527" s="268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69" t="s">
        <v>256</v>
      </c>
      <c r="AU527" s="269" t="s">
        <v>92</v>
      </c>
      <c r="AV527" s="13" t="s">
        <v>92</v>
      </c>
      <c r="AW527" s="13" t="s">
        <v>32</v>
      </c>
      <c r="AX527" s="13" t="s">
        <v>84</v>
      </c>
      <c r="AY527" s="269" t="s">
        <v>210</v>
      </c>
    </row>
    <row r="528" s="2" customFormat="1" ht="21.0566" customHeight="1">
      <c r="A528" s="39"/>
      <c r="B528" s="40"/>
      <c r="C528" s="239" t="s">
        <v>2814</v>
      </c>
      <c r="D528" s="239" t="s">
        <v>213</v>
      </c>
      <c r="E528" s="240" t="s">
        <v>2820</v>
      </c>
      <c r="F528" s="241" t="s">
        <v>2821</v>
      </c>
      <c r="G528" s="242" t="s">
        <v>254</v>
      </c>
      <c r="H528" s="243">
        <v>22.5</v>
      </c>
      <c r="I528" s="244"/>
      <c r="J528" s="245">
        <f>ROUND(I528*H528,2)</f>
        <v>0</v>
      </c>
      <c r="K528" s="246"/>
      <c r="L528" s="45"/>
      <c r="M528" s="247" t="s">
        <v>1</v>
      </c>
      <c r="N528" s="248" t="s">
        <v>42</v>
      </c>
      <c r="O528" s="98"/>
      <c r="P528" s="249">
        <f>O528*H528</f>
        <v>0</v>
      </c>
      <c r="Q528" s="249">
        <v>0.00085300000000000003</v>
      </c>
      <c r="R528" s="249">
        <f>Q528*H528</f>
        <v>0.019192500000000001</v>
      </c>
      <c r="S528" s="249">
        <v>0</v>
      </c>
      <c r="T528" s="250">
        <f>S528*H528</f>
        <v>0</v>
      </c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R528" s="251" t="s">
        <v>336</v>
      </c>
      <c r="AT528" s="251" t="s">
        <v>213</v>
      </c>
      <c r="AU528" s="251" t="s">
        <v>92</v>
      </c>
      <c r="AY528" s="18" t="s">
        <v>210</v>
      </c>
      <c r="BE528" s="252">
        <f>IF(N528="základná",J528,0)</f>
        <v>0</v>
      </c>
      <c r="BF528" s="252">
        <f>IF(N528="znížená",J528,0)</f>
        <v>0</v>
      </c>
      <c r="BG528" s="252">
        <f>IF(N528="zákl. prenesená",J528,0)</f>
        <v>0</v>
      </c>
      <c r="BH528" s="252">
        <f>IF(N528="zníž. prenesená",J528,0)</f>
        <v>0</v>
      </c>
      <c r="BI528" s="252">
        <f>IF(N528="nulová",J528,0)</f>
        <v>0</v>
      </c>
      <c r="BJ528" s="18" t="s">
        <v>92</v>
      </c>
      <c r="BK528" s="252">
        <f>ROUND(I528*H528,2)</f>
        <v>0</v>
      </c>
      <c r="BL528" s="18" t="s">
        <v>336</v>
      </c>
      <c r="BM528" s="251" t="s">
        <v>2822</v>
      </c>
    </row>
    <row r="529" s="15" customFormat="1">
      <c r="A529" s="15"/>
      <c r="B529" s="292"/>
      <c r="C529" s="293"/>
      <c r="D529" s="260" t="s">
        <v>256</v>
      </c>
      <c r="E529" s="294" t="s">
        <v>1</v>
      </c>
      <c r="F529" s="295" t="s">
        <v>2823</v>
      </c>
      <c r="G529" s="293"/>
      <c r="H529" s="294" t="s">
        <v>1</v>
      </c>
      <c r="I529" s="296"/>
      <c r="J529" s="293"/>
      <c r="K529" s="293"/>
      <c r="L529" s="297"/>
      <c r="M529" s="298"/>
      <c r="N529" s="299"/>
      <c r="O529" s="299"/>
      <c r="P529" s="299"/>
      <c r="Q529" s="299"/>
      <c r="R529" s="299"/>
      <c r="S529" s="299"/>
      <c r="T529" s="300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T529" s="301" t="s">
        <v>256</v>
      </c>
      <c r="AU529" s="301" t="s">
        <v>92</v>
      </c>
      <c r="AV529" s="15" t="s">
        <v>84</v>
      </c>
      <c r="AW529" s="15" t="s">
        <v>32</v>
      </c>
      <c r="AX529" s="15" t="s">
        <v>76</v>
      </c>
      <c r="AY529" s="301" t="s">
        <v>210</v>
      </c>
    </row>
    <row r="530" s="13" customFormat="1">
      <c r="A530" s="13"/>
      <c r="B530" s="258"/>
      <c r="C530" s="259"/>
      <c r="D530" s="260" t="s">
        <v>256</v>
      </c>
      <c r="E530" s="261" t="s">
        <v>1</v>
      </c>
      <c r="F530" s="262" t="s">
        <v>3246</v>
      </c>
      <c r="G530" s="259"/>
      <c r="H530" s="263">
        <v>22.5</v>
      </c>
      <c r="I530" s="264"/>
      <c r="J530" s="259"/>
      <c r="K530" s="259"/>
      <c r="L530" s="265"/>
      <c r="M530" s="266"/>
      <c r="N530" s="267"/>
      <c r="O530" s="267"/>
      <c r="P530" s="267"/>
      <c r="Q530" s="267"/>
      <c r="R530" s="267"/>
      <c r="S530" s="267"/>
      <c r="T530" s="268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69" t="s">
        <v>256</v>
      </c>
      <c r="AU530" s="269" t="s">
        <v>92</v>
      </c>
      <c r="AV530" s="13" t="s">
        <v>92</v>
      </c>
      <c r="AW530" s="13" t="s">
        <v>32</v>
      </c>
      <c r="AX530" s="13" t="s">
        <v>76</v>
      </c>
      <c r="AY530" s="269" t="s">
        <v>210</v>
      </c>
    </row>
    <row r="531" s="14" customFormat="1">
      <c r="A531" s="14"/>
      <c r="B531" s="270"/>
      <c r="C531" s="271"/>
      <c r="D531" s="260" t="s">
        <v>256</v>
      </c>
      <c r="E531" s="272" t="s">
        <v>1</v>
      </c>
      <c r="F531" s="273" t="s">
        <v>268</v>
      </c>
      <c r="G531" s="271"/>
      <c r="H531" s="274">
        <v>22.5</v>
      </c>
      <c r="I531" s="275"/>
      <c r="J531" s="271"/>
      <c r="K531" s="271"/>
      <c r="L531" s="276"/>
      <c r="M531" s="277"/>
      <c r="N531" s="278"/>
      <c r="O531" s="278"/>
      <c r="P531" s="278"/>
      <c r="Q531" s="278"/>
      <c r="R531" s="278"/>
      <c r="S531" s="278"/>
      <c r="T531" s="279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T531" s="280" t="s">
        <v>256</v>
      </c>
      <c r="AU531" s="280" t="s">
        <v>92</v>
      </c>
      <c r="AV531" s="14" t="s">
        <v>227</v>
      </c>
      <c r="AW531" s="14" t="s">
        <v>4</v>
      </c>
      <c r="AX531" s="14" t="s">
        <v>84</v>
      </c>
      <c r="AY531" s="280" t="s">
        <v>210</v>
      </c>
    </row>
    <row r="532" s="2" customFormat="1" ht="36.72453" customHeight="1">
      <c r="A532" s="39"/>
      <c r="B532" s="40"/>
      <c r="C532" s="239" t="s">
        <v>2819</v>
      </c>
      <c r="D532" s="239" t="s">
        <v>213</v>
      </c>
      <c r="E532" s="240" t="s">
        <v>2826</v>
      </c>
      <c r="F532" s="241" t="s">
        <v>2827</v>
      </c>
      <c r="G532" s="242" t="s">
        <v>254</v>
      </c>
      <c r="H532" s="243">
        <v>71.962000000000003</v>
      </c>
      <c r="I532" s="244"/>
      <c r="J532" s="245">
        <f>ROUND(I532*H532,2)</f>
        <v>0</v>
      </c>
      <c r="K532" s="246"/>
      <c r="L532" s="45"/>
      <c r="M532" s="247" t="s">
        <v>1</v>
      </c>
      <c r="N532" s="248" t="s">
        <v>42</v>
      </c>
      <c r="O532" s="98"/>
      <c r="P532" s="249">
        <f>O532*H532</f>
        <v>0</v>
      </c>
      <c r="Q532" s="249">
        <v>0.0025000000000000001</v>
      </c>
      <c r="R532" s="249">
        <f>Q532*H532</f>
        <v>0.17990500000000001</v>
      </c>
      <c r="S532" s="249">
        <v>0</v>
      </c>
      <c r="T532" s="250">
        <f>S532*H532</f>
        <v>0</v>
      </c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R532" s="251" t="s">
        <v>336</v>
      </c>
      <c r="AT532" s="251" t="s">
        <v>213</v>
      </c>
      <c r="AU532" s="251" t="s">
        <v>92</v>
      </c>
      <c r="AY532" s="18" t="s">
        <v>210</v>
      </c>
      <c r="BE532" s="252">
        <f>IF(N532="základná",J532,0)</f>
        <v>0</v>
      </c>
      <c r="BF532" s="252">
        <f>IF(N532="znížená",J532,0)</f>
        <v>0</v>
      </c>
      <c r="BG532" s="252">
        <f>IF(N532="zákl. prenesená",J532,0)</f>
        <v>0</v>
      </c>
      <c r="BH532" s="252">
        <f>IF(N532="zníž. prenesená",J532,0)</f>
        <v>0</v>
      </c>
      <c r="BI532" s="252">
        <f>IF(N532="nulová",J532,0)</f>
        <v>0</v>
      </c>
      <c r="BJ532" s="18" t="s">
        <v>92</v>
      </c>
      <c r="BK532" s="252">
        <f>ROUND(I532*H532,2)</f>
        <v>0</v>
      </c>
      <c r="BL532" s="18" t="s">
        <v>336</v>
      </c>
      <c r="BM532" s="251" t="s">
        <v>2828</v>
      </c>
    </row>
    <row r="533" s="15" customFormat="1">
      <c r="A533" s="15"/>
      <c r="B533" s="292"/>
      <c r="C533" s="293"/>
      <c r="D533" s="260" t="s">
        <v>256</v>
      </c>
      <c r="E533" s="294" t="s">
        <v>1</v>
      </c>
      <c r="F533" s="295" t="s">
        <v>2829</v>
      </c>
      <c r="G533" s="293"/>
      <c r="H533" s="294" t="s">
        <v>1</v>
      </c>
      <c r="I533" s="296"/>
      <c r="J533" s="293"/>
      <c r="K533" s="293"/>
      <c r="L533" s="297"/>
      <c r="M533" s="298"/>
      <c r="N533" s="299"/>
      <c r="O533" s="299"/>
      <c r="P533" s="299"/>
      <c r="Q533" s="299"/>
      <c r="R533" s="299"/>
      <c r="S533" s="299"/>
      <c r="T533" s="300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T533" s="301" t="s">
        <v>256</v>
      </c>
      <c r="AU533" s="301" t="s">
        <v>92</v>
      </c>
      <c r="AV533" s="15" t="s">
        <v>84</v>
      </c>
      <c r="AW533" s="15" t="s">
        <v>32</v>
      </c>
      <c r="AX533" s="15" t="s">
        <v>76</v>
      </c>
      <c r="AY533" s="301" t="s">
        <v>210</v>
      </c>
    </row>
    <row r="534" s="13" customFormat="1">
      <c r="A534" s="13"/>
      <c r="B534" s="258"/>
      <c r="C534" s="259"/>
      <c r="D534" s="260" t="s">
        <v>256</v>
      </c>
      <c r="E534" s="261" t="s">
        <v>1</v>
      </c>
      <c r="F534" s="262" t="s">
        <v>3247</v>
      </c>
      <c r="G534" s="259"/>
      <c r="H534" s="263">
        <v>52.667000000000002</v>
      </c>
      <c r="I534" s="264"/>
      <c r="J534" s="259"/>
      <c r="K534" s="259"/>
      <c r="L534" s="265"/>
      <c r="M534" s="266"/>
      <c r="N534" s="267"/>
      <c r="O534" s="267"/>
      <c r="P534" s="267"/>
      <c r="Q534" s="267"/>
      <c r="R534" s="267"/>
      <c r="S534" s="267"/>
      <c r="T534" s="268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T534" s="269" t="s">
        <v>256</v>
      </c>
      <c r="AU534" s="269" t="s">
        <v>92</v>
      </c>
      <c r="AV534" s="13" t="s">
        <v>92</v>
      </c>
      <c r="AW534" s="13" t="s">
        <v>32</v>
      </c>
      <c r="AX534" s="13" t="s">
        <v>76</v>
      </c>
      <c r="AY534" s="269" t="s">
        <v>210</v>
      </c>
    </row>
    <row r="535" s="13" customFormat="1">
      <c r="A535" s="13"/>
      <c r="B535" s="258"/>
      <c r="C535" s="259"/>
      <c r="D535" s="260" t="s">
        <v>256</v>
      </c>
      <c r="E535" s="261" t="s">
        <v>1</v>
      </c>
      <c r="F535" s="262" t="s">
        <v>3210</v>
      </c>
      <c r="G535" s="259"/>
      <c r="H535" s="263">
        <v>19.295000000000002</v>
      </c>
      <c r="I535" s="264"/>
      <c r="J535" s="259"/>
      <c r="K535" s="259"/>
      <c r="L535" s="265"/>
      <c r="M535" s="266"/>
      <c r="N535" s="267"/>
      <c r="O535" s="267"/>
      <c r="P535" s="267"/>
      <c r="Q535" s="267"/>
      <c r="R535" s="267"/>
      <c r="S535" s="267"/>
      <c r="T535" s="268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T535" s="269" t="s">
        <v>256</v>
      </c>
      <c r="AU535" s="269" t="s">
        <v>92</v>
      </c>
      <c r="AV535" s="13" t="s">
        <v>92</v>
      </c>
      <c r="AW535" s="13" t="s">
        <v>32</v>
      </c>
      <c r="AX535" s="13" t="s">
        <v>76</v>
      </c>
      <c r="AY535" s="269" t="s">
        <v>210</v>
      </c>
    </row>
    <row r="536" s="14" customFormat="1">
      <c r="A536" s="14"/>
      <c r="B536" s="270"/>
      <c r="C536" s="271"/>
      <c r="D536" s="260" t="s">
        <v>256</v>
      </c>
      <c r="E536" s="272" t="s">
        <v>1</v>
      </c>
      <c r="F536" s="273" t="s">
        <v>268</v>
      </c>
      <c r="G536" s="271"/>
      <c r="H536" s="274">
        <v>71.962000000000003</v>
      </c>
      <c r="I536" s="275"/>
      <c r="J536" s="271"/>
      <c r="K536" s="271"/>
      <c r="L536" s="276"/>
      <c r="M536" s="277"/>
      <c r="N536" s="278"/>
      <c r="O536" s="278"/>
      <c r="P536" s="278"/>
      <c r="Q536" s="278"/>
      <c r="R536" s="278"/>
      <c r="S536" s="278"/>
      <c r="T536" s="279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T536" s="280" t="s">
        <v>256</v>
      </c>
      <c r="AU536" s="280" t="s">
        <v>92</v>
      </c>
      <c r="AV536" s="14" t="s">
        <v>227</v>
      </c>
      <c r="AW536" s="14" t="s">
        <v>32</v>
      </c>
      <c r="AX536" s="14" t="s">
        <v>84</v>
      </c>
      <c r="AY536" s="280" t="s">
        <v>210</v>
      </c>
    </row>
    <row r="537" s="2" customFormat="1" ht="16.30189" customHeight="1">
      <c r="A537" s="39"/>
      <c r="B537" s="40"/>
      <c r="C537" s="281" t="s">
        <v>2825</v>
      </c>
      <c r="D537" s="281" t="s">
        <v>330</v>
      </c>
      <c r="E537" s="282" t="s">
        <v>2832</v>
      </c>
      <c r="F537" s="283" t="s">
        <v>2833</v>
      </c>
      <c r="G537" s="284" t="s">
        <v>1050</v>
      </c>
      <c r="H537" s="285">
        <v>35.981000000000002</v>
      </c>
      <c r="I537" s="286"/>
      <c r="J537" s="287">
        <f>ROUND(I537*H537,2)</f>
        <v>0</v>
      </c>
      <c r="K537" s="288"/>
      <c r="L537" s="289"/>
      <c r="M537" s="290" t="s">
        <v>1</v>
      </c>
      <c r="N537" s="291" t="s">
        <v>42</v>
      </c>
      <c r="O537" s="98"/>
      <c r="P537" s="249">
        <f>O537*H537</f>
        <v>0</v>
      </c>
      <c r="Q537" s="249">
        <v>0.001</v>
      </c>
      <c r="R537" s="249">
        <f>Q537*H537</f>
        <v>0.035980999999999999</v>
      </c>
      <c r="S537" s="249">
        <v>0</v>
      </c>
      <c r="T537" s="250">
        <f>S537*H537</f>
        <v>0</v>
      </c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R537" s="251" t="s">
        <v>418</v>
      </c>
      <c r="AT537" s="251" t="s">
        <v>330</v>
      </c>
      <c r="AU537" s="251" t="s">
        <v>92</v>
      </c>
      <c r="AY537" s="18" t="s">
        <v>210</v>
      </c>
      <c r="BE537" s="252">
        <f>IF(N537="základná",J537,0)</f>
        <v>0</v>
      </c>
      <c r="BF537" s="252">
        <f>IF(N537="znížená",J537,0)</f>
        <v>0</v>
      </c>
      <c r="BG537" s="252">
        <f>IF(N537="zákl. prenesená",J537,0)</f>
        <v>0</v>
      </c>
      <c r="BH537" s="252">
        <f>IF(N537="zníž. prenesená",J537,0)</f>
        <v>0</v>
      </c>
      <c r="BI537" s="252">
        <f>IF(N537="nulová",J537,0)</f>
        <v>0</v>
      </c>
      <c r="BJ537" s="18" t="s">
        <v>92</v>
      </c>
      <c r="BK537" s="252">
        <f>ROUND(I537*H537,2)</f>
        <v>0</v>
      </c>
      <c r="BL537" s="18" t="s">
        <v>336</v>
      </c>
      <c r="BM537" s="251" t="s">
        <v>2834</v>
      </c>
    </row>
    <row r="538" s="13" customFormat="1">
      <c r="A538" s="13"/>
      <c r="B538" s="258"/>
      <c r="C538" s="259"/>
      <c r="D538" s="260" t="s">
        <v>256</v>
      </c>
      <c r="E538" s="259"/>
      <c r="F538" s="262" t="s">
        <v>3248</v>
      </c>
      <c r="G538" s="259"/>
      <c r="H538" s="263">
        <v>35.981000000000002</v>
      </c>
      <c r="I538" s="264"/>
      <c r="J538" s="259"/>
      <c r="K538" s="259"/>
      <c r="L538" s="265"/>
      <c r="M538" s="266"/>
      <c r="N538" s="267"/>
      <c r="O538" s="267"/>
      <c r="P538" s="267"/>
      <c r="Q538" s="267"/>
      <c r="R538" s="267"/>
      <c r="S538" s="267"/>
      <c r="T538" s="268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T538" s="269" t="s">
        <v>256</v>
      </c>
      <c r="AU538" s="269" t="s">
        <v>92</v>
      </c>
      <c r="AV538" s="13" t="s">
        <v>92</v>
      </c>
      <c r="AW538" s="13" t="s">
        <v>4</v>
      </c>
      <c r="AX538" s="13" t="s">
        <v>84</v>
      </c>
      <c r="AY538" s="269" t="s">
        <v>210</v>
      </c>
    </row>
    <row r="539" s="2" customFormat="1" ht="21.0566" customHeight="1">
      <c r="A539" s="39"/>
      <c r="B539" s="40"/>
      <c r="C539" s="239" t="s">
        <v>2831</v>
      </c>
      <c r="D539" s="239" t="s">
        <v>213</v>
      </c>
      <c r="E539" s="240" t="s">
        <v>2837</v>
      </c>
      <c r="F539" s="241" t="s">
        <v>2838</v>
      </c>
      <c r="G539" s="242" t="s">
        <v>254</v>
      </c>
      <c r="H539" s="243">
        <v>80.061999999999998</v>
      </c>
      <c r="I539" s="244"/>
      <c r="J539" s="245">
        <f>ROUND(I539*H539,2)</f>
        <v>0</v>
      </c>
      <c r="K539" s="246"/>
      <c r="L539" s="45"/>
      <c r="M539" s="247" t="s">
        <v>1</v>
      </c>
      <c r="N539" s="248" t="s">
        <v>42</v>
      </c>
      <c r="O539" s="98"/>
      <c r="P539" s="249">
        <f>O539*H539</f>
        <v>0</v>
      </c>
      <c r="Q539" s="249">
        <v>0.00054226000000000003</v>
      </c>
      <c r="R539" s="249">
        <f>Q539*H539</f>
        <v>0.043414420119999998</v>
      </c>
      <c r="S539" s="249">
        <v>0</v>
      </c>
      <c r="T539" s="250">
        <f>S539*H539</f>
        <v>0</v>
      </c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R539" s="251" t="s">
        <v>336</v>
      </c>
      <c r="AT539" s="251" t="s">
        <v>213</v>
      </c>
      <c r="AU539" s="251" t="s">
        <v>92</v>
      </c>
      <c r="AY539" s="18" t="s">
        <v>210</v>
      </c>
      <c r="BE539" s="252">
        <f>IF(N539="základná",J539,0)</f>
        <v>0</v>
      </c>
      <c r="BF539" s="252">
        <f>IF(N539="znížená",J539,0)</f>
        <v>0</v>
      </c>
      <c r="BG539" s="252">
        <f>IF(N539="zákl. prenesená",J539,0)</f>
        <v>0</v>
      </c>
      <c r="BH539" s="252">
        <f>IF(N539="zníž. prenesená",J539,0)</f>
        <v>0</v>
      </c>
      <c r="BI539" s="252">
        <f>IF(N539="nulová",J539,0)</f>
        <v>0</v>
      </c>
      <c r="BJ539" s="18" t="s">
        <v>92</v>
      </c>
      <c r="BK539" s="252">
        <f>ROUND(I539*H539,2)</f>
        <v>0</v>
      </c>
      <c r="BL539" s="18" t="s">
        <v>336</v>
      </c>
      <c r="BM539" s="251" t="s">
        <v>2839</v>
      </c>
    </row>
    <row r="540" s="13" customFormat="1">
      <c r="A540" s="13"/>
      <c r="B540" s="258"/>
      <c r="C540" s="259"/>
      <c r="D540" s="260" t="s">
        <v>256</v>
      </c>
      <c r="E540" s="261" t="s">
        <v>1</v>
      </c>
      <c r="F540" s="262" t="s">
        <v>3249</v>
      </c>
      <c r="G540" s="259"/>
      <c r="H540" s="263">
        <v>52.667000000000002</v>
      </c>
      <c r="I540" s="264"/>
      <c r="J540" s="259"/>
      <c r="K540" s="259"/>
      <c r="L540" s="265"/>
      <c r="M540" s="266"/>
      <c r="N540" s="267"/>
      <c r="O540" s="267"/>
      <c r="P540" s="267"/>
      <c r="Q540" s="267"/>
      <c r="R540" s="267"/>
      <c r="S540" s="267"/>
      <c r="T540" s="268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T540" s="269" t="s">
        <v>256</v>
      </c>
      <c r="AU540" s="269" t="s">
        <v>92</v>
      </c>
      <c r="AV540" s="13" t="s">
        <v>92</v>
      </c>
      <c r="AW540" s="13" t="s">
        <v>32</v>
      </c>
      <c r="AX540" s="13" t="s">
        <v>76</v>
      </c>
      <c r="AY540" s="269" t="s">
        <v>210</v>
      </c>
    </row>
    <row r="541" s="13" customFormat="1">
      <c r="A541" s="13"/>
      <c r="B541" s="258"/>
      <c r="C541" s="259"/>
      <c r="D541" s="260" t="s">
        <v>256</v>
      </c>
      <c r="E541" s="261" t="s">
        <v>1</v>
      </c>
      <c r="F541" s="262" t="s">
        <v>3210</v>
      </c>
      <c r="G541" s="259"/>
      <c r="H541" s="263">
        <v>19.295000000000002</v>
      </c>
      <c r="I541" s="264"/>
      <c r="J541" s="259"/>
      <c r="K541" s="259"/>
      <c r="L541" s="265"/>
      <c r="M541" s="266"/>
      <c r="N541" s="267"/>
      <c r="O541" s="267"/>
      <c r="P541" s="267"/>
      <c r="Q541" s="267"/>
      <c r="R541" s="267"/>
      <c r="S541" s="267"/>
      <c r="T541" s="268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T541" s="269" t="s">
        <v>256</v>
      </c>
      <c r="AU541" s="269" t="s">
        <v>92</v>
      </c>
      <c r="AV541" s="13" t="s">
        <v>92</v>
      </c>
      <c r="AW541" s="13" t="s">
        <v>32</v>
      </c>
      <c r="AX541" s="13" t="s">
        <v>76</v>
      </c>
      <c r="AY541" s="269" t="s">
        <v>210</v>
      </c>
    </row>
    <row r="542" s="13" customFormat="1">
      <c r="A542" s="13"/>
      <c r="B542" s="258"/>
      <c r="C542" s="259"/>
      <c r="D542" s="260" t="s">
        <v>256</v>
      </c>
      <c r="E542" s="261" t="s">
        <v>1</v>
      </c>
      <c r="F542" s="262" t="s">
        <v>3250</v>
      </c>
      <c r="G542" s="259"/>
      <c r="H542" s="263">
        <v>8.0999999999999996</v>
      </c>
      <c r="I542" s="264"/>
      <c r="J542" s="259"/>
      <c r="K542" s="259"/>
      <c r="L542" s="265"/>
      <c r="M542" s="266"/>
      <c r="N542" s="267"/>
      <c r="O542" s="267"/>
      <c r="P542" s="267"/>
      <c r="Q542" s="267"/>
      <c r="R542" s="267"/>
      <c r="S542" s="267"/>
      <c r="T542" s="268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T542" s="269" t="s">
        <v>256</v>
      </c>
      <c r="AU542" s="269" t="s">
        <v>92</v>
      </c>
      <c r="AV542" s="13" t="s">
        <v>92</v>
      </c>
      <c r="AW542" s="13" t="s">
        <v>32</v>
      </c>
      <c r="AX542" s="13" t="s">
        <v>76</v>
      </c>
      <c r="AY542" s="269" t="s">
        <v>210</v>
      </c>
    </row>
    <row r="543" s="14" customFormat="1">
      <c r="A543" s="14"/>
      <c r="B543" s="270"/>
      <c r="C543" s="271"/>
      <c r="D543" s="260" t="s">
        <v>256</v>
      </c>
      <c r="E543" s="272" t="s">
        <v>1</v>
      </c>
      <c r="F543" s="273" t="s">
        <v>268</v>
      </c>
      <c r="G543" s="271"/>
      <c r="H543" s="274">
        <v>80.061999999999998</v>
      </c>
      <c r="I543" s="275"/>
      <c r="J543" s="271"/>
      <c r="K543" s="271"/>
      <c r="L543" s="276"/>
      <c r="M543" s="277"/>
      <c r="N543" s="278"/>
      <c r="O543" s="278"/>
      <c r="P543" s="278"/>
      <c r="Q543" s="278"/>
      <c r="R543" s="278"/>
      <c r="S543" s="278"/>
      <c r="T543" s="279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T543" s="280" t="s">
        <v>256</v>
      </c>
      <c r="AU543" s="280" t="s">
        <v>92</v>
      </c>
      <c r="AV543" s="14" t="s">
        <v>227</v>
      </c>
      <c r="AW543" s="14" t="s">
        <v>32</v>
      </c>
      <c r="AX543" s="14" t="s">
        <v>84</v>
      </c>
      <c r="AY543" s="280" t="s">
        <v>210</v>
      </c>
    </row>
    <row r="544" s="2" customFormat="1" ht="31.92453" customHeight="1">
      <c r="A544" s="39"/>
      <c r="B544" s="40"/>
      <c r="C544" s="281" t="s">
        <v>2836</v>
      </c>
      <c r="D544" s="281" t="s">
        <v>330</v>
      </c>
      <c r="E544" s="282" t="s">
        <v>2843</v>
      </c>
      <c r="F544" s="283" t="s">
        <v>2844</v>
      </c>
      <c r="G544" s="284" t="s">
        <v>254</v>
      </c>
      <c r="H544" s="285">
        <v>92.070999999999998</v>
      </c>
      <c r="I544" s="286"/>
      <c r="J544" s="287">
        <f>ROUND(I544*H544,2)</f>
        <v>0</v>
      </c>
      <c r="K544" s="288"/>
      <c r="L544" s="289"/>
      <c r="M544" s="290" t="s">
        <v>1</v>
      </c>
      <c r="N544" s="291" t="s">
        <v>42</v>
      </c>
      <c r="O544" s="98"/>
      <c r="P544" s="249">
        <f>O544*H544</f>
        <v>0</v>
      </c>
      <c r="Q544" s="249">
        <v>0.0073800000000000003</v>
      </c>
      <c r="R544" s="249">
        <f>Q544*H544</f>
        <v>0.67948397999999999</v>
      </c>
      <c r="S544" s="249">
        <v>0</v>
      </c>
      <c r="T544" s="250">
        <f>S544*H544</f>
        <v>0</v>
      </c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R544" s="251" t="s">
        <v>418</v>
      </c>
      <c r="AT544" s="251" t="s">
        <v>330</v>
      </c>
      <c r="AU544" s="251" t="s">
        <v>92</v>
      </c>
      <c r="AY544" s="18" t="s">
        <v>210</v>
      </c>
      <c r="BE544" s="252">
        <f>IF(N544="základná",J544,0)</f>
        <v>0</v>
      </c>
      <c r="BF544" s="252">
        <f>IF(N544="znížená",J544,0)</f>
        <v>0</v>
      </c>
      <c r="BG544" s="252">
        <f>IF(N544="zákl. prenesená",J544,0)</f>
        <v>0</v>
      </c>
      <c r="BH544" s="252">
        <f>IF(N544="zníž. prenesená",J544,0)</f>
        <v>0</v>
      </c>
      <c r="BI544" s="252">
        <f>IF(N544="nulová",J544,0)</f>
        <v>0</v>
      </c>
      <c r="BJ544" s="18" t="s">
        <v>92</v>
      </c>
      <c r="BK544" s="252">
        <f>ROUND(I544*H544,2)</f>
        <v>0</v>
      </c>
      <c r="BL544" s="18" t="s">
        <v>336</v>
      </c>
      <c r="BM544" s="251" t="s">
        <v>2845</v>
      </c>
    </row>
    <row r="545" s="13" customFormat="1">
      <c r="A545" s="13"/>
      <c r="B545" s="258"/>
      <c r="C545" s="259"/>
      <c r="D545" s="260" t="s">
        <v>256</v>
      </c>
      <c r="E545" s="259"/>
      <c r="F545" s="262" t="s">
        <v>3251</v>
      </c>
      <c r="G545" s="259"/>
      <c r="H545" s="263">
        <v>92.070999999999998</v>
      </c>
      <c r="I545" s="264"/>
      <c r="J545" s="259"/>
      <c r="K545" s="259"/>
      <c r="L545" s="265"/>
      <c r="M545" s="266"/>
      <c r="N545" s="267"/>
      <c r="O545" s="267"/>
      <c r="P545" s="267"/>
      <c r="Q545" s="267"/>
      <c r="R545" s="267"/>
      <c r="S545" s="267"/>
      <c r="T545" s="268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T545" s="269" t="s">
        <v>256</v>
      </c>
      <c r="AU545" s="269" t="s">
        <v>92</v>
      </c>
      <c r="AV545" s="13" t="s">
        <v>92</v>
      </c>
      <c r="AW545" s="13" t="s">
        <v>4</v>
      </c>
      <c r="AX545" s="13" t="s">
        <v>84</v>
      </c>
      <c r="AY545" s="269" t="s">
        <v>210</v>
      </c>
    </row>
    <row r="546" s="2" customFormat="1" ht="23.4566" customHeight="1">
      <c r="A546" s="39"/>
      <c r="B546" s="40"/>
      <c r="C546" s="239" t="s">
        <v>2842</v>
      </c>
      <c r="D546" s="239" t="s">
        <v>213</v>
      </c>
      <c r="E546" s="240" t="s">
        <v>836</v>
      </c>
      <c r="F546" s="241" t="s">
        <v>837</v>
      </c>
      <c r="G546" s="242" t="s">
        <v>838</v>
      </c>
      <c r="H546" s="302"/>
      <c r="I546" s="244"/>
      <c r="J546" s="245">
        <f>ROUND(I546*H546,2)</f>
        <v>0</v>
      </c>
      <c r="K546" s="246"/>
      <c r="L546" s="45"/>
      <c r="M546" s="247" t="s">
        <v>1</v>
      </c>
      <c r="N546" s="248" t="s">
        <v>42</v>
      </c>
      <c r="O546" s="98"/>
      <c r="P546" s="249">
        <f>O546*H546</f>
        <v>0</v>
      </c>
      <c r="Q546" s="249">
        <v>0</v>
      </c>
      <c r="R546" s="249">
        <f>Q546*H546</f>
        <v>0</v>
      </c>
      <c r="S546" s="249">
        <v>0</v>
      </c>
      <c r="T546" s="250">
        <f>S546*H546</f>
        <v>0</v>
      </c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R546" s="251" t="s">
        <v>336</v>
      </c>
      <c r="AT546" s="251" t="s">
        <v>213</v>
      </c>
      <c r="AU546" s="251" t="s">
        <v>92</v>
      </c>
      <c r="AY546" s="18" t="s">
        <v>210</v>
      </c>
      <c r="BE546" s="252">
        <f>IF(N546="základná",J546,0)</f>
        <v>0</v>
      </c>
      <c r="BF546" s="252">
        <f>IF(N546="znížená",J546,0)</f>
        <v>0</v>
      </c>
      <c r="BG546" s="252">
        <f>IF(N546="zákl. prenesená",J546,0)</f>
        <v>0</v>
      </c>
      <c r="BH546" s="252">
        <f>IF(N546="zníž. prenesená",J546,0)</f>
        <v>0</v>
      </c>
      <c r="BI546" s="252">
        <f>IF(N546="nulová",J546,0)</f>
        <v>0</v>
      </c>
      <c r="BJ546" s="18" t="s">
        <v>92</v>
      </c>
      <c r="BK546" s="252">
        <f>ROUND(I546*H546,2)</f>
        <v>0</v>
      </c>
      <c r="BL546" s="18" t="s">
        <v>336</v>
      </c>
      <c r="BM546" s="251" t="s">
        <v>2848</v>
      </c>
    </row>
    <row r="547" s="12" customFormat="1" ht="25.92" customHeight="1">
      <c r="A547" s="12"/>
      <c r="B547" s="223"/>
      <c r="C547" s="224"/>
      <c r="D547" s="225" t="s">
        <v>75</v>
      </c>
      <c r="E547" s="226" t="s">
        <v>207</v>
      </c>
      <c r="F547" s="226" t="s">
        <v>208</v>
      </c>
      <c r="G547" s="224"/>
      <c r="H547" s="224"/>
      <c r="I547" s="227"/>
      <c r="J547" s="228">
        <f>BK547</f>
        <v>0</v>
      </c>
      <c r="K547" s="224"/>
      <c r="L547" s="229"/>
      <c r="M547" s="230"/>
      <c r="N547" s="231"/>
      <c r="O547" s="231"/>
      <c r="P547" s="232">
        <f>SUM(P548:P557)</f>
        <v>0</v>
      </c>
      <c r="Q547" s="231"/>
      <c r="R547" s="232">
        <f>SUM(R548:R557)</f>
        <v>0</v>
      </c>
      <c r="S547" s="231"/>
      <c r="T547" s="233">
        <f>SUM(T548:T557)</f>
        <v>0</v>
      </c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R547" s="234" t="s">
        <v>209</v>
      </c>
      <c r="AT547" s="235" t="s">
        <v>75</v>
      </c>
      <c r="AU547" s="235" t="s">
        <v>76</v>
      </c>
      <c r="AY547" s="234" t="s">
        <v>210</v>
      </c>
      <c r="BK547" s="236">
        <f>SUM(BK548:BK557)</f>
        <v>0</v>
      </c>
    </row>
    <row r="548" s="2" customFormat="1" ht="31.92453" customHeight="1">
      <c r="A548" s="39"/>
      <c r="B548" s="40"/>
      <c r="C548" s="239" t="s">
        <v>2847</v>
      </c>
      <c r="D548" s="239" t="s">
        <v>213</v>
      </c>
      <c r="E548" s="240" t="s">
        <v>2850</v>
      </c>
      <c r="F548" s="241" t="s">
        <v>215</v>
      </c>
      <c r="G548" s="242" t="s">
        <v>216</v>
      </c>
      <c r="H548" s="243">
        <v>1</v>
      </c>
      <c r="I548" s="244"/>
      <c r="J548" s="245">
        <f>ROUND(I548*H548,2)</f>
        <v>0</v>
      </c>
      <c r="K548" s="246"/>
      <c r="L548" s="45"/>
      <c r="M548" s="247" t="s">
        <v>1</v>
      </c>
      <c r="N548" s="248" t="s">
        <v>42</v>
      </c>
      <c r="O548" s="98"/>
      <c r="P548" s="249">
        <f>O548*H548</f>
        <v>0</v>
      </c>
      <c r="Q548" s="249">
        <v>0</v>
      </c>
      <c r="R548" s="249">
        <f>Q548*H548</f>
        <v>0</v>
      </c>
      <c r="S548" s="249">
        <v>0</v>
      </c>
      <c r="T548" s="250">
        <f>S548*H548</f>
        <v>0</v>
      </c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R548" s="251" t="s">
        <v>217</v>
      </c>
      <c r="AT548" s="251" t="s">
        <v>213</v>
      </c>
      <c r="AU548" s="251" t="s">
        <v>84</v>
      </c>
      <c r="AY548" s="18" t="s">
        <v>210</v>
      </c>
      <c r="BE548" s="252">
        <f>IF(N548="základná",J548,0)</f>
        <v>0</v>
      </c>
      <c r="BF548" s="252">
        <f>IF(N548="znížená",J548,0)</f>
        <v>0</v>
      </c>
      <c r="BG548" s="252">
        <f>IF(N548="zákl. prenesená",J548,0)</f>
        <v>0</v>
      </c>
      <c r="BH548" s="252">
        <f>IF(N548="zníž. prenesená",J548,0)</f>
        <v>0</v>
      </c>
      <c r="BI548" s="252">
        <f>IF(N548="nulová",J548,0)</f>
        <v>0</v>
      </c>
      <c r="BJ548" s="18" t="s">
        <v>92</v>
      </c>
      <c r="BK548" s="252">
        <f>ROUND(I548*H548,2)</f>
        <v>0</v>
      </c>
      <c r="BL548" s="18" t="s">
        <v>217</v>
      </c>
      <c r="BM548" s="251" t="s">
        <v>2851</v>
      </c>
    </row>
    <row r="549" s="2" customFormat="1" ht="23.4566" customHeight="1">
      <c r="A549" s="39"/>
      <c r="B549" s="40"/>
      <c r="C549" s="239" t="s">
        <v>2849</v>
      </c>
      <c r="D549" s="239" t="s">
        <v>213</v>
      </c>
      <c r="E549" s="240" t="s">
        <v>2852</v>
      </c>
      <c r="F549" s="241" t="s">
        <v>220</v>
      </c>
      <c r="G549" s="242" t="s">
        <v>216</v>
      </c>
      <c r="H549" s="243">
        <v>1</v>
      </c>
      <c r="I549" s="244"/>
      <c r="J549" s="245">
        <f>ROUND(I549*H549,2)</f>
        <v>0</v>
      </c>
      <c r="K549" s="246"/>
      <c r="L549" s="45"/>
      <c r="M549" s="247" t="s">
        <v>1</v>
      </c>
      <c r="N549" s="248" t="s">
        <v>42</v>
      </c>
      <c r="O549" s="98"/>
      <c r="P549" s="249">
        <f>O549*H549</f>
        <v>0</v>
      </c>
      <c r="Q549" s="249">
        <v>0</v>
      </c>
      <c r="R549" s="249">
        <f>Q549*H549</f>
        <v>0</v>
      </c>
      <c r="S549" s="249">
        <v>0</v>
      </c>
      <c r="T549" s="250">
        <f>S549*H549</f>
        <v>0</v>
      </c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  <c r="AR549" s="251" t="s">
        <v>217</v>
      </c>
      <c r="AT549" s="251" t="s">
        <v>213</v>
      </c>
      <c r="AU549" s="251" t="s">
        <v>84</v>
      </c>
      <c r="AY549" s="18" t="s">
        <v>210</v>
      </c>
      <c r="BE549" s="252">
        <f>IF(N549="základná",J549,0)</f>
        <v>0</v>
      </c>
      <c r="BF549" s="252">
        <f>IF(N549="znížená",J549,0)</f>
        <v>0</v>
      </c>
      <c r="BG549" s="252">
        <f>IF(N549="zákl. prenesená",J549,0)</f>
        <v>0</v>
      </c>
      <c r="BH549" s="252">
        <f>IF(N549="zníž. prenesená",J549,0)</f>
        <v>0</v>
      </c>
      <c r="BI549" s="252">
        <f>IF(N549="nulová",J549,0)</f>
        <v>0</v>
      </c>
      <c r="BJ549" s="18" t="s">
        <v>92</v>
      </c>
      <c r="BK549" s="252">
        <f>ROUND(I549*H549,2)</f>
        <v>0</v>
      </c>
      <c r="BL549" s="18" t="s">
        <v>217</v>
      </c>
      <c r="BM549" s="251" t="s">
        <v>2853</v>
      </c>
    </row>
    <row r="550" s="2" customFormat="1" ht="23.4566" customHeight="1">
      <c r="A550" s="39"/>
      <c r="B550" s="40"/>
      <c r="C550" s="239" t="s">
        <v>2040</v>
      </c>
      <c r="D550" s="239" t="s">
        <v>213</v>
      </c>
      <c r="E550" s="240" t="s">
        <v>2855</v>
      </c>
      <c r="F550" s="241" t="s">
        <v>223</v>
      </c>
      <c r="G550" s="242" t="s">
        <v>216</v>
      </c>
      <c r="H550" s="243">
        <v>1</v>
      </c>
      <c r="I550" s="244"/>
      <c r="J550" s="245">
        <f>ROUND(I550*H550,2)</f>
        <v>0</v>
      </c>
      <c r="K550" s="246"/>
      <c r="L550" s="45"/>
      <c r="M550" s="247" t="s">
        <v>1</v>
      </c>
      <c r="N550" s="248" t="s">
        <v>42</v>
      </c>
      <c r="O550" s="98"/>
      <c r="P550" s="249">
        <f>O550*H550</f>
        <v>0</v>
      </c>
      <c r="Q550" s="249">
        <v>0</v>
      </c>
      <c r="R550" s="249">
        <f>Q550*H550</f>
        <v>0</v>
      </c>
      <c r="S550" s="249">
        <v>0</v>
      </c>
      <c r="T550" s="250">
        <f>S550*H550</f>
        <v>0</v>
      </c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R550" s="251" t="s">
        <v>217</v>
      </c>
      <c r="AT550" s="251" t="s">
        <v>213</v>
      </c>
      <c r="AU550" s="251" t="s">
        <v>84</v>
      </c>
      <c r="AY550" s="18" t="s">
        <v>210</v>
      </c>
      <c r="BE550" s="252">
        <f>IF(N550="základná",J550,0)</f>
        <v>0</v>
      </c>
      <c r="BF550" s="252">
        <f>IF(N550="znížená",J550,0)</f>
        <v>0</v>
      </c>
      <c r="BG550" s="252">
        <f>IF(N550="zákl. prenesená",J550,0)</f>
        <v>0</v>
      </c>
      <c r="BH550" s="252">
        <f>IF(N550="zníž. prenesená",J550,0)</f>
        <v>0</v>
      </c>
      <c r="BI550" s="252">
        <f>IF(N550="nulová",J550,0)</f>
        <v>0</v>
      </c>
      <c r="BJ550" s="18" t="s">
        <v>92</v>
      </c>
      <c r="BK550" s="252">
        <f>ROUND(I550*H550,2)</f>
        <v>0</v>
      </c>
      <c r="BL550" s="18" t="s">
        <v>217</v>
      </c>
      <c r="BM550" s="251" t="s">
        <v>2856</v>
      </c>
    </row>
    <row r="551" s="2" customFormat="1" ht="42.79245" customHeight="1">
      <c r="A551" s="39"/>
      <c r="B551" s="40"/>
      <c r="C551" s="239" t="s">
        <v>2854</v>
      </c>
      <c r="D551" s="239" t="s">
        <v>213</v>
      </c>
      <c r="E551" s="240" t="s">
        <v>2858</v>
      </c>
      <c r="F551" s="241" t="s">
        <v>2859</v>
      </c>
      <c r="G551" s="242" t="s">
        <v>216</v>
      </c>
      <c r="H551" s="243">
        <v>1</v>
      </c>
      <c r="I551" s="244"/>
      <c r="J551" s="245">
        <f>ROUND(I551*H551,2)</f>
        <v>0</v>
      </c>
      <c r="K551" s="246"/>
      <c r="L551" s="45"/>
      <c r="M551" s="247" t="s">
        <v>1</v>
      </c>
      <c r="N551" s="248" t="s">
        <v>42</v>
      </c>
      <c r="O551" s="98"/>
      <c r="P551" s="249">
        <f>O551*H551</f>
        <v>0</v>
      </c>
      <c r="Q551" s="249">
        <v>0</v>
      </c>
      <c r="R551" s="249">
        <f>Q551*H551</f>
        <v>0</v>
      </c>
      <c r="S551" s="249">
        <v>0</v>
      </c>
      <c r="T551" s="250">
        <f>S551*H551</f>
        <v>0</v>
      </c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R551" s="251" t="s">
        <v>217</v>
      </c>
      <c r="AT551" s="251" t="s">
        <v>213</v>
      </c>
      <c r="AU551" s="251" t="s">
        <v>84</v>
      </c>
      <c r="AY551" s="18" t="s">
        <v>210</v>
      </c>
      <c r="BE551" s="252">
        <f>IF(N551="základná",J551,0)</f>
        <v>0</v>
      </c>
      <c r="BF551" s="252">
        <f>IF(N551="znížená",J551,0)</f>
        <v>0</v>
      </c>
      <c r="BG551" s="252">
        <f>IF(N551="zákl. prenesená",J551,0)</f>
        <v>0</v>
      </c>
      <c r="BH551" s="252">
        <f>IF(N551="zníž. prenesená",J551,0)</f>
        <v>0</v>
      </c>
      <c r="BI551" s="252">
        <f>IF(N551="nulová",J551,0)</f>
        <v>0</v>
      </c>
      <c r="BJ551" s="18" t="s">
        <v>92</v>
      </c>
      <c r="BK551" s="252">
        <f>ROUND(I551*H551,2)</f>
        <v>0</v>
      </c>
      <c r="BL551" s="18" t="s">
        <v>217</v>
      </c>
      <c r="BM551" s="251" t="s">
        <v>2860</v>
      </c>
    </row>
    <row r="552" s="2" customFormat="1" ht="42.79245" customHeight="1">
      <c r="A552" s="39"/>
      <c r="B552" s="40"/>
      <c r="C552" s="239" t="s">
        <v>2857</v>
      </c>
      <c r="D552" s="239" t="s">
        <v>213</v>
      </c>
      <c r="E552" s="240" t="s">
        <v>228</v>
      </c>
      <c r="F552" s="241" t="s">
        <v>229</v>
      </c>
      <c r="G552" s="242" t="s">
        <v>216</v>
      </c>
      <c r="H552" s="243">
        <v>1</v>
      </c>
      <c r="I552" s="244"/>
      <c r="J552" s="245">
        <f>ROUND(I552*H552,2)</f>
        <v>0</v>
      </c>
      <c r="K552" s="246"/>
      <c r="L552" s="45"/>
      <c r="M552" s="247" t="s">
        <v>1</v>
      </c>
      <c r="N552" s="248" t="s">
        <v>42</v>
      </c>
      <c r="O552" s="98"/>
      <c r="P552" s="249">
        <f>O552*H552</f>
        <v>0</v>
      </c>
      <c r="Q552" s="249">
        <v>0</v>
      </c>
      <c r="R552" s="249">
        <f>Q552*H552</f>
        <v>0</v>
      </c>
      <c r="S552" s="249">
        <v>0</v>
      </c>
      <c r="T552" s="250">
        <f>S552*H552</f>
        <v>0</v>
      </c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R552" s="251" t="s">
        <v>217</v>
      </c>
      <c r="AT552" s="251" t="s">
        <v>213</v>
      </c>
      <c r="AU552" s="251" t="s">
        <v>84</v>
      </c>
      <c r="AY552" s="18" t="s">
        <v>210</v>
      </c>
      <c r="BE552" s="252">
        <f>IF(N552="základná",J552,0)</f>
        <v>0</v>
      </c>
      <c r="BF552" s="252">
        <f>IF(N552="znížená",J552,0)</f>
        <v>0</v>
      </c>
      <c r="BG552" s="252">
        <f>IF(N552="zákl. prenesená",J552,0)</f>
        <v>0</v>
      </c>
      <c r="BH552" s="252">
        <f>IF(N552="zníž. prenesená",J552,0)</f>
        <v>0</v>
      </c>
      <c r="BI552" s="252">
        <f>IF(N552="nulová",J552,0)</f>
        <v>0</v>
      </c>
      <c r="BJ552" s="18" t="s">
        <v>92</v>
      </c>
      <c r="BK552" s="252">
        <f>ROUND(I552*H552,2)</f>
        <v>0</v>
      </c>
      <c r="BL552" s="18" t="s">
        <v>217</v>
      </c>
      <c r="BM552" s="251" t="s">
        <v>2862</v>
      </c>
    </row>
    <row r="553" s="2" customFormat="1" ht="31.92453" customHeight="1">
      <c r="A553" s="39"/>
      <c r="B553" s="40"/>
      <c r="C553" s="239" t="s">
        <v>2861</v>
      </c>
      <c r="D553" s="239" t="s">
        <v>213</v>
      </c>
      <c r="E553" s="240" t="s">
        <v>2864</v>
      </c>
      <c r="F553" s="241" t="s">
        <v>2865</v>
      </c>
      <c r="G553" s="242" t="s">
        <v>216</v>
      </c>
      <c r="H553" s="243">
        <v>1</v>
      </c>
      <c r="I553" s="244"/>
      <c r="J553" s="245">
        <f>ROUND(I553*H553,2)</f>
        <v>0</v>
      </c>
      <c r="K553" s="246"/>
      <c r="L553" s="45"/>
      <c r="M553" s="247" t="s">
        <v>1</v>
      </c>
      <c r="N553" s="248" t="s">
        <v>42</v>
      </c>
      <c r="O553" s="98"/>
      <c r="P553" s="249">
        <f>O553*H553</f>
        <v>0</v>
      </c>
      <c r="Q553" s="249">
        <v>0</v>
      </c>
      <c r="R553" s="249">
        <f>Q553*H553</f>
        <v>0</v>
      </c>
      <c r="S553" s="249">
        <v>0</v>
      </c>
      <c r="T553" s="250">
        <f>S553*H553</f>
        <v>0</v>
      </c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R553" s="251" t="s">
        <v>217</v>
      </c>
      <c r="AT553" s="251" t="s">
        <v>213</v>
      </c>
      <c r="AU553" s="251" t="s">
        <v>84</v>
      </c>
      <c r="AY553" s="18" t="s">
        <v>210</v>
      </c>
      <c r="BE553" s="252">
        <f>IF(N553="základná",J553,0)</f>
        <v>0</v>
      </c>
      <c r="BF553" s="252">
        <f>IF(N553="znížená",J553,0)</f>
        <v>0</v>
      </c>
      <c r="BG553" s="252">
        <f>IF(N553="zákl. prenesená",J553,0)</f>
        <v>0</v>
      </c>
      <c r="BH553" s="252">
        <f>IF(N553="zníž. prenesená",J553,0)</f>
        <v>0</v>
      </c>
      <c r="BI553" s="252">
        <f>IF(N553="nulová",J553,0)</f>
        <v>0</v>
      </c>
      <c r="BJ553" s="18" t="s">
        <v>92</v>
      </c>
      <c r="BK553" s="252">
        <f>ROUND(I553*H553,2)</f>
        <v>0</v>
      </c>
      <c r="BL553" s="18" t="s">
        <v>217</v>
      </c>
      <c r="BM553" s="251" t="s">
        <v>2866</v>
      </c>
    </row>
    <row r="554" s="13" customFormat="1">
      <c r="A554" s="13"/>
      <c r="B554" s="258"/>
      <c r="C554" s="259"/>
      <c r="D554" s="260" t="s">
        <v>256</v>
      </c>
      <c r="E554" s="261" t="s">
        <v>1</v>
      </c>
      <c r="F554" s="262" t="s">
        <v>3252</v>
      </c>
      <c r="G554" s="259"/>
      <c r="H554" s="263">
        <v>1</v>
      </c>
      <c r="I554" s="264"/>
      <c r="J554" s="259"/>
      <c r="K554" s="259"/>
      <c r="L554" s="265"/>
      <c r="M554" s="266"/>
      <c r="N554" s="267"/>
      <c r="O554" s="267"/>
      <c r="P554" s="267"/>
      <c r="Q554" s="267"/>
      <c r="R554" s="267"/>
      <c r="S554" s="267"/>
      <c r="T554" s="268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T554" s="269" t="s">
        <v>256</v>
      </c>
      <c r="AU554" s="269" t="s">
        <v>84</v>
      </c>
      <c r="AV554" s="13" t="s">
        <v>92</v>
      </c>
      <c r="AW554" s="13" t="s">
        <v>32</v>
      </c>
      <c r="AX554" s="13" t="s">
        <v>84</v>
      </c>
      <c r="AY554" s="269" t="s">
        <v>210</v>
      </c>
    </row>
    <row r="555" s="2" customFormat="1" ht="16.30189" customHeight="1">
      <c r="A555" s="39"/>
      <c r="B555" s="40"/>
      <c r="C555" s="239" t="s">
        <v>2863</v>
      </c>
      <c r="D555" s="239" t="s">
        <v>213</v>
      </c>
      <c r="E555" s="240" t="s">
        <v>2869</v>
      </c>
      <c r="F555" s="241" t="s">
        <v>2870</v>
      </c>
      <c r="G555" s="242" t="s">
        <v>216</v>
      </c>
      <c r="H555" s="243">
        <v>1</v>
      </c>
      <c r="I555" s="244"/>
      <c r="J555" s="245">
        <f>ROUND(I555*H555,2)</f>
        <v>0</v>
      </c>
      <c r="K555" s="246"/>
      <c r="L555" s="45"/>
      <c r="M555" s="247" t="s">
        <v>1</v>
      </c>
      <c r="N555" s="248" t="s">
        <v>42</v>
      </c>
      <c r="O555" s="98"/>
      <c r="P555" s="249">
        <f>O555*H555</f>
        <v>0</v>
      </c>
      <c r="Q555" s="249">
        <v>0</v>
      </c>
      <c r="R555" s="249">
        <f>Q555*H555</f>
        <v>0</v>
      </c>
      <c r="S555" s="249">
        <v>0</v>
      </c>
      <c r="T555" s="250">
        <f>S555*H555</f>
        <v>0</v>
      </c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R555" s="251" t="s">
        <v>217</v>
      </c>
      <c r="AT555" s="251" t="s">
        <v>213</v>
      </c>
      <c r="AU555" s="251" t="s">
        <v>84</v>
      </c>
      <c r="AY555" s="18" t="s">
        <v>210</v>
      </c>
      <c r="BE555" s="252">
        <f>IF(N555="základná",J555,0)</f>
        <v>0</v>
      </c>
      <c r="BF555" s="252">
        <f>IF(N555="znížená",J555,0)</f>
        <v>0</v>
      </c>
      <c r="BG555" s="252">
        <f>IF(N555="zákl. prenesená",J555,0)</f>
        <v>0</v>
      </c>
      <c r="BH555" s="252">
        <f>IF(N555="zníž. prenesená",J555,0)</f>
        <v>0</v>
      </c>
      <c r="BI555" s="252">
        <f>IF(N555="nulová",J555,0)</f>
        <v>0</v>
      </c>
      <c r="BJ555" s="18" t="s">
        <v>92</v>
      </c>
      <c r="BK555" s="252">
        <f>ROUND(I555*H555,2)</f>
        <v>0</v>
      </c>
      <c r="BL555" s="18" t="s">
        <v>217</v>
      </c>
      <c r="BM555" s="251" t="s">
        <v>2871</v>
      </c>
    </row>
    <row r="556" s="2" customFormat="1" ht="16.30189" customHeight="1">
      <c r="A556" s="39"/>
      <c r="B556" s="40"/>
      <c r="C556" s="239" t="s">
        <v>2868</v>
      </c>
      <c r="D556" s="239" t="s">
        <v>213</v>
      </c>
      <c r="E556" s="240" t="s">
        <v>2873</v>
      </c>
      <c r="F556" s="241" t="s">
        <v>2874</v>
      </c>
      <c r="G556" s="242" t="s">
        <v>2875</v>
      </c>
      <c r="H556" s="243">
        <v>6</v>
      </c>
      <c r="I556" s="244"/>
      <c r="J556" s="245">
        <f>ROUND(I556*H556,2)</f>
        <v>0</v>
      </c>
      <c r="K556" s="246"/>
      <c r="L556" s="45"/>
      <c r="M556" s="247" t="s">
        <v>1</v>
      </c>
      <c r="N556" s="248" t="s">
        <v>42</v>
      </c>
      <c r="O556" s="98"/>
      <c r="P556" s="249">
        <f>O556*H556</f>
        <v>0</v>
      </c>
      <c r="Q556" s="249">
        <v>0</v>
      </c>
      <c r="R556" s="249">
        <f>Q556*H556</f>
        <v>0</v>
      </c>
      <c r="S556" s="249">
        <v>0</v>
      </c>
      <c r="T556" s="250">
        <f>S556*H556</f>
        <v>0</v>
      </c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R556" s="251" t="s">
        <v>217</v>
      </c>
      <c r="AT556" s="251" t="s">
        <v>213</v>
      </c>
      <c r="AU556" s="251" t="s">
        <v>84</v>
      </c>
      <c r="AY556" s="18" t="s">
        <v>210</v>
      </c>
      <c r="BE556" s="252">
        <f>IF(N556="základná",J556,0)</f>
        <v>0</v>
      </c>
      <c r="BF556" s="252">
        <f>IF(N556="znížená",J556,0)</f>
        <v>0</v>
      </c>
      <c r="BG556" s="252">
        <f>IF(N556="zákl. prenesená",J556,0)</f>
        <v>0</v>
      </c>
      <c r="BH556" s="252">
        <f>IF(N556="zníž. prenesená",J556,0)</f>
        <v>0</v>
      </c>
      <c r="BI556" s="252">
        <f>IF(N556="nulová",J556,0)</f>
        <v>0</v>
      </c>
      <c r="BJ556" s="18" t="s">
        <v>92</v>
      </c>
      <c r="BK556" s="252">
        <f>ROUND(I556*H556,2)</f>
        <v>0</v>
      </c>
      <c r="BL556" s="18" t="s">
        <v>217</v>
      </c>
      <c r="BM556" s="251" t="s">
        <v>2876</v>
      </c>
    </row>
    <row r="557" s="2" customFormat="1" ht="16.30189" customHeight="1">
      <c r="A557" s="39"/>
      <c r="B557" s="40"/>
      <c r="C557" s="239" t="s">
        <v>2872</v>
      </c>
      <c r="D557" s="239" t="s">
        <v>213</v>
      </c>
      <c r="E557" s="240" t="s">
        <v>2878</v>
      </c>
      <c r="F557" s="241" t="s">
        <v>2879</v>
      </c>
      <c r="G557" s="242" t="s">
        <v>216</v>
      </c>
      <c r="H557" s="243">
        <v>1</v>
      </c>
      <c r="I557" s="244"/>
      <c r="J557" s="245">
        <f>ROUND(I557*H557,2)</f>
        <v>0</v>
      </c>
      <c r="K557" s="246"/>
      <c r="L557" s="45"/>
      <c r="M557" s="253" t="s">
        <v>1</v>
      </c>
      <c r="N557" s="254" t="s">
        <v>42</v>
      </c>
      <c r="O557" s="255"/>
      <c r="P557" s="256">
        <f>O557*H557</f>
        <v>0</v>
      </c>
      <c r="Q557" s="256">
        <v>0</v>
      </c>
      <c r="R557" s="256">
        <f>Q557*H557</f>
        <v>0</v>
      </c>
      <c r="S557" s="256">
        <v>0</v>
      </c>
      <c r="T557" s="257">
        <f>S557*H557</f>
        <v>0</v>
      </c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R557" s="251" t="s">
        <v>217</v>
      </c>
      <c r="AT557" s="251" t="s">
        <v>213</v>
      </c>
      <c r="AU557" s="251" t="s">
        <v>84</v>
      </c>
      <c r="AY557" s="18" t="s">
        <v>210</v>
      </c>
      <c r="BE557" s="252">
        <f>IF(N557="základná",J557,0)</f>
        <v>0</v>
      </c>
      <c r="BF557" s="252">
        <f>IF(N557="znížená",J557,0)</f>
        <v>0</v>
      </c>
      <c r="BG557" s="252">
        <f>IF(N557="zákl. prenesená",J557,0)</f>
        <v>0</v>
      </c>
      <c r="BH557" s="252">
        <f>IF(N557="zníž. prenesená",J557,0)</f>
        <v>0</v>
      </c>
      <c r="BI557" s="252">
        <f>IF(N557="nulová",J557,0)</f>
        <v>0</v>
      </c>
      <c r="BJ557" s="18" t="s">
        <v>92</v>
      </c>
      <c r="BK557" s="252">
        <f>ROUND(I557*H557,2)</f>
        <v>0</v>
      </c>
      <c r="BL557" s="18" t="s">
        <v>217</v>
      </c>
      <c r="BM557" s="251" t="s">
        <v>2880</v>
      </c>
    </row>
    <row r="558" s="2" customFormat="1" ht="6.96" customHeight="1">
      <c r="A558" s="39"/>
      <c r="B558" s="73"/>
      <c r="C558" s="74"/>
      <c r="D558" s="74"/>
      <c r="E558" s="74"/>
      <c r="F558" s="74"/>
      <c r="G558" s="74"/>
      <c r="H558" s="74"/>
      <c r="I558" s="74"/>
      <c r="J558" s="74"/>
      <c r="K558" s="74"/>
      <c r="L558" s="45"/>
      <c r="M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</row>
  </sheetData>
  <sheetProtection sheet="1" autoFilter="0" formatColumns="0" formatRows="0" objects="1" scenarios="1" spinCount="100000" saltValue="mPSbmYJHeFVi6cgSZTN+ls9dyiaNXYtaPg20L2jhvEWaYksw4qY/kmQWlYh5y7ecUvnQMZrVrO49yz3Af0yrJg==" hashValue="TRU7XxiSxU1cc4NUoiV4mMKn7nn/wZ6+oqVBQZuHisfkmu2zgnMuGtzYFdgbDa4RsV9o2NThCAKqGQfeRrILWA==" algorithmName="SHA-512" password="CC35"/>
  <autoFilter ref="C128:K557"/>
  <mergeCells count="9">
    <mergeCell ref="E7:H7"/>
    <mergeCell ref="E9:H9"/>
    <mergeCell ref="E18:H18"/>
    <mergeCell ref="E27:H27"/>
    <mergeCell ref="E85:H85"/>
    <mergeCell ref="E87:H87"/>
    <mergeCell ref="E119:H119"/>
    <mergeCell ref="E121:H121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7.863281" style="1" customWidth="1"/>
    <col min="2" max="2" width="1.007813" style="1" customWidth="1"/>
    <col min="3" max="3" width="4.011719" style="1" customWidth="1"/>
    <col min="4" max="4" width="4.152344" style="1" customWidth="1"/>
    <col min="5" max="5" width="16.15234" style="1" customWidth="1"/>
    <col min="6" max="6" width="48.15234" style="1" customWidth="1"/>
    <col min="7" max="7" width="7.011719" style="1" customWidth="1"/>
    <col min="8" max="8" width="13.29297" style="1" customWidth="1"/>
    <col min="9" max="9" width="15.01172" style="1" customWidth="1"/>
    <col min="10" max="10" width="21.15234" style="1" customWidth="1"/>
    <col min="11" max="11" width="21.15234" style="1" hidden="1" customWidth="1"/>
    <col min="12" max="12" width="8.863281" style="1" customWidth="1"/>
    <col min="13" max="13" width="10.29297" style="1" hidden="1" customWidth="1"/>
    <col min="14" max="14" width="9.140625" style="1" hidden="1"/>
    <col min="15" max="15" width="13.43359" style="1" hidden="1" customWidth="1"/>
    <col min="16" max="16" width="13.43359" style="1" hidden="1" customWidth="1"/>
    <col min="17" max="17" width="13.43359" style="1" hidden="1" customWidth="1"/>
    <col min="18" max="18" width="13.43359" style="1" hidden="1" customWidth="1"/>
    <col min="19" max="19" width="13.43359" style="1" hidden="1" customWidth="1"/>
    <col min="20" max="20" width="13.43359" style="1" hidden="1" customWidth="1"/>
    <col min="21" max="21" width="15.43359" style="1" hidden="1" customWidth="1"/>
    <col min="22" max="22" width="11.72266" style="1" customWidth="1"/>
    <col min="23" max="23" width="15.43359" style="1" customWidth="1"/>
    <col min="24" max="24" width="11.72266" style="1" customWidth="1"/>
    <col min="25" max="25" width="14.15234" style="1" customWidth="1"/>
    <col min="26" max="26" width="10.43359" style="1" customWidth="1"/>
    <col min="27" max="27" width="14.15234" style="1" customWidth="1"/>
    <col min="28" max="28" width="15.43359" style="1" customWidth="1"/>
    <col min="29" max="29" width="10.43359" style="1" customWidth="1"/>
    <col min="30" max="30" width="14.15234" style="1" customWidth="1"/>
    <col min="31" max="31" width="15.43359" style="1" customWidth="1"/>
    <col min="44" max="44" width="9.140625" style="1" hidden="1"/>
    <col min="45" max="45" width="9.140625" style="1" hidden="1"/>
    <col min="46" max="46" width="9.140625" style="1" hidden="1"/>
    <col min="47" max="47" width="9.140625" style="1" hidden="1"/>
    <col min="48" max="48" width="9.140625" style="1" hidden="1"/>
    <col min="49" max="49" width="9.140625" style="1" hidden="1"/>
    <col min="50" max="50" width="9.140625" style="1" hidden="1"/>
    <col min="51" max="51" width="9.140625" style="1" hidden="1"/>
    <col min="52" max="52" width="9.140625" style="1" hidden="1"/>
    <col min="53" max="53" width="9.140625" style="1" hidden="1"/>
    <col min="54" max="54" width="9.140625" style="1" hidden="1"/>
    <col min="55" max="55" width="9.140625" style="1" hidden="1"/>
    <col min="56" max="56" width="9.140625" style="1" hidden="1"/>
    <col min="57" max="57" width="9.140625" style="1" hidden="1"/>
    <col min="58" max="58" width="9.140625" style="1" hidden="1"/>
    <col min="59" max="59" width="9.140625" style="1" hidden="1"/>
    <col min="60" max="60" width="9.140625" style="1" hidden="1"/>
    <col min="61" max="61" width="9.140625" style="1" hidden="1"/>
    <col min="62" max="62" width="9.140625" style="1" hidden="1"/>
    <col min="63" max="63" width="9.140625" style="1" hidden="1"/>
    <col min="64" max="64" width="9.140625" style="1" hidden="1"/>
    <col min="65" max="65" width="9.140625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183</v>
      </c>
    </row>
    <row r="3" s="1" customFormat="1" ht="6.96" customHeight="1">
      <c r="B3" s="154"/>
      <c r="C3" s="155"/>
      <c r="D3" s="155"/>
      <c r="E3" s="155"/>
      <c r="F3" s="155"/>
      <c r="G3" s="155"/>
      <c r="H3" s="155"/>
      <c r="I3" s="155"/>
      <c r="J3" s="155"/>
      <c r="K3" s="155"/>
      <c r="L3" s="21"/>
      <c r="AT3" s="18" t="s">
        <v>76</v>
      </c>
    </row>
    <row r="4" s="1" customFormat="1" ht="24.96" customHeight="1">
      <c r="B4" s="21"/>
      <c r="D4" s="156" t="s">
        <v>184</v>
      </c>
      <c r="L4" s="21"/>
      <c r="M4" s="157" t="s">
        <v>9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58" t="s">
        <v>15</v>
      </c>
      <c r="L6" s="21"/>
    </row>
    <row r="7" s="1" customFormat="1" ht="27.84906" customHeight="1">
      <c r="B7" s="21"/>
      <c r="E7" s="159" t="str">
        <f>'Rekapitulácia stavby'!K6</f>
        <v>Rekonštrukcia cesty a mostov II/512 hr. Trenčianskeho kraja - Veľké Pole - križ. II/428 Žarnovica , I. etapa</v>
      </c>
      <c r="F7" s="158"/>
      <c r="G7" s="158"/>
      <c r="H7" s="158"/>
      <c r="L7" s="21"/>
    </row>
    <row r="8" s="2" customFormat="1" ht="12" customHeight="1">
      <c r="A8" s="39"/>
      <c r="B8" s="45"/>
      <c r="C8" s="39"/>
      <c r="D8" s="158" t="s">
        <v>185</v>
      </c>
      <c r="E8" s="39"/>
      <c r="F8" s="39"/>
      <c r="G8" s="39"/>
      <c r="H8" s="39"/>
      <c r="I8" s="39"/>
      <c r="J8" s="39"/>
      <c r="K8" s="39"/>
      <c r="L8" s="70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30189" customHeight="1">
      <c r="A9" s="39"/>
      <c r="B9" s="45"/>
      <c r="C9" s="39"/>
      <c r="D9" s="39"/>
      <c r="E9" s="160" t="s">
        <v>3253</v>
      </c>
      <c r="F9" s="39"/>
      <c r="G9" s="39"/>
      <c r="H9" s="39"/>
      <c r="I9" s="39"/>
      <c r="J9" s="39"/>
      <c r="K9" s="39"/>
      <c r="L9" s="70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70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58" t="s">
        <v>17</v>
      </c>
      <c r="E11" s="39"/>
      <c r="F11" s="148" t="s">
        <v>1</v>
      </c>
      <c r="G11" s="39"/>
      <c r="H11" s="39"/>
      <c r="I11" s="158" t="s">
        <v>18</v>
      </c>
      <c r="J11" s="148" t="s">
        <v>1</v>
      </c>
      <c r="K11" s="39"/>
      <c r="L11" s="70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58" t="s">
        <v>19</v>
      </c>
      <c r="E12" s="39"/>
      <c r="F12" s="148" t="s">
        <v>20</v>
      </c>
      <c r="G12" s="39"/>
      <c r="H12" s="39"/>
      <c r="I12" s="158" t="s">
        <v>21</v>
      </c>
      <c r="J12" s="161" t="str">
        <f>'Rekapitulácia stavby'!AN8</f>
        <v>14. 12. 2020</v>
      </c>
      <c r="K12" s="39"/>
      <c r="L12" s="70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70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58" t="s">
        <v>23</v>
      </c>
      <c r="E14" s="39"/>
      <c r="F14" s="39"/>
      <c r="G14" s="39"/>
      <c r="H14" s="39"/>
      <c r="I14" s="158" t="s">
        <v>24</v>
      </c>
      <c r="J14" s="148" t="s">
        <v>1</v>
      </c>
      <c r="K14" s="39"/>
      <c r="L14" s="70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48" t="s">
        <v>25</v>
      </c>
      <c r="F15" s="39"/>
      <c r="G15" s="39"/>
      <c r="H15" s="39"/>
      <c r="I15" s="158" t="s">
        <v>26</v>
      </c>
      <c r="J15" s="148" t="s">
        <v>1</v>
      </c>
      <c r="K15" s="39"/>
      <c r="L15" s="70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70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58" t="s">
        <v>27</v>
      </c>
      <c r="E17" s="39"/>
      <c r="F17" s="39"/>
      <c r="G17" s="39"/>
      <c r="H17" s="39"/>
      <c r="I17" s="158" t="s">
        <v>24</v>
      </c>
      <c r="J17" s="34" t="str">
        <f>'Rekapitulácia stavby'!AN13</f>
        <v>Vyplň údaj</v>
      </c>
      <c r="K17" s="39"/>
      <c r="L17" s="70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'Rekapitulácia stavby'!E14</f>
        <v>Vyplň údaj</v>
      </c>
      <c r="F18" s="148"/>
      <c r="G18" s="148"/>
      <c r="H18" s="148"/>
      <c r="I18" s="158" t="s">
        <v>26</v>
      </c>
      <c r="J18" s="34" t="str">
        <f>'Rekapitulácia stavby'!AN14</f>
        <v>Vyplň údaj</v>
      </c>
      <c r="K18" s="39"/>
      <c r="L18" s="70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70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58" t="s">
        <v>29</v>
      </c>
      <c r="E20" s="39"/>
      <c r="F20" s="39"/>
      <c r="G20" s="39"/>
      <c r="H20" s="39"/>
      <c r="I20" s="158" t="s">
        <v>24</v>
      </c>
      <c r="J20" s="148" t="s">
        <v>30</v>
      </c>
      <c r="K20" s="39"/>
      <c r="L20" s="70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48" t="s">
        <v>31</v>
      </c>
      <c r="F21" s="39"/>
      <c r="G21" s="39"/>
      <c r="H21" s="39"/>
      <c r="I21" s="158" t="s">
        <v>26</v>
      </c>
      <c r="J21" s="148" t="s">
        <v>1</v>
      </c>
      <c r="K21" s="39"/>
      <c r="L21" s="70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70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58" t="s">
        <v>33</v>
      </c>
      <c r="E23" s="39"/>
      <c r="F23" s="39"/>
      <c r="G23" s="39"/>
      <c r="H23" s="39"/>
      <c r="I23" s="158" t="s">
        <v>24</v>
      </c>
      <c r="J23" s="148" t="s">
        <v>1</v>
      </c>
      <c r="K23" s="39"/>
      <c r="L23" s="70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48" t="s">
        <v>34</v>
      </c>
      <c r="F24" s="39"/>
      <c r="G24" s="39"/>
      <c r="H24" s="39"/>
      <c r="I24" s="158" t="s">
        <v>26</v>
      </c>
      <c r="J24" s="148" t="s">
        <v>1</v>
      </c>
      <c r="K24" s="39"/>
      <c r="L24" s="70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70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58" t="s">
        <v>35</v>
      </c>
      <c r="E26" s="39"/>
      <c r="F26" s="39"/>
      <c r="G26" s="39"/>
      <c r="H26" s="39"/>
      <c r="I26" s="39"/>
      <c r="J26" s="39"/>
      <c r="K26" s="39"/>
      <c r="L26" s="70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30189" customHeight="1">
      <c r="A27" s="162"/>
      <c r="B27" s="163"/>
      <c r="C27" s="162"/>
      <c r="D27" s="162"/>
      <c r="E27" s="164" t="s">
        <v>1</v>
      </c>
      <c r="F27" s="164"/>
      <c r="G27" s="164"/>
      <c r="H27" s="164"/>
      <c r="I27" s="162"/>
      <c r="J27" s="162"/>
      <c r="K27" s="162"/>
      <c r="L27" s="165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70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66"/>
      <c r="E29" s="166"/>
      <c r="F29" s="166"/>
      <c r="G29" s="166"/>
      <c r="H29" s="166"/>
      <c r="I29" s="166"/>
      <c r="J29" s="166"/>
      <c r="K29" s="166"/>
      <c r="L29" s="70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67" t="s">
        <v>36</v>
      </c>
      <c r="E30" s="39"/>
      <c r="F30" s="39"/>
      <c r="G30" s="39"/>
      <c r="H30" s="39"/>
      <c r="I30" s="39"/>
      <c r="J30" s="168">
        <f>ROUND(J129, 2)</f>
        <v>0</v>
      </c>
      <c r="K30" s="39"/>
      <c r="L30" s="70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66"/>
      <c r="E31" s="166"/>
      <c r="F31" s="166"/>
      <c r="G31" s="166"/>
      <c r="H31" s="166"/>
      <c r="I31" s="166"/>
      <c r="J31" s="166"/>
      <c r="K31" s="166"/>
      <c r="L31" s="70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69" t="s">
        <v>38</v>
      </c>
      <c r="G32" s="39"/>
      <c r="H32" s="39"/>
      <c r="I32" s="169" t="s">
        <v>37</v>
      </c>
      <c r="J32" s="169" t="s">
        <v>39</v>
      </c>
      <c r="K32" s="39"/>
      <c r="L32" s="70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70" t="s">
        <v>40</v>
      </c>
      <c r="E33" s="171" t="s">
        <v>41</v>
      </c>
      <c r="F33" s="172">
        <f>ROUND((SUM(BE129:BE555)),  2)</f>
        <v>0</v>
      </c>
      <c r="G33" s="173"/>
      <c r="H33" s="173"/>
      <c r="I33" s="174">
        <v>0.20000000000000001</v>
      </c>
      <c r="J33" s="172">
        <f>ROUND(((SUM(BE129:BE555))*I33),  2)</f>
        <v>0</v>
      </c>
      <c r="K33" s="39"/>
      <c r="L33" s="70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71" t="s">
        <v>42</v>
      </c>
      <c r="F34" s="172">
        <f>ROUND((SUM(BF129:BF555)),  2)</f>
        <v>0</v>
      </c>
      <c r="G34" s="173"/>
      <c r="H34" s="173"/>
      <c r="I34" s="174">
        <v>0.20000000000000001</v>
      </c>
      <c r="J34" s="172">
        <f>ROUND(((SUM(BF129:BF555))*I34),  2)</f>
        <v>0</v>
      </c>
      <c r="K34" s="39"/>
      <c r="L34" s="70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58" t="s">
        <v>43</v>
      </c>
      <c r="F35" s="175">
        <f>ROUND((SUM(BG129:BG555)),  2)</f>
        <v>0</v>
      </c>
      <c r="G35" s="39"/>
      <c r="H35" s="39"/>
      <c r="I35" s="176">
        <v>0.20000000000000001</v>
      </c>
      <c r="J35" s="175">
        <f>0</f>
        <v>0</v>
      </c>
      <c r="K35" s="39"/>
      <c r="L35" s="70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58" t="s">
        <v>44</v>
      </c>
      <c r="F36" s="175">
        <f>ROUND((SUM(BH129:BH555)),  2)</f>
        <v>0</v>
      </c>
      <c r="G36" s="39"/>
      <c r="H36" s="39"/>
      <c r="I36" s="176">
        <v>0.20000000000000001</v>
      </c>
      <c r="J36" s="175">
        <f>0</f>
        <v>0</v>
      </c>
      <c r="K36" s="39"/>
      <c r="L36" s="70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71" t="s">
        <v>45</v>
      </c>
      <c r="F37" s="172">
        <f>ROUND((SUM(BI129:BI555)),  2)</f>
        <v>0</v>
      </c>
      <c r="G37" s="173"/>
      <c r="H37" s="173"/>
      <c r="I37" s="174">
        <v>0</v>
      </c>
      <c r="J37" s="172">
        <f>0</f>
        <v>0</v>
      </c>
      <c r="K37" s="39"/>
      <c r="L37" s="70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70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77"/>
      <c r="D39" s="178" t="s">
        <v>46</v>
      </c>
      <c r="E39" s="179"/>
      <c r="F39" s="179"/>
      <c r="G39" s="180" t="s">
        <v>47</v>
      </c>
      <c r="H39" s="181" t="s">
        <v>48</v>
      </c>
      <c r="I39" s="179"/>
      <c r="J39" s="182">
        <f>SUM(J30:J37)</f>
        <v>0</v>
      </c>
      <c r="K39" s="183"/>
      <c r="L39" s="70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70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70"/>
      <c r="D50" s="184" t="s">
        <v>49</v>
      </c>
      <c r="E50" s="185"/>
      <c r="F50" s="185"/>
      <c r="G50" s="184" t="s">
        <v>50</v>
      </c>
      <c r="H50" s="185"/>
      <c r="I50" s="185"/>
      <c r="J50" s="185"/>
      <c r="K50" s="185"/>
      <c r="L50" s="70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86" t="s">
        <v>51</v>
      </c>
      <c r="E61" s="187"/>
      <c r="F61" s="188" t="s">
        <v>52</v>
      </c>
      <c r="G61" s="186" t="s">
        <v>51</v>
      </c>
      <c r="H61" s="187"/>
      <c r="I61" s="187"/>
      <c r="J61" s="189" t="s">
        <v>52</v>
      </c>
      <c r="K61" s="187"/>
      <c r="L61" s="70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84" t="s">
        <v>53</v>
      </c>
      <c r="E65" s="190"/>
      <c r="F65" s="190"/>
      <c r="G65" s="184" t="s">
        <v>54</v>
      </c>
      <c r="H65" s="190"/>
      <c r="I65" s="190"/>
      <c r="J65" s="190"/>
      <c r="K65" s="190"/>
      <c r="L65" s="70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86" t="s">
        <v>51</v>
      </c>
      <c r="E76" s="187"/>
      <c r="F76" s="188" t="s">
        <v>52</v>
      </c>
      <c r="G76" s="186" t="s">
        <v>51</v>
      </c>
      <c r="H76" s="187"/>
      <c r="I76" s="187"/>
      <c r="J76" s="189" t="s">
        <v>52</v>
      </c>
      <c r="K76" s="187"/>
      <c r="L76" s="70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91"/>
      <c r="C77" s="192"/>
      <c r="D77" s="192"/>
      <c r="E77" s="192"/>
      <c r="F77" s="192"/>
      <c r="G77" s="192"/>
      <c r="H77" s="192"/>
      <c r="I77" s="192"/>
      <c r="J77" s="192"/>
      <c r="K77" s="192"/>
      <c r="L77" s="70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hidden="1" s="2" customFormat="1" ht="6.96" customHeight="1">
      <c r="A81" s="39"/>
      <c r="B81" s="193"/>
      <c r="C81" s="194"/>
      <c r="D81" s="194"/>
      <c r="E81" s="194"/>
      <c r="F81" s="194"/>
      <c r="G81" s="194"/>
      <c r="H81" s="194"/>
      <c r="I81" s="194"/>
      <c r="J81" s="194"/>
      <c r="K81" s="194"/>
      <c r="L81" s="70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hidden="1" s="2" customFormat="1" ht="24.96" customHeight="1">
      <c r="A82" s="39"/>
      <c r="B82" s="40"/>
      <c r="C82" s="24" t="s">
        <v>187</v>
      </c>
      <c r="D82" s="41"/>
      <c r="E82" s="41"/>
      <c r="F82" s="41"/>
      <c r="G82" s="41"/>
      <c r="H82" s="41"/>
      <c r="I82" s="41"/>
      <c r="J82" s="41"/>
      <c r="K82" s="41"/>
      <c r="L82" s="70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hidden="1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70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hidden="1" s="2" customFormat="1" ht="12" customHeight="1">
      <c r="A84" s="39"/>
      <c r="B84" s="40"/>
      <c r="C84" s="33" t="s">
        <v>15</v>
      </c>
      <c r="D84" s="41"/>
      <c r="E84" s="41"/>
      <c r="F84" s="41"/>
      <c r="G84" s="41"/>
      <c r="H84" s="41"/>
      <c r="I84" s="41"/>
      <c r="J84" s="41"/>
      <c r="K84" s="41"/>
      <c r="L84" s="70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hidden="1" s="2" customFormat="1" ht="27.84906" customHeight="1">
      <c r="A85" s="39"/>
      <c r="B85" s="40"/>
      <c r="C85" s="41"/>
      <c r="D85" s="41"/>
      <c r="E85" s="195" t="str">
        <f>E7</f>
        <v>Rekonštrukcia cesty a mostov II/512 hr. Trenčianskeho kraja - Veľké Pole - križ. II/428 Žarnovica , I. etapa</v>
      </c>
      <c r="F85" s="33"/>
      <c r="G85" s="33"/>
      <c r="H85" s="33"/>
      <c r="I85" s="41"/>
      <c r="J85" s="41"/>
      <c r="K85" s="41"/>
      <c r="L85" s="70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hidden="1" s="2" customFormat="1" ht="12" customHeight="1">
      <c r="A86" s="39"/>
      <c r="B86" s="40"/>
      <c r="C86" s="33" t="s">
        <v>185</v>
      </c>
      <c r="D86" s="41"/>
      <c r="E86" s="41"/>
      <c r="F86" s="41"/>
      <c r="G86" s="41"/>
      <c r="H86" s="41"/>
      <c r="I86" s="41"/>
      <c r="J86" s="41"/>
      <c r="K86" s="41"/>
      <c r="L86" s="70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hidden="1" s="2" customFormat="1" ht="16.30189" customHeight="1">
      <c r="A87" s="39"/>
      <c r="B87" s="40"/>
      <c r="C87" s="41"/>
      <c r="D87" s="41"/>
      <c r="E87" s="83" t="str">
        <f>E9</f>
        <v>204-00 - 204-00 Most ev. č.512-07</v>
      </c>
      <c r="F87" s="41"/>
      <c r="G87" s="41"/>
      <c r="H87" s="41"/>
      <c r="I87" s="41"/>
      <c r="J87" s="41"/>
      <c r="K87" s="41"/>
      <c r="L87" s="70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hidden="1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70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hidden="1" s="2" customFormat="1" ht="12" customHeight="1">
      <c r="A89" s="39"/>
      <c r="B89" s="40"/>
      <c r="C89" s="33" t="s">
        <v>19</v>
      </c>
      <c r="D89" s="41"/>
      <c r="E89" s="41"/>
      <c r="F89" s="28" t="str">
        <f>F12</f>
        <v>Okres Žarnovica , k. ú. Veľké Pole</v>
      </c>
      <c r="G89" s="41"/>
      <c r="H89" s="41"/>
      <c r="I89" s="33" t="s">
        <v>21</v>
      </c>
      <c r="J89" s="86" t="str">
        <f>IF(J12="","",J12)</f>
        <v>14. 12. 2020</v>
      </c>
      <c r="K89" s="41"/>
      <c r="L89" s="70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hidden="1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70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hidden="1" s="2" customFormat="1" ht="24.81509" customHeight="1">
      <c r="A91" s="39"/>
      <c r="B91" s="40"/>
      <c r="C91" s="33" t="s">
        <v>23</v>
      </c>
      <c r="D91" s="41"/>
      <c r="E91" s="41"/>
      <c r="F91" s="28" t="str">
        <f>E15</f>
        <v xml:space="preserve">BANSKOBYSTRICKÝ SAMOSPRÁVNY KRAJ </v>
      </c>
      <c r="G91" s="41"/>
      <c r="H91" s="41"/>
      <c r="I91" s="33" t="s">
        <v>29</v>
      </c>
      <c r="J91" s="37" t="str">
        <f>E21</f>
        <v>ISPO spol.s r.o. , Prešov</v>
      </c>
      <c r="K91" s="41"/>
      <c r="L91" s="70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hidden="1" s="2" customFormat="1" ht="15.30566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Ing. Čurlík Ján</v>
      </c>
      <c r="K92" s="41"/>
      <c r="L92" s="70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hidden="1" s="2" customFormat="1" ht="10.32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70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hidden="1" s="2" customFormat="1" ht="29.28" customHeight="1">
      <c r="A94" s="39"/>
      <c r="B94" s="40"/>
      <c r="C94" s="196" t="s">
        <v>188</v>
      </c>
      <c r="D94" s="197"/>
      <c r="E94" s="197"/>
      <c r="F94" s="197"/>
      <c r="G94" s="197"/>
      <c r="H94" s="197"/>
      <c r="I94" s="197"/>
      <c r="J94" s="198" t="s">
        <v>189</v>
      </c>
      <c r="K94" s="197"/>
      <c r="L94" s="70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hidden="1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70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hidden="1" s="2" customFormat="1" ht="22.8" customHeight="1">
      <c r="A96" s="39"/>
      <c r="B96" s="40"/>
      <c r="C96" s="199" t="s">
        <v>190</v>
      </c>
      <c r="D96" s="41"/>
      <c r="E96" s="41"/>
      <c r="F96" s="41"/>
      <c r="G96" s="41"/>
      <c r="H96" s="41"/>
      <c r="I96" s="41"/>
      <c r="J96" s="117">
        <f>J129</f>
        <v>0</v>
      </c>
      <c r="K96" s="41"/>
      <c r="L96" s="70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191</v>
      </c>
    </row>
    <row r="97" hidden="1" s="9" customFormat="1" ht="24.96" customHeight="1">
      <c r="A97" s="9"/>
      <c r="B97" s="200"/>
      <c r="C97" s="201"/>
      <c r="D97" s="202" t="s">
        <v>238</v>
      </c>
      <c r="E97" s="203"/>
      <c r="F97" s="203"/>
      <c r="G97" s="203"/>
      <c r="H97" s="203"/>
      <c r="I97" s="203"/>
      <c r="J97" s="204">
        <f>J130</f>
        <v>0</v>
      </c>
      <c r="K97" s="201"/>
      <c r="L97" s="20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hidden="1" s="10" customFormat="1" ht="19.92" customHeight="1">
      <c r="A98" s="10"/>
      <c r="B98" s="206"/>
      <c r="C98" s="140"/>
      <c r="D98" s="207" t="s">
        <v>239</v>
      </c>
      <c r="E98" s="208"/>
      <c r="F98" s="208"/>
      <c r="G98" s="208"/>
      <c r="H98" s="208"/>
      <c r="I98" s="208"/>
      <c r="J98" s="209">
        <f>J131</f>
        <v>0</v>
      </c>
      <c r="K98" s="140"/>
      <c r="L98" s="2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hidden="1" s="10" customFormat="1" ht="19.92" customHeight="1">
      <c r="A99" s="10"/>
      <c r="B99" s="206"/>
      <c r="C99" s="140"/>
      <c r="D99" s="207" t="s">
        <v>240</v>
      </c>
      <c r="E99" s="208"/>
      <c r="F99" s="208"/>
      <c r="G99" s="208"/>
      <c r="H99" s="208"/>
      <c r="I99" s="208"/>
      <c r="J99" s="209">
        <f>J184</f>
        <v>0</v>
      </c>
      <c r="K99" s="140"/>
      <c r="L99" s="2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hidden="1" s="10" customFormat="1" ht="19.92" customHeight="1">
      <c r="A100" s="10"/>
      <c r="B100" s="206"/>
      <c r="C100" s="140"/>
      <c r="D100" s="207" t="s">
        <v>1426</v>
      </c>
      <c r="E100" s="208"/>
      <c r="F100" s="208"/>
      <c r="G100" s="208"/>
      <c r="H100" s="208"/>
      <c r="I100" s="208"/>
      <c r="J100" s="209">
        <f>J204</f>
        <v>0</v>
      </c>
      <c r="K100" s="140"/>
      <c r="L100" s="2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hidden="1" s="10" customFormat="1" ht="19.92" customHeight="1">
      <c r="A101" s="10"/>
      <c r="B101" s="206"/>
      <c r="C101" s="140"/>
      <c r="D101" s="207" t="s">
        <v>242</v>
      </c>
      <c r="E101" s="208"/>
      <c r="F101" s="208"/>
      <c r="G101" s="208"/>
      <c r="H101" s="208"/>
      <c r="I101" s="208"/>
      <c r="J101" s="209">
        <f>J226</f>
        <v>0</v>
      </c>
      <c r="K101" s="140"/>
      <c r="L101" s="2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hidden="1" s="10" customFormat="1" ht="19.92" customHeight="1">
      <c r="A102" s="10"/>
      <c r="B102" s="206"/>
      <c r="C102" s="140"/>
      <c r="D102" s="207" t="s">
        <v>243</v>
      </c>
      <c r="E102" s="208"/>
      <c r="F102" s="208"/>
      <c r="G102" s="208"/>
      <c r="H102" s="208"/>
      <c r="I102" s="208"/>
      <c r="J102" s="209">
        <f>J280</f>
        <v>0</v>
      </c>
      <c r="K102" s="140"/>
      <c r="L102" s="2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hidden="1" s="10" customFormat="1" ht="19.92" customHeight="1">
      <c r="A103" s="10"/>
      <c r="B103" s="206"/>
      <c r="C103" s="140"/>
      <c r="D103" s="207" t="s">
        <v>841</v>
      </c>
      <c r="E103" s="208"/>
      <c r="F103" s="208"/>
      <c r="G103" s="208"/>
      <c r="H103" s="208"/>
      <c r="I103" s="208"/>
      <c r="J103" s="209">
        <f>J309</f>
        <v>0</v>
      </c>
      <c r="K103" s="140"/>
      <c r="L103" s="2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hidden="1" s="10" customFormat="1" ht="19.92" customHeight="1">
      <c r="A104" s="10"/>
      <c r="B104" s="206"/>
      <c r="C104" s="140"/>
      <c r="D104" s="207" t="s">
        <v>244</v>
      </c>
      <c r="E104" s="208"/>
      <c r="F104" s="208"/>
      <c r="G104" s="208"/>
      <c r="H104" s="208"/>
      <c r="I104" s="208"/>
      <c r="J104" s="209">
        <f>J353</f>
        <v>0</v>
      </c>
      <c r="K104" s="140"/>
      <c r="L104" s="2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hidden="1" s="10" customFormat="1" ht="19.92" customHeight="1">
      <c r="A105" s="10"/>
      <c r="B105" s="206"/>
      <c r="C105" s="140"/>
      <c r="D105" s="207" t="s">
        <v>245</v>
      </c>
      <c r="E105" s="208"/>
      <c r="F105" s="208"/>
      <c r="G105" s="208"/>
      <c r="H105" s="208"/>
      <c r="I105" s="208"/>
      <c r="J105" s="209">
        <f>J362</f>
        <v>0</v>
      </c>
      <c r="K105" s="140"/>
      <c r="L105" s="2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hidden="1" s="10" customFormat="1" ht="19.92" customHeight="1">
      <c r="A106" s="10"/>
      <c r="B106" s="206"/>
      <c r="C106" s="140"/>
      <c r="D106" s="207" t="s">
        <v>246</v>
      </c>
      <c r="E106" s="208"/>
      <c r="F106" s="208"/>
      <c r="G106" s="208"/>
      <c r="H106" s="208"/>
      <c r="I106" s="208"/>
      <c r="J106" s="209">
        <f>J498</f>
        <v>0</v>
      </c>
      <c r="K106" s="140"/>
      <c r="L106" s="2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hidden="1" s="9" customFormat="1" ht="24.96" customHeight="1">
      <c r="A107" s="9"/>
      <c r="B107" s="200"/>
      <c r="C107" s="201"/>
      <c r="D107" s="202" t="s">
        <v>247</v>
      </c>
      <c r="E107" s="203"/>
      <c r="F107" s="203"/>
      <c r="G107" s="203"/>
      <c r="H107" s="203"/>
      <c r="I107" s="203"/>
      <c r="J107" s="204">
        <f>J500</f>
        <v>0</v>
      </c>
      <c r="K107" s="201"/>
      <c r="L107" s="205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hidden="1" s="10" customFormat="1" ht="19.92" customHeight="1">
      <c r="A108" s="10"/>
      <c r="B108" s="206"/>
      <c r="C108" s="140"/>
      <c r="D108" s="207" t="s">
        <v>248</v>
      </c>
      <c r="E108" s="208"/>
      <c r="F108" s="208"/>
      <c r="G108" s="208"/>
      <c r="H108" s="208"/>
      <c r="I108" s="208"/>
      <c r="J108" s="209">
        <f>J501</f>
        <v>0</v>
      </c>
      <c r="K108" s="140"/>
      <c r="L108" s="2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hidden="1" s="9" customFormat="1" ht="24.96" customHeight="1">
      <c r="A109" s="9"/>
      <c r="B109" s="200"/>
      <c r="C109" s="201"/>
      <c r="D109" s="202" t="s">
        <v>192</v>
      </c>
      <c r="E109" s="203"/>
      <c r="F109" s="203"/>
      <c r="G109" s="203"/>
      <c r="H109" s="203"/>
      <c r="I109" s="203"/>
      <c r="J109" s="204">
        <f>J545</f>
        <v>0</v>
      </c>
      <c r="K109" s="201"/>
      <c r="L109" s="205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hidden="1" s="2" customFormat="1" ht="21.84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70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hidden="1" s="2" customFormat="1" ht="6.96" customHeight="1">
      <c r="A111" s="39"/>
      <c r="B111" s="73"/>
      <c r="C111" s="74"/>
      <c r="D111" s="74"/>
      <c r="E111" s="74"/>
      <c r="F111" s="74"/>
      <c r="G111" s="74"/>
      <c r="H111" s="74"/>
      <c r="I111" s="74"/>
      <c r="J111" s="74"/>
      <c r="K111" s="74"/>
      <c r="L111" s="70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hidden="1"/>
    <row r="113" hidden="1"/>
    <row r="114" hidden="1"/>
    <row r="115" s="2" customFormat="1" ht="6.96" customHeight="1">
      <c r="A115" s="39"/>
      <c r="B115" s="75"/>
      <c r="C115" s="76"/>
      <c r="D115" s="76"/>
      <c r="E115" s="76"/>
      <c r="F115" s="76"/>
      <c r="G115" s="76"/>
      <c r="H115" s="76"/>
      <c r="I115" s="76"/>
      <c r="J115" s="76"/>
      <c r="K115" s="76"/>
      <c r="L115" s="70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="2" customFormat="1" ht="24.96" customHeight="1">
      <c r="A116" s="39"/>
      <c r="B116" s="40"/>
      <c r="C116" s="24" t="s">
        <v>195</v>
      </c>
      <c r="D116" s="41"/>
      <c r="E116" s="41"/>
      <c r="F116" s="41"/>
      <c r="G116" s="41"/>
      <c r="H116" s="41"/>
      <c r="I116" s="41"/>
      <c r="J116" s="41"/>
      <c r="K116" s="41"/>
      <c r="L116" s="70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2" customFormat="1" ht="6.96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70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2" customFormat="1" ht="12" customHeight="1">
      <c r="A118" s="39"/>
      <c r="B118" s="40"/>
      <c r="C118" s="33" t="s">
        <v>15</v>
      </c>
      <c r="D118" s="41"/>
      <c r="E118" s="41"/>
      <c r="F118" s="41"/>
      <c r="G118" s="41"/>
      <c r="H118" s="41"/>
      <c r="I118" s="41"/>
      <c r="J118" s="41"/>
      <c r="K118" s="41"/>
      <c r="L118" s="70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="2" customFormat="1" ht="27.84906" customHeight="1">
      <c r="A119" s="39"/>
      <c r="B119" s="40"/>
      <c r="C119" s="41"/>
      <c r="D119" s="41"/>
      <c r="E119" s="195" t="str">
        <f>E7</f>
        <v>Rekonštrukcia cesty a mostov II/512 hr. Trenčianskeho kraja - Veľké Pole - križ. II/428 Žarnovica , I. etapa</v>
      </c>
      <c r="F119" s="33"/>
      <c r="G119" s="33"/>
      <c r="H119" s="33"/>
      <c r="I119" s="41"/>
      <c r="J119" s="41"/>
      <c r="K119" s="41"/>
      <c r="L119" s="70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="2" customFormat="1" ht="12" customHeight="1">
      <c r="A120" s="39"/>
      <c r="B120" s="40"/>
      <c r="C120" s="33" t="s">
        <v>185</v>
      </c>
      <c r="D120" s="41"/>
      <c r="E120" s="41"/>
      <c r="F120" s="41"/>
      <c r="G120" s="41"/>
      <c r="H120" s="41"/>
      <c r="I120" s="41"/>
      <c r="J120" s="41"/>
      <c r="K120" s="41"/>
      <c r="L120" s="70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="2" customFormat="1" ht="16.30189" customHeight="1">
      <c r="A121" s="39"/>
      <c r="B121" s="40"/>
      <c r="C121" s="41"/>
      <c r="D121" s="41"/>
      <c r="E121" s="83" t="str">
        <f>E9</f>
        <v>204-00 - 204-00 Most ev. č.512-07</v>
      </c>
      <c r="F121" s="41"/>
      <c r="G121" s="41"/>
      <c r="H121" s="41"/>
      <c r="I121" s="41"/>
      <c r="J121" s="41"/>
      <c r="K121" s="41"/>
      <c r="L121" s="70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="2" customFormat="1" ht="6.96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70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="2" customFormat="1" ht="12" customHeight="1">
      <c r="A123" s="39"/>
      <c r="B123" s="40"/>
      <c r="C123" s="33" t="s">
        <v>19</v>
      </c>
      <c r="D123" s="41"/>
      <c r="E123" s="41"/>
      <c r="F123" s="28" t="str">
        <f>F12</f>
        <v>Okres Žarnovica , k. ú. Veľké Pole</v>
      </c>
      <c r="G123" s="41"/>
      <c r="H123" s="41"/>
      <c r="I123" s="33" t="s">
        <v>21</v>
      </c>
      <c r="J123" s="86" t="str">
        <f>IF(J12="","",J12)</f>
        <v>14. 12. 2020</v>
      </c>
      <c r="K123" s="41"/>
      <c r="L123" s="70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="2" customFormat="1" ht="6.96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70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="2" customFormat="1" ht="24.81509" customHeight="1">
      <c r="A125" s="39"/>
      <c r="B125" s="40"/>
      <c r="C125" s="33" t="s">
        <v>23</v>
      </c>
      <c r="D125" s="41"/>
      <c r="E125" s="41"/>
      <c r="F125" s="28" t="str">
        <f>E15</f>
        <v xml:space="preserve">BANSKOBYSTRICKÝ SAMOSPRÁVNY KRAJ </v>
      </c>
      <c r="G125" s="41"/>
      <c r="H125" s="41"/>
      <c r="I125" s="33" t="s">
        <v>29</v>
      </c>
      <c r="J125" s="37" t="str">
        <f>E21</f>
        <v>ISPO spol.s r.o. , Prešov</v>
      </c>
      <c r="K125" s="41"/>
      <c r="L125" s="70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="2" customFormat="1" ht="15.30566" customHeight="1">
      <c r="A126" s="39"/>
      <c r="B126" s="40"/>
      <c r="C126" s="33" t="s">
        <v>27</v>
      </c>
      <c r="D126" s="41"/>
      <c r="E126" s="41"/>
      <c r="F126" s="28" t="str">
        <f>IF(E18="","",E18)</f>
        <v>Vyplň údaj</v>
      </c>
      <c r="G126" s="41"/>
      <c r="H126" s="41"/>
      <c r="I126" s="33" t="s">
        <v>33</v>
      </c>
      <c r="J126" s="37" t="str">
        <f>E24</f>
        <v>Ing. Čurlík Ján</v>
      </c>
      <c r="K126" s="41"/>
      <c r="L126" s="70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="2" customFormat="1" ht="10.32" customHeight="1">
      <c r="A127" s="39"/>
      <c r="B127" s="40"/>
      <c r="C127" s="41"/>
      <c r="D127" s="41"/>
      <c r="E127" s="41"/>
      <c r="F127" s="41"/>
      <c r="G127" s="41"/>
      <c r="H127" s="41"/>
      <c r="I127" s="41"/>
      <c r="J127" s="41"/>
      <c r="K127" s="41"/>
      <c r="L127" s="70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="11" customFormat="1" ht="29.28" customHeight="1">
      <c r="A128" s="211"/>
      <c r="B128" s="212"/>
      <c r="C128" s="213" t="s">
        <v>196</v>
      </c>
      <c r="D128" s="214" t="s">
        <v>61</v>
      </c>
      <c r="E128" s="214" t="s">
        <v>57</v>
      </c>
      <c r="F128" s="214" t="s">
        <v>58</v>
      </c>
      <c r="G128" s="214" t="s">
        <v>197</v>
      </c>
      <c r="H128" s="214" t="s">
        <v>198</v>
      </c>
      <c r="I128" s="214" t="s">
        <v>199</v>
      </c>
      <c r="J128" s="215" t="s">
        <v>189</v>
      </c>
      <c r="K128" s="216" t="s">
        <v>200</v>
      </c>
      <c r="L128" s="217"/>
      <c r="M128" s="107" t="s">
        <v>1</v>
      </c>
      <c r="N128" s="108" t="s">
        <v>40</v>
      </c>
      <c r="O128" s="108" t="s">
        <v>201</v>
      </c>
      <c r="P128" s="108" t="s">
        <v>202</v>
      </c>
      <c r="Q128" s="108" t="s">
        <v>203</v>
      </c>
      <c r="R128" s="108" t="s">
        <v>204</v>
      </c>
      <c r="S128" s="108" t="s">
        <v>205</v>
      </c>
      <c r="T128" s="109" t="s">
        <v>206</v>
      </c>
      <c r="U128" s="211"/>
      <c r="V128" s="211"/>
      <c r="W128" s="211"/>
      <c r="X128" s="211"/>
      <c r="Y128" s="211"/>
      <c r="Z128" s="211"/>
      <c r="AA128" s="211"/>
      <c r="AB128" s="211"/>
      <c r="AC128" s="211"/>
      <c r="AD128" s="211"/>
      <c r="AE128" s="211"/>
    </row>
    <row r="129" s="2" customFormat="1" ht="22.8" customHeight="1">
      <c r="A129" s="39"/>
      <c r="B129" s="40"/>
      <c r="C129" s="114" t="s">
        <v>190</v>
      </c>
      <c r="D129" s="41"/>
      <c r="E129" s="41"/>
      <c r="F129" s="41"/>
      <c r="G129" s="41"/>
      <c r="H129" s="41"/>
      <c r="I129" s="41"/>
      <c r="J129" s="218">
        <f>BK129</f>
        <v>0</v>
      </c>
      <c r="K129" s="41"/>
      <c r="L129" s="45"/>
      <c r="M129" s="110"/>
      <c r="N129" s="219"/>
      <c r="O129" s="111"/>
      <c r="P129" s="220">
        <f>P130+P500+P545</f>
        <v>0</v>
      </c>
      <c r="Q129" s="111"/>
      <c r="R129" s="220">
        <f>R130+R500+R545</f>
        <v>619.03160006934309</v>
      </c>
      <c r="S129" s="111"/>
      <c r="T129" s="221">
        <f>T130+T500+T545</f>
        <v>207.596464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75</v>
      </c>
      <c r="AU129" s="18" t="s">
        <v>191</v>
      </c>
      <c r="BK129" s="222">
        <f>BK130+BK500+BK545</f>
        <v>0</v>
      </c>
    </row>
    <row r="130" s="12" customFormat="1" ht="25.92" customHeight="1">
      <c r="A130" s="12"/>
      <c r="B130" s="223"/>
      <c r="C130" s="224"/>
      <c r="D130" s="225" t="s">
        <v>75</v>
      </c>
      <c r="E130" s="226" t="s">
        <v>249</v>
      </c>
      <c r="F130" s="226" t="s">
        <v>250</v>
      </c>
      <c r="G130" s="224"/>
      <c r="H130" s="224"/>
      <c r="I130" s="227"/>
      <c r="J130" s="228">
        <f>BK130</f>
        <v>0</v>
      </c>
      <c r="K130" s="224"/>
      <c r="L130" s="229"/>
      <c r="M130" s="230"/>
      <c r="N130" s="231"/>
      <c r="O130" s="231"/>
      <c r="P130" s="232">
        <f>P131+P184+P204+P226+P280+P309+P353+P362+P498</f>
        <v>0</v>
      </c>
      <c r="Q130" s="231"/>
      <c r="R130" s="232">
        <f>R131+R184+R204+R226+R280+R309+R353+R362+R498</f>
        <v>617.40869359314308</v>
      </c>
      <c r="S130" s="231"/>
      <c r="T130" s="233">
        <f>T131+T184+T204+T226+T280+T309+T353+T362+T498</f>
        <v>207.596464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34" t="s">
        <v>84</v>
      </c>
      <c r="AT130" s="235" t="s">
        <v>75</v>
      </c>
      <c r="AU130" s="235" t="s">
        <v>76</v>
      </c>
      <c r="AY130" s="234" t="s">
        <v>210</v>
      </c>
      <c r="BK130" s="236">
        <f>BK131+BK184+BK204+BK226+BK280+BK309+BK353+BK362+BK498</f>
        <v>0</v>
      </c>
    </row>
    <row r="131" s="12" customFormat="1" ht="22.8" customHeight="1">
      <c r="A131" s="12"/>
      <c r="B131" s="223"/>
      <c r="C131" s="224"/>
      <c r="D131" s="225" t="s">
        <v>75</v>
      </c>
      <c r="E131" s="237" t="s">
        <v>84</v>
      </c>
      <c r="F131" s="237" t="s">
        <v>251</v>
      </c>
      <c r="G131" s="224"/>
      <c r="H131" s="224"/>
      <c r="I131" s="227"/>
      <c r="J131" s="238">
        <f>BK131</f>
        <v>0</v>
      </c>
      <c r="K131" s="224"/>
      <c r="L131" s="229"/>
      <c r="M131" s="230"/>
      <c r="N131" s="231"/>
      <c r="O131" s="231"/>
      <c r="P131" s="232">
        <f>SUM(P132:P183)</f>
        <v>0</v>
      </c>
      <c r="Q131" s="231"/>
      <c r="R131" s="232">
        <f>SUM(R132:R183)</f>
        <v>1.25132288</v>
      </c>
      <c r="S131" s="231"/>
      <c r="T131" s="233">
        <f>SUM(T132:T183)</f>
        <v>97.510000000000005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34" t="s">
        <v>84</v>
      </c>
      <c r="AT131" s="235" t="s">
        <v>75</v>
      </c>
      <c r="AU131" s="235" t="s">
        <v>84</v>
      </c>
      <c r="AY131" s="234" t="s">
        <v>210</v>
      </c>
      <c r="BK131" s="236">
        <f>SUM(BK132:BK183)</f>
        <v>0</v>
      </c>
    </row>
    <row r="132" s="2" customFormat="1" ht="31.92453" customHeight="1">
      <c r="A132" s="39"/>
      <c r="B132" s="40"/>
      <c r="C132" s="239" t="s">
        <v>84</v>
      </c>
      <c r="D132" s="239" t="s">
        <v>213</v>
      </c>
      <c r="E132" s="240" t="s">
        <v>2380</v>
      </c>
      <c r="F132" s="241" t="s">
        <v>2381</v>
      </c>
      <c r="G132" s="242" t="s">
        <v>254</v>
      </c>
      <c r="H132" s="243">
        <v>122.5</v>
      </c>
      <c r="I132" s="244"/>
      <c r="J132" s="245">
        <f>ROUND(I132*H132,2)</f>
        <v>0</v>
      </c>
      <c r="K132" s="246"/>
      <c r="L132" s="45"/>
      <c r="M132" s="247" t="s">
        <v>1</v>
      </c>
      <c r="N132" s="248" t="s">
        <v>42</v>
      </c>
      <c r="O132" s="98"/>
      <c r="P132" s="249">
        <f>O132*H132</f>
        <v>0</v>
      </c>
      <c r="Q132" s="249">
        <v>0.000457248</v>
      </c>
      <c r="R132" s="249">
        <f>Q132*H132</f>
        <v>0.056012880000000001</v>
      </c>
      <c r="S132" s="249">
        <v>0.50800000000000001</v>
      </c>
      <c r="T132" s="250">
        <f>S132*H132</f>
        <v>62.230000000000004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51" t="s">
        <v>227</v>
      </c>
      <c r="AT132" s="251" t="s">
        <v>213</v>
      </c>
      <c r="AU132" s="251" t="s">
        <v>92</v>
      </c>
      <c r="AY132" s="18" t="s">
        <v>210</v>
      </c>
      <c r="BE132" s="252">
        <f>IF(N132="základná",J132,0)</f>
        <v>0</v>
      </c>
      <c r="BF132" s="252">
        <f>IF(N132="znížená",J132,0)</f>
        <v>0</v>
      </c>
      <c r="BG132" s="252">
        <f>IF(N132="zákl. prenesená",J132,0)</f>
        <v>0</v>
      </c>
      <c r="BH132" s="252">
        <f>IF(N132="zníž. prenesená",J132,0)</f>
        <v>0</v>
      </c>
      <c r="BI132" s="252">
        <f>IF(N132="nulová",J132,0)</f>
        <v>0</v>
      </c>
      <c r="BJ132" s="18" t="s">
        <v>92</v>
      </c>
      <c r="BK132" s="252">
        <f>ROUND(I132*H132,2)</f>
        <v>0</v>
      </c>
      <c r="BL132" s="18" t="s">
        <v>227</v>
      </c>
      <c r="BM132" s="251" t="s">
        <v>3254</v>
      </c>
    </row>
    <row r="133" s="13" customFormat="1">
      <c r="A133" s="13"/>
      <c r="B133" s="258"/>
      <c r="C133" s="259"/>
      <c r="D133" s="260" t="s">
        <v>256</v>
      </c>
      <c r="E133" s="261" t="s">
        <v>1</v>
      </c>
      <c r="F133" s="262" t="s">
        <v>3255</v>
      </c>
      <c r="G133" s="259"/>
      <c r="H133" s="263">
        <v>59.5</v>
      </c>
      <c r="I133" s="264"/>
      <c r="J133" s="259"/>
      <c r="K133" s="259"/>
      <c r="L133" s="265"/>
      <c r="M133" s="266"/>
      <c r="N133" s="267"/>
      <c r="O133" s="267"/>
      <c r="P133" s="267"/>
      <c r="Q133" s="267"/>
      <c r="R133" s="267"/>
      <c r="S133" s="267"/>
      <c r="T133" s="268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69" t="s">
        <v>256</v>
      </c>
      <c r="AU133" s="269" t="s">
        <v>92</v>
      </c>
      <c r="AV133" s="13" t="s">
        <v>92</v>
      </c>
      <c r="AW133" s="13" t="s">
        <v>32</v>
      </c>
      <c r="AX133" s="13" t="s">
        <v>76</v>
      </c>
      <c r="AY133" s="269" t="s">
        <v>210</v>
      </c>
    </row>
    <row r="134" s="13" customFormat="1">
      <c r="A134" s="13"/>
      <c r="B134" s="258"/>
      <c r="C134" s="259"/>
      <c r="D134" s="260" t="s">
        <v>256</v>
      </c>
      <c r="E134" s="261" t="s">
        <v>1</v>
      </c>
      <c r="F134" s="262" t="s">
        <v>3256</v>
      </c>
      <c r="G134" s="259"/>
      <c r="H134" s="263">
        <v>63</v>
      </c>
      <c r="I134" s="264"/>
      <c r="J134" s="259"/>
      <c r="K134" s="259"/>
      <c r="L134" s="265"/>
      <c r="M134" s="266"/>
      <c r="N134" s="267"/>
      <c r="O134" s="267"/>
      <c r="P134" s="267"/>
      <c r="Q134" s="267"/>
      <c r="R134" s="267"/>
      <c r="S134" s="267"/>
      <c r="T134" s="268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69" t="s">
        <v>256</v>
      </c>
      <c r="AU134" s="269" t="s">
        <v>92</v>
      </c>
      <c r="AV134" s="13" t="s">
        <v>92</v>
      </c>
      <c r="AW134" s="13" t="s">
        <v>32</v>
      </c>
      <c r="AX134" s="13" t="s">
        <v>76</v>
      </c>
      <c r="AY134" s="269" t="s">
        <v>210</v>
      </c>
    </row>
    <row r="135" s="14" customFormat="1">
      <c r="A135" s="14"/>
      <c r="B135" s="270"/>
      <c r="C135" s="271"/>
      <c r="D135" s="260" t="s">
        <v>256</v>
      </c>
      <c r="E135" s="272" t="s">
        <v>1</v>
      </c>
      <c r="F135" s="273" t="s">
        <v>268</v>
      </c>
      <c r="G135" s="271"/>
      <c r="H135" s="274">
        <v>122.5</v>
      </c>
      <c r="I135" s="275"/>
      <c r="J135" s="271"/>
      <c r="K135" s="271"/>
      <c r="L135" s="276"/>
      <c r="M135" s="277"/>
      <c r="N135" s="278"/>
      <c r="O135" s="278"/>
      <c r="P135" s="278"/>
      <c r="Q135" s="278"/>
      <c r="R135" s="278"/>
      <c r="S135" s="278"/>
      <c r="T135" s="279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80" t="s">
        <v>256</v>
      </c>
      <c r="AU135" s="280" t="s">
        <v>92</v>
      </c>
      <c r="AV135" s="14" t="s">
        <v>227</v>
      </c>
      <c r="AW135" s="14" t="s">
        <v>32</v>
      </c>
      <c r="AX135" s="14" t="s">
        <v>84</v>
      </c>
      <c r="AY135" s="280" t="s">
        <v>210</v>
      </c>
    </row>
    <row r="136" s="2" customFormat="1" ht="31.92453" customHeight="1">
      <c r="A136" s="39"/>
      <c r="B136" s="40"/>
      <c r="C136" s="239" t="s">
        <v>92</v>
      </c>
      <c r="D136" s="239" t="s">
        <v>213</v>
      </c>
      <c r="E136" s="240" t="s">
        <v>1002</v>
      </c>
      <c r="F136" s="241" t="s">
        <v>1003</v>
      </c>
      <c r="G136" s="242" t="s">
        <v>254</v>
      </c>
      <c r="H136" s="243">
        <v>63</v>
      </c>
      <c r="I136" s="244"/>
      <c r="J136" s="245">
        <f>ROUND(I136*H136,2)</f>
        <v>0</v>
      </c>
      <c r="K136" s="246"/>
      <c r="L136" s="45"/>
      <c r="M136" s="247" t="s">
        <v>1</v>
      </c>
      <c r="N136" s="248" t="s">
        <v>42</v>
      </c>
      <c r="O136" s="98"/>
      <c r="P136" s="249">
        <f>O136*H136</f>
        <v>0</v>
      </c>
      <c r="Q136" s="249">
        <v>0</v>
      </c>
      <c r="R136" s="249">
        <f>Q136*H136</f>
        <v>0</v>
      </c>
      <c r="S136" s="249">
        <v>0.56000000000000005</v>
      </c>
      <c r="T136" s="250">
        <f>S136*H136</f>
        <v>35.280000000000001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51" t="s">
        <v>227</v>
      </c>
      <c r="AT136" s="251" t="s">
        <v>213</v>
      </c>
      <c r="AU136" s="251" t="s">
        <v>92</v>
      </c>
      <c r="AY136" s="18" t="s">
        <v>210</v>
      </c>
      <c r="BE136" s="252">
        <f>IF(N136="základná",J136,0)</f>
        <v>0</v>
      </c>
      <c r="BF136" s="252">
        <f>IF(N136="znížená",J136,0)</f>
        <v>0</v>
      </c>
      <c r="BG136" s="252">
        <f>IF(N136="zákl. prenesená",J136,0)</f>
        <v>0</v>
      </c>
      <c r="BH136" s="252">
        <f>IF(N136="zníž. prenesená",J136,0)</f>
        <v>0</v>
      </c>
      <c r="BI136" s="252">
        <f>IF(N136="nulová",J136,0)</f>
        <v>0</v>
      </c>
      <c r="BJ136" s="18" t="s">
        <v>92</v>
      </c>
      <c r="BK136" s="252">
        <f>ROUND(I136*H136,2)</f>
        <v>0</v>
      </c>
      <c r="BL136" s="18" t="s">
        <v>227</v>
      </c>
      <c r="BM136" s="251" t="s">
        <v>3257</v>
      </c>
    </row>
    <row r="137" s="13" customFormat="1">
      <c r="A137" s="13"/>
      <c r="B137" s="258"/>
      <c r="C137" s="259"/>
      <c r="D137" s="260" t="s">
        <v>256</v>
      </c>
      <c r="E137" s="261" t="s">
        <v>1</v>
      </c>
      <c r="F137" s="262" t="s">
        <v>3256</v>
      </c>
      <c r="G137" s="259"/>
      <c r="H137" s="263">
        <v>63</v>
      </c>
      <c r="I137" s="264"/>
      <c r="J137" s="259"/>
      <c r="K137" s="259"/>
      <c r="L137" s="265"/>
      <c r="M137" s="266"/>
      <c r="N137" s="267"/>
      <c r="O137" s="267"/>
      <c r="P137" s="267"/>
      <c r="Q137" s="267"/>
      <c r="R137" s="267"/>
      <c r="S137" s="267"/>
      <c r="T137" s="268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69" t="s">
        <v>256</v>
      </c>
      <c r="AU137" s="269" t="s">
        <v>92</v>
      </c>
      <c r="AV137" s="13" t="s">
        <v>92</v>
      </c>
      <c r="AW137" s="13" t="s">
        <v>32</v>
      </c>
      <c r="AX137" s="13" t="s">
        <v>76</v>
      </c>
      <c r="AY137" s="269" t="s">
        <v>210</v>
      </c>
    </row>
    <row r="138" s="14" customFormat="1">
      <c r="A138" s="14"/>
      <c r="B138" s="270"/>
      <c r="C138" s="271"/>
      <c r="D138" s="260" t="s">
        <v>256</v>
      </c>
      <c r="E138" s="272" t="s">
        <v>1</v>
      </c>
      <c r="F138" s="273" t="s">
        <v>268</v>
      </c>
      <c r="G138" s="271"/>
      <c r="H138" s="274">
        <v>63</v>
      </c>
      <c r="I138" s="275"/>
      <c r="J138" s="271"/>
      <c r="K138" s="271"/>
      <c r="L138" s="276"/>
      <c r="M138" s="277"/>
      <c r="N138" s="278"/>
      <c r="O138" s="278"/>
      <c r="P138" s="278"/>
      <c r="Q138" s="278"/>
      <c r="R138" s="278"/>
      <c r="S138" s="278"/>
      <c r="T138" s="279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80" t="s">
        <v>256</v>
      </c>
      <c r="AU138" s="280" t="s">
        <v>92</v>
      </c>
      <c r="AV138" s="14" t="s">
        <v>227</v>
      </c>
      <c r="AW138" s="14" t="s">
        <v>32</v>
      </c>
      <c r="AX138" s="14" t="s">
        <v>84</v>
      </c>
      <c r="AY138" s="280" t="s">
        <v>210</v>
      </c>
    </row>
    <row r="139" s="2" customFormat="1" ht="23.4566" customHeight="1">
      <c r="A139" s="39"/>
      <c r="B139" s="40"/>
      <c r="C139" s="239" t="s">
        <v>102</v>
      </c>
      <c r="D139" s="239" t="s">
        <v>213</v>
      </c>
      <c r="E139" s="240" t="s">
        <v>2883</v>
      </c>
      <c r="F139" s="241" t="s">
        <v>2884</v>
      </c>
      <c r="G139" s="242" t="s">
        <v>310</v>
      </c>
      <c r="H139" s="243">
        <v>60</v>
      </c>
      <c r="I139" s="244"/>
      <c r="J139" s="245">
        <f>ROUND(I139*H139,2)</f>
        <v>0</v>
      </c>
      <c r="K139" s="246"/>
      <c r="L139" s="45"/>
      <c r="M139" s="247" t="s">
        <v>1</v>
      </c>
      <c r="N139" s="248" t="s">
        <v>42</v>
      </c>
      <c r="O139" s="98"/>
      <c r="P139" s="249">
        <f>O139*H139</f>
        <v>0</v>
      </c>
      <c r="Q139" s="249">
        <v>0.019890000000000001</v>
      </c>
      <c r="R139" s="249">
        <f>Q139*H139</f>
        <v>1.1934</v>
      </c>
      <c r="S139" s="249">
        <v>0</v>
      </c>
      <c r="T139" s="250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51" t="s">
        <v>227</v>
      </c>
      <c r="AT139" s="251" t="s">
        <v>213</v>
      </c>
      <c r="AU139" s="251" t="s">
        <v>92</v>
      </c>
      <c r="AY139" s="18" t="s">
        <v>210</v>
      </c>
      <c r="BE139" s="252">
        <f>IF(N139="základná",J139,0)</f>
        <v>0</v>
      </c>
      <c r="BF139" s="252">
        <f>IF(N139="znížená",J139,0)</f>
        <v>0</v>
      </c>
      <c r="BG139" s="252">
        <f>IF(N139="zákl. prenesená",J139,0)</f>
        <v>0</v>
      </c>
      <c r="BH139" s="252">
        <f>IF(N139="zníž. prenesená",J139,0)</f>
        <v>0</v>
      </c>
      <c r="BI139" s="252">
        <f>IF(N139="nulová",J139,0)</f>
        <v>0</v>
      </c>
      <c r="BJ139" s="18" t="s">
        <v>92</v>
      </c>
      <c r="BK139" s="252">
        <f>ROUND(I139*H139,2)</f>
        <v>0</v>
      </c>
      <c r="BL139" s="18" t="s">
        <v>227</v>
      </c>
      <c r="BM139" s="251" t="s">
        <v>3258</v>
      </c>
    </row>
    <row r="140" s="13" customFormat="1">
      <c r="A140" s="13"/>
      <c r="B140" s="258"/>
      <c r="C140" s="259"/>
      <c r="D140" s="260" t="s">
        <v>256</v>
      </c>
      <c r="E140" s="261" t="s">
        <v>1</v>
      </c>
      <c r="F140" s="262" t="s">
        <v>2746</v>
      </c>
      <c r="G140" s="259"/>
      <c r="H140" s="263">
        <v>60</v>
      </c>
      <c r="I140" s="264"/>
      <c r="J140" s="259"/>
      <c r="K140" s="259"/>
      <c r="L140" s="265"/>
      <c r="M140" s="266"/>
      <c r="N140" s="267"/>
      <c r="O140" s="267"/>
      <c r="P140" s="267"/>
      <c r="Q140" s="267"/>
      <c r="R140" s="267"/>
      <c r="S140" s="267"/>
      <c r="T140" s="268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9" t="s">
        <v>256</v>
      </c>
      <c r="AU140" s="269" t="s">
        <v>92</v>
      </c>
      <c r="AV140" s="13" t="s">
        <v>92</v>
      </c>
      <c r="AW140" s="13" t="s">
        <v>32</v>
      </c>
      <c r="AX140" s="13" t="s">
        <v>84</v>
      </c>
      <c r="AY140" s="269" t="s">
        <v>210</v>
      </c>
    </row>
    <row r="141" s="2" customFormat="1" ht="31.92453" customHeight="1">
      <c r="A141" s="39"/>
      <c r="B141" s="40"/>
      <c r="C141" s="239" t="s">
        <v>227</v>
      </c>
      <c r="D141" s="239" t="s">
        <v>213</v>
      </c>
      <c r="E141" s="240" t="s">
        <v>1965</v>
      </c>
      <c r="F141" s="241" t="s">
        <v>1966</v>
      </c>
      <c r="G141" s="242" t="s">
        <v>264</v>
      </c>
      <c r="H141" s="243">
        <v>15.108000000000001</v>
      </c>
      <c r="I141" s="244"/>
      <c r="J141" s="245">
        <f>ROUND(I141*H141,2)</f>
        <v>0</v>
      </c>
      <c r="K141" s="246"/>
      <c r="L141" s="45"/>
      <c r="M141" s="247" t="s">
        <v>1</v>
      </c>
      <c r="N141" s="248" t="s">
        <v>42</v>
      </c>
      <c r="O141" s="98"/>
      <c r="P141" s="249">
        <f>O141*H141</f>
        <v>0</v>
      </c>
      <c r="Q141" s="249">
        <v>0</v>
      </c>
      <c r="R141" s="249">
        <f>Q141*H141</f>
        <v>0</v>
      </c>
      <c r="S141" s="249">
        <v>0</v>
      </c>
      <c r="T141" s="250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51" t="s">
        <v>227</v>
      </c>
      <c r="AT141" s="251" t="s">
        <v>213</v>
      </c>
      <c r="AU141" s="251" t="s">
        <v>92</v>
      </c>
      <c r="AY141" s="18" t="s">
        <v>210</v>
      </c>
      <c r="BE141" s="252">
        <f>IF(N141="základná",J141,0)</f>
        <v>0</v>
      </c>
      <c r="BF141" s="252">
        <f>IF(N141="znížená",J141,0)</f>
        <v>0</v>
      </c>
      <c r="BG141" s="252">
        <f>IF(N141="zákl. prenesená",J141,0)</f>
        <v>0</v>
      </c>
      <c r="BH141" s="252">
        <f>IF(N141="zníž. prenesená",J141,0)</f>
        <v>0</v>
      </c>
      <c r="BI141" s="252">
        <f>IF(N141="nulová",J141,0)</f>
        <v>0</v>
      </c>
      <c r="BJ141" s="18" t="s">
        <v>92</v>
      </c>
      <c r="BK141" s="252">
        <f>ROUND(I141*H141,2)</f>
        <v>0</v>
      </c>
      <c r="BL141" s="18" t="s">
        <v>227</v>
      </c>
      <c r="BM141" s="251" t="s">
        <v>3259</v>
      </c>
    </row>
    <row r="142" s="13" customFormat="1">
      <c r="A142" s="13"/>
      <c r="B142" s="258"/>
      <c r="C142" s="259"/>
      <c r="D142" s="260" t="s">
        <v>256</v>
      </c>
      <c r="E142" s="261" t="s">
        <v>1</v>
      </c>
      <c r="F142" s="262" t="s">
        <v>3260</v>
      </c>
      <c r="G142" s="259"/>
      <c r="H142" s="263">
        <v>15.108000000000001</v>
      </c>
      <c r="I142" s="264"/>
      <c r="J142" s="259"/>
      <c r="K142" s="259"/>
      <c r="L142" s="265"/>
      <c r="M142" s="266"/>
      <c r="N142" s="267"/>
      <c r="O142" s="267"/>
      <c r="P142" s="267"/>
      <c r="Q142" s="267"/>
      <c r="R142" s="267"/>
      <c r="S142" s="267"/>
      <c r="T142" s="268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69" t="s">
        <v>256</v>
      </c>
      <c r="AU142" s="269" t="s">
        <v>92</v>
      </c>
      <c r="AV142" s="13" t="s">
        <v>92</v>
      </c>
      <c r="AW142" s="13" t="s">
        <v>32</v>
      </c>
      <c r="AX142" s="13" t="s">
        <v>84</v>
      </c>
      <c r="AY142" s="269" t="s">
        <v>210</v>
      </c>
    </row>
    <row r="143" s="2" customFormat="1" ht="16.30189" customHeight="1">
      <c r="A143" s="39"/>
      <c r="B143" s="40"/>
      <c r="C143" s="239" t="s">
        <v>209</v>
      </c>
      <c r="D143" s="239" t="s">
        <v>213</v>
      </c>
      <c r="E143" s="240" t="s">
        <v>2388</v>
      </c>
      <c r="F143" s="241" t="s">
        <v>2389</v>
      </c>
      <c r="G143" s="242" t="s">
        <v>264</v>
      </c>
      <c r="H143" s="243">
        <v>225</v>
      </c>
      <c r="I143" s="244"/>
      <c r="J143" s="245">
        <f>ROUND(I143*H143,2)</f>
        <v>0</v>
      </c>
      <c r="K143" s="246"/>
      <c r="L143" s="45"/>
      <c r="M143" s="247" t="s">
        <v>1</v>
      </c>
      <c r="N143" s="248" t="s">
        <v>42</v>
      </c>
      <c r="O143" s="98"/>
      <c r="P143" s="249">
        <f>O143*H143</f>
        <v>0</v>
      </c>
      <c r="Q143" s="249">
        <v>0</v>
      </c>
      <c r="R143" s="249">
        <f>Q143*H143</f>
        <v>0</v>
      </c>
      <c r="S143" s="249">
        <v>0</v>
      </c>
      <c r="T143" s="250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51" t="s">
        <v>227</v>
      </c>
      <c r="AT143" s="251" t="s">
        <v>213</v>
      </c>
      <c r="AU143" s="251" t="s">
        <v>92</v>
      </c>
      <c r="AY143" s="18" t="s">
        <v>210</v>
      </c>
      <c r="BE143" s="252">
        <f>IF(N143="základná",J143,0)</f>
        <v>0</v>
      </c>
      <c r="BF143" s="252">
        <f>IF(N143="znížená",J143,0)</f>
        <v>0</v>
      </c>
      <c r="BG143" s="252">
        <f>IF(N143="zákl. prenesená",J143,0)</f>
        <v>0</v>
      </c>
      <c r="BH143" s="252">
        <f>IF(N143="zníž. prenesená",J143,0)</f>
        <v>0</v>
      </c>
      <c r="BI143" s="252">
        <f>IF(N143="nulová",J143,0)</f>
        <v>0</v>
      </c>
      <c r="BJ143" s="18" t="s">
        <v>92</v>
      </c>
      <c r="BK143" s="252">
        <f>ROUND(I143*H143,2)</f>
        <v>0</v>
      </c>
      <c r="BL143" s="18" t="s">
        <v>227</v>
      </c>
      <c r="BM143" s="251" t="s">
        <v>3261</v>
      </c>
    </row>
    <row r="144" s="13" customFormat="1">
      <c r="A144" s="13"/>
      <c r="B144" s="258"/>
      <c r="C144" s="259"/>
      <c r="D144" s="260" t="s">
        <v>256</v>
      </c>
      <c r="E144" s="261" t="s">
        <v>1</v>
      </c>
      <c r="F144" s="262" t="s">
        <v>2391</v>
      </c>
      <c r="G144" s="259"/>
      <c r="H144" s="263">
        <v>225</v>
      </c>
      <c r="I144" s="264"/>
      <c r="J144" s="259"/>
      <c r="K144" s="259"/>
      <c r="L144" s="265"/>
      <c r="M144" s="266"/>
      <c r="N144" s="267"/>
      <c r="O144" s="267"/>
      <c r="P144" s="267"/>
      <c r="Q144" s="267"/>
      <c r="R144" s="267"/>
      <c r="S144" s="267"/>
      <c r="T144" s="26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69" t="s">
        <v>256</v>
      </c>
      <c r="AU144" s="269" t="s">
        <v>92</v>
      </c>
      <c r="AV144" s="13" t="s">
        <v>92</v>
      </c>
      <c r="AW144" s="13" t="s">
        <v>32</v>
      </c>
      <c r="AX144" s="13" t="s">
        <v>76</v>
      </c>
      <c r="AY144" s="269" t="s">
        <v>210</v>
      </c>
    </row>
    <row r="145" s="14" customFormat="1">
      <c r="A145" s="14"/>
      <c r="B145" s="270"/>
      <c r="C145" s="271"/>
      <c r="D145" s="260" t="s">
        <v>256</v>
      </c>
      <c r="E145" s="272" t="s">
        <v>1</v>
      </c>
      <c r="F145" s="273" t="s">
        <v>268</v>
      </c>
      <c r="G145" s="271"/>
      <c r="H145" s="274">
        <v>225</v>
      </c>
      <c r="I145" s="275"/>
      <c r="J145" s="271"/>
      <c r="K145" s="271"/>
      <c r="L145" s="276"/>
      <c r="M145" s="277"/>
      <c r="N145" s="278"/>
      <c r="O145" s="278"/>
      <c r="P145" s="278"/>
      <c r="Q145" s="278"/>
      <c r="R145" s="278"/>
      <c r="S145" s="278"/>
      <c r="T145" s="279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80" t="s">
        <v>256</v>
      </c>
      <c r="AU145" s="280" t="s">
        <v>92</v>
      </c>
      <c r="AV145" s="14" t="s">
        <v>227</v>
      </c>
      <c r="AW145" s="14" t="s">
        <v>32</v>
      </c>
      <c r="AX145" s="14" t="s">
        <v>84</v>
      </c>
      <c r="AY145" s="280" t="s">
        <v>210</v>
      </c>
    </row>
    <row r="146" s="2" customFormat="1" ht="23.4566" customHeight="1">
      <c r="A146" s="39"/>
      <c r="B146" s="40"/>
      <c r="C146" s="239" t="s">
        <v>277</v>
      </c>
      <c r="D146" s="239" t="s">
        <v>213</v>
      </c>
      <c r="E146" s="240" t="s">
        <v>2392</v>
      </c>
      <c r="F146" s="241" t="s">
        <v>2393</v>
      </c>
      <c r="G146" s="242" t="s">
        <v>264</v>
      </c>
      <c r="H146" s="243">
        <v>112.5</v>
      </c>
      <c r="I146" s="244"/>
      <c r="J146" s="245">
        <f>ROUND(I146*H146,2)</f>
        <v>0</v>
      </c>
      <c r="K146" s="246"/>
      <c r="L146" s="45"/>
      <c r="M146" s="247" t="s">
        <v>1</v>
      </c>
      <c r="N146" s="248" t="s">
        <v>42</v>
      </c>
      <c r="O146" s="98"/>
      <c r="P146" s="249">
        <f>O146*H146</f>
        <v>0</v>
      </c>
      <c r="Q146" s="249">
        <v>0</v>
      </c>
      <c r="R146" s="249">
        <f>Q146*H146</f>
        <v>0</v>
      </c>
      <c r="S146" s="249">
        <v>0</v>
      </c>
      <c r="T146" s="250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51" t="s">
        <v>227</v>
      </c>
      <c r="AT146" s="251" t="s">
        <v>213</v>
      </c>
      <c r="AU146" s="251" t="s">
        <v>92</v>
      </c>
      <c r="AY146" s="18" t="s">
        <v>210</v>
      </c>
      <c r="BE146" s="252">
        <f>IF(N146="základná",J146,0)</f>
        <v>0</v>
      </c>
      <c r="BF146" s="252">
        <f>IF(N146="znížená",J146,0)</f>
        <v>0</v>
      </c>
      <c r="BG146" s="252">
        <f>IF(N146="zákl. prenesená",J146,0)</f>
        <v>0</v>
      </c>
      <c r="BH146" s="252">
        <f>IF(N146="zníž. prenesená",J146,0)</f>
        <v>0</v>
      </c>
      <c r="BI146" s="252">
        <f>IF(N146="nulová",J146,0)</f>
        <v>0</v>
      </c>
      <c r="BJ146" s="18" t="s">
        <v>92</v>
      </c>
      <c r="BK146" s="252">
        <f>ROUND(I146*H146,2)</f>
        <v>0</v>
      </c>
      <c r="BL146" s="18" t="s">
        <v>227</v>
      </c>
      <c r="BM146" s="251" t="s">
        <v>3262</v>
      </c>
    </row>
    <row r="147" s="13" customFormat="1">
      <c r="A147" s="13"/>
      <c r="B147" s="258"/>
      <c r="C147" s="259"/>
      <c r="D147" s="260" t="s">
        <v>256</v>
      </c>
      <c r="E147" s="261" t="s">
        <v>1</v>
      </c>
      <c r="F147" s="262" t="s">
        <v>2395</v>
      </c>
      <c r="G147" s="259"/>
      <c r="H147" s="263">
        <v>225</v>
      </c>
      <c r="I147" s="264"/>
      <c r="J147" s="259"/>
      <c r="K147" s="259"/>
      <c r="L147" s="265"/>
      <c r="M147" s="266"/>
      <c r="N147" s="267"/>
      <c r="O147" s="267"/>
      <c r="P147" s="267"/>
      <c r="Q147" s="267"/>
      <c r="R147" s="267"/>
      <c r="S147" s="267"/>
      <c r="T147" s="268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69" t="s">
        <v>256</v>
      </c>
      <c r="AU147" s="269" t="s">
        <v>92</v>
      </c>
      <c r="AV147" s="13" t="s">
        <v>92</v>
      </c>
      <c r="AW147" s="13" t="s">
        <v>32</v>
      </c>
      <c r="AX147" s="13" t="s">
        <v>84</v>
      </c>
      <c r="AY147" s="269" t="s">
        <v>210</v>
      </c>
    </row>
    <row r="148" s="13" customFormat="1">
      <c r="A148" s="13"/>
      <c r="B148" s="258"/>
      <c r="C148" s="259"/>
      <c r="D148" s="260" t="s">
        <v>256</v>
      </c>
      <c r="E148" s="259"/>
      <c r="F148" s="262" t="s">
        <v>2396</v>
      </c>
      <c r="G148" s="259"/>
      <c r="H148" s="263">
        <v>112.5</v>
      </c>
      <c r="I148" s="264"/>
      <c r="J148" s="259"/>
      <c r="K148" s="259"/>
      <c r="L148" s="265"/>
      <c r="M148" s="266"/>
      <c r="N148" s="267"/>
      <c r="O148" s="267"/>
      <c r="P148" s="267"/>
      <c r="Q148" s="267"/>
      <c r="R148" s="267"/>
      <c r="S148" s="267"/>
      <c r="T148" s="268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69" t="s">
        <v>256</v>
      </c>
      <c r="AU148" s="269" t="s">
        <v>92</v>
      </c>
      <c r="AV148" s="13" t="s">
        <v>92</v>
      </c>
      <c r="AW148" s="13" t="s">
        <v>4</v>
      </c>
      <c r="AX148" s="13" t="s">
        <v>84</v>
      </c>
      <c r="AY148" s="269" t="s">
        <v>210</v>
      </c>
    </row>
    <row r="149" s="2" customFormat="1" ht="23.4566" customHeight="1">
      <c r="A149" s="39"/>
      <c r="B149" s="40"/>
      <c r="C149" s="239" t="s">
        <v>282</v>
      </c>
      <c r="D149" s="239" t="s">
        <v>213</v>
      </c>
      <c r="E149" s="240" t="s">
        <v>2397</v>
      </c>
      <c r="F149" s="241" t="s">
        <v>2398</v>
      </c>
      <c r="G149" s="242" t="s">
        <v>264</v>
      </c>
      <c r="H149" s="243">
        <v>91.079999999999998</v>
      </c>
      <c r="I149" s="244"/>
      <c r="J149" s="245">
        <f>ROUND(I149*H149,2)</f>
        <v>0</v>
      </c>
      <c r="K149" s="246"/>
      <c r="L149" s="45"/>
      <c r="M149" s="247" t="s">
        <v>1</v>
      </c>
      <c r="N149" s="248" t="s">
        <v>42</v>
      </c>
      <c r="O149" s="98"/>
      <c r="P149" s="249">
        <f>O149*H149</f>
        <v>0</v>
      </c>
      <c r="Q149" s="249">
        <v>0</v>
      </c>
      <c r="R149" s="249">
        <f>Q149*H149</f>
        <v>0</v>
      </c>
      <c r="S149" s="249">
        <v>0</v>
      </c>
      <c r="T149" s="250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51" t="s">
        <v>227</v>
      </c>
      <c r="AT149" s="251" t="s">
        <v>213</v>
      </c>
      <c r="AU149" s="251" t="s">
        <v>92</v>
      </c>
      <c r="AY149" s="18" t="s">
        <v>210</v>
      </c>
      <c r="BE149" s="252">
        <f>IF(N149="základná",J149,0)</f>
        <v>0</v>
      </c>
      <c r="BF149" s="252">
        <f>IF(N149="znížená",J149,0)</f>
        <v>0</v>
      </c>
      <c r="BG149" s="252">
        <f>IF(N149="zákl. prenesená",J149,0)</f>
        <v>0</v>
      </c>
      <c r="BH149" s="252">
        <f>IF(N149="zníž. prenesená",J149,0)</f>
        <v>0</v>
      </c>
      <c r="BI149" s="252">
        <f>IF(N149="nulová",J149,0)</f>
        <v>0</v>
      </c>
      <c r="BJ149" s="18" t="s">
        <v>92</v>
      </c>
      <c r="BK149" s="252">
        <f>ROUND(I149*H149,2)</f>
        <v>0</v>
      </c>
      <c r="BL149" s="18" t="s">
        <v>227</v>
      </c>
      <c r="BM149" s="251" t="s">
        <v>3263</v>
      </c>
    </row>
    <row r="150" s="13" customFormat="1">
      <c r="A150" s="13"/>
      <c r="B150" s="258"/>
      <c r="C150" s="259"/>
      <c r="D150" s="260" t="s">
        <v>256</v>
      </c>
      <c r="E150" s="261" t="s">
        <v>1</v>
      </c>
      <c r="F150" s="262" t="s">
        <v>3264</v>
      </c>
      <c r="G150" s="259"/>
      <c r="H150" s="263">
        <v>91.079999999999998</v>
      </c>
      <c r="I150" s="264"/>
      <c r="J150" s="259"/>
      <c r="K150" s="259"/>
      <c r="L150" s="265"/>
      <c r="M150" s="266"/>
      <c r="N150" s="267"/>
      <c r="O150" s="267"/>
      <c r="P150" s="267"/>
      <c r="Q150" s="267"/>
      <c r="R150" s="267"/>
      <c r="S150" s="267"/>
      <c r="T150" s="268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69" t="s">
        <v>256</v>
      </c>
      <c r="AU150" s="269" t="s">
        <v>92</v>
      </c>
      <c r="AV150" s="13" t="s">
        <v>92</v>
      </c>
      <c r="AW150" s="13" t="s">
        <v>32</v>
      </c>
      <c r="AX150" s="13" t="s">
        <v>84</v>
      </c>
      <c r="AY150" s="269" t="s">
        <v>210</v>
      </c>
    </row>
    <row r="151" s="2" customFormat="1" ht="21.0566" customHeight="1">
      <c r="A151" s="39"/>
      <c r="B151" s="40"/>
      <c r="C151" s="239" t="s">
        <v>287</v>
      </c>
      <c r="D151" s="239" t="s">
        <v>213</v>
      </c>
      <c r="E151" s="240" t="s">
        <v>273</v>
      </c>
      <c r="F151" s="241" t="s">
        <v>274</v>
      </c>
      <c r="G151" s="242" t="s">
        <v>264</v>
      </c>
      <c r="H151" s="243">
        <v>45.899999999999999</v>
      </c>
      <c r="I151" s="244"/>
      <c r="J151" s="245">
        <f>ROUND(I151*H151,2)</f>
        <v>0</v>
      </c>
      <c r="K151" s="246"/>
      <c r="L151" s="45"/>
      <c r="M151" s="247" t="s">
        <v>1</v>
      </c>
      <c r="N151" s="248" t="s">
        <v>42</v>
      </c>
      <c r="O151" s="98"/>
      <c r="P151" s="249">
        <f>O151*H151</f>
        <v>0</v>
      </c>
      <c r="Q151" s="249">
        <v>0</v>
      </c>
      <c r="R151" s="249">
        <f>Q151*H151</f>
        <v>0</v>
      </c>
      <c r="S151" s="249">
        <v>0</v>
      </c>
      <c r="T151" s="250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51" t="s">
        <v>227</v>
      </c>
      <c r="AT151" s="251" t="s">
        <v>213</v>
      </c>
      <c r="AU151" s="251" t="s">
        <v>92</v>
      </c>
      <c r="AY151" s="18" t="s">
        <v>210</v>
      </c>
      <c r="BE151" s="252">
        <f>IF(N151="základná",J151,0)</f>
        <v>0</v>
      </c>
      <c r="BF151" s="252">
        <f>IF(N151="znížená",J151,0)</f>
        <v>0</v>
      </c>
      <c r="BG151" s="252">
        <f>IF(N151="zákl. prenesená",J151,0)</f>
        <v>0</v>
      </c>
      <c r="BH151" s="252">
        <f>IF(N151="zníž. prenesená",J151,0)</f>
        <v>0</v>
      </c>
      <c r="BI151" s="252">
        <f>IF(N151="nulová",J151,0)</f>
        <v>0</v>
      </c>
      <c r="BJ151" s="18" t="s">
        <v>92</v>
      </c>
      <c r="BK151" s="252">
        <f>ROUND(I151*H151,2)</f>
        <v>0</v>
      </c>
      <c r="BL151" s="18" t="s">
        <v>227</v>
      </c>
      <c r="BM151" s="251" t="s">
        <v>3265</v>
      </c>
    </row>
    <row r="152" s="13" customFormat="1">
      <c r="A152" s="13"/>
      <c r="B152" s="258"/>
      <c r="C152" s="259"/>
      <c r="D152" s="260" t="s">
        <v>256</v>
      </c>
      <c r="E152" s="261" t="s">
        <v>1</v>
      </c>
      <c r="F152" s="262" t="s">
        <v>3266</v>
      </c>
      <c r="G152" s="259"/>
      <c r="H152" s="263">
        <v>45.899999999999999</v>
      </c>
      <c r="I152" s="264"/>
      <c r="J152" s="259"/>
      <c r="K152" s="259"/>
      <c r="L152" s="265"/>
      <c r="M152" s="266"/>
      <c r="N152" s="267"/>
      <c r="O152" s="267"/>
      <c r="P152" s="267"/>
      <c r="Q152" s="267"/>
      <c r="R152" s="267"/>
      <c r="S152" s="267"/>
      <c r="T152" s="268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69" t="s">
        <v>256</v>
      </c>
      <c r="AU152" s="269" t="s">
        <v>92</v>
      </c>
      <c r="AV152" s="13" t="s">
        <v>92</v>
      </c>
      <c r="AW152" s="13" t="s">
        <v>32</v>
      </c>
      <c r="AX152" s="13" t="s">
        <v>84</v>
      </c>
      <c r="AY152" s="269" t="s">
        <v>210</v>
      </c>
    </row>
    <row r="153" s="2" customFormat="1" ht="23.4566" customHeight="1">
      <c r="A153" s="39"/>
      <c r="B153" s="40"/>
      <c r="C153" s="239" t="s">
        <v>293</v>
      </c>
      <c r="D153" s="239" t="s">
        <v>213</v>
      </c>
      <c r="E153" s="240" t="s">
        <v>278</v>
      </c>
      <c r="F153" s="241" t="s">
        <v>279</v>
      </c>
      <c r="G153" s="242" t="s">
        <v>264</v>
      </c>
      <c r="H153" s="243">
        <v>13.77</v>
      </c>
      <c r="I153" s="244"/>
      <c r="J153" s="245">
        <f>ROUND(I153*H153,2)</f>
        <v>0</v>
      </c>
      <c r="K153" s="246"/>
      <c r="L153" s="45"/>
      <c r="M153" s="247" t="s">
        <v>1</v>
      </c>
      <c r="N153" s="248" t="s">
        <v>42</v>
      </c>
      <c r="O153" s="98"/>
      <c r="P153" s="249">
        <f>O153*H153</f>
        <v>0</v>
      </c>
      <c r="Q153" s="249">
        <v>0</v>
      </c>
      <c r="R153" s="249">
        <f>Q153*H153</f>
        <v>0</v>
      </c>
      <c r="S153" s="249">
        <v>0</v>
      </c>
      <c r="T153" s="250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51" t="s">
        <v>227</v>
      </c>
      <c r="AT153" s="251" t="s">
        <v>213</v>
      </c>
      <c r="AU153" s="251" t="s">
        <v>92</v>
      </c>
      <c r="AY153" s="18" t="s">
        <v>210</v>
      </c>
      <c r="BE153" s="252">
        <f>IF(N153="základná",J153,0)</f>
        <v>0</v>
      </c>
      <c r="BF153" s="252">
        <f>IF(N153="znížená",J153,0)</f>
        <v>0</v>
      </c>
      <c r="BG153" s="252">
        <f>IF(N153="zákl. prenesená",J153,0)</f>
        <v>0</v>
      </c>
      <c r="BH153" s="252">
        <f>IF(N153="zníž. prenesená",J153,0)</f>
        <v>0</v>
      </c>
      <c r="BI153" s="252">
        <f>IF(N153="nulová",J153,0)</f>
        <v>0</v>
      </c>
      <c r="BJ153" s="18" t="s">
        <v>92</v>
      </c>
      <c r="BK153" s="252">
        <f>ROUND(I153*H153,2)</f>
        <v>0</v>
      </c>
      <c r="BL153" s="18" t="s">
        <v>227</v>
      </c>
      <c r="BM153" s="251" t="s">
        <v>3267</v>
      </c>
    </row>
    <row r="154" s="13" customFormat="1">
      <c r="A154" s="13"/>
      <c r="B154" s="258"/>
      <c r="C154" s="259"/>
      <c r="D154" s="260" t="s">
        <v>256</v>
      </c>
      <c r="E154" s="261" t="s">
        <v>1</v>
      </c>
      <c r="F154" s="262" t="s">
        <v>3268</v>
      </c>
      <c r="G154" s="259"/>
      <c r="H154" s="263">
        <v>45.899999999999999</v>
      </c>
      <c r="I154" s="264"/>
      <c r="J154" s="259"/>
      <c r="K154" s="259"/>
      <c r="L154" s="265"/>
      <c r="M154" s="266"/>
      <c r="N154" s="267"/>
      <c r="O154" s="267"/>
      <c r="P154" s="267"/>
      <c r="Q154" s="267"/>
      <c r="R154" s="267"/>
      <c r="S154" s="267"/>
      <c r="T154" s="268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69" t="s">
        <v>256</v>
      </c>
      <c r="AU154" s="269" t="s">
        <v>92</v>
      </c>
      <c r="AV154" s="13" t="s">
        <v>92</v>
      </c>
      <c r="AW154" s="13" t="s">
        <v>32</v>
      </c>
      <c r="AX154" s="13" t="s">
        <v>84</v>
      </c>
      <c r="AY154" s="269" t="s">
        <v>210</v>
      </c>
    </row>
    <row r="155" s="13" customFormat="1">
      <c r="A155" s="13"/>
      <c r="B155" s="258"/>
      <c r="C155" s="259"/>
      <c r="D155" s="260" t="s">
        <v>256</v>
      </c>
      <c r="E155" s="259"/>
      <c r="F155" s="262" t="s">
        <v>3269</v>
      </c>
      <c r="G155" s="259"/>
      <c r="H155" s="263">
        <v>13.77</v>
      </c>
      <c r="I155" s="264"/>
      <c r="J155" s="259"/>
      <c r="K155" s="259"/>
      <c r="L155" s="265"/>
      <c r="M155" s="266"/>
      <c r="N155" s="267"/>
      <c r="O155" s="267"/>
      <c r="P155" s="267"/>
      <c r="Q155" s="267"/>
      <c r="R155" s="267"/>
      <c r="S155" s="267"/>
      <c r="T155" s="268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69" t="s">
        <v>256</v>
      </c>
      <c r="AU155" s="269" t="s">
        <v>92</v>
      </c>
      <c r="AV155" s="13" t="s">
        <v>92</v>
      </c>
      <c r="AW155" s="13" t="s">
        <v>4</v>
      </c>
      <c r="AX155" s="13" t="s">
        <v>84</v>
      </c>
      <c r="AY155" s="269" t="s">
        <v>210</v>
      </c>
    </row>
    <row r="156" s="2" customFormat="1" ht="21.0566" customHeight="1">
      <c r="A156" s="39"/>
      <c r="B156" s="40"/>
      <c r="C156" s="239" t="s">
        <v>301</v>
      </c>
      <c r="D156" s="239" t="s">
        <v>213</v>
      </c>
      <c r="E156" s="240" t="s">
        <v>283</v>
      </c>
      <c r="F156" s="241" t="s">
        <v>284</v>
      </c>
      <c r="G156" s="242" t="s">
        <v>264</v>
      </c>
      <c r="H156" s="243">
        <v>18.960000000000001</v>
      </c>
      <c r="I156" s="244"/>
      <c r="J156" s="245">
        <f>ROUND(I156*H156,2)</f>
        <v>0</v>
      </c>
      <c r="K156" s="246"/>
      <c r="L156" s="45"/>
      <c r="M156" s="247" t="s">
        <v>1</v>
      </c>
      <c r="N156" s="248" t="s">
        <v>42</v>
      </c>
      <c r="O156" s="98"/>
      <c r="P156" s="249">
        <f>O156*H156</f>
        <v>0</v>
      </c>
      <c r="Q156" s="249">
        <v>0</v>
      </c>
      <c r="R156" s="249">
        <f>Q156*H156</f>
        <v>0</v>
      </c>
      <c r="S156" s="249">
        <v>0</v>
      </c>
      <c r="T156" s="250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51" t="s">
        <v>227</v>
      </c>
      <c r="AT156" s="251" t="s">
        <v>213</v>
      </c>
      <c r="AU156" s="251" t="s">
        <v>92</v>
      </c>
      <c r="AY156" s="18" t="s">
        <v>210</v>
      </c>
      <c r="BE156" s="252">
        <f>IF(N156="základná",J156,0)</f>
        <v>0</v>
      </c>
      <c r="BF156" s="252">
        <f>IF(N156="znížená",J156,0)</f>
        <v>0</v>
      </c>
      <c r="BG156" s="252">
        <f>IF(N156="zákl. prenesená",J156,0)</f>
        <v>0</v>
      </c>
      <c r="BH156" s="252">
        <f>IF(N156="zníž. prenesená",J156,0)</f>
        <v>0</v>
      </c>
      <c r="BI156" s="252">
        <f>IF(N156="nulová",J156,0)</f>
        <v>0</v>
      </c>
      <c r="BJ156" s="18" t="s">
        <v>92</v>
      </c>
      <c r="BK156" s="252">
        <f>ROUND(I156*H156,2)</f>
        <v>0</v>
      </c>
      <c r="BL156" s="18" t="s">
        <v>227</v>
      </c>
      <c r="BM156" s="251" t="s">
        <v>3270</v>
      </c>
    </row>
    <row r="157" s="13" customFormat="1">
      <c r="A157" s="13"/>
      <c r="B157" s="258"/>
      <c r="C157" s="259"/>
      <c r="D157" s="260" t="s">
        <v>256</v>
      </c>
      <c r="E157" s="261" t="s">
        <v>1</v>
      </c>
      <c r="F157" s="262" t="s">
        <v>3271</v>
      </c>
      <c r="G157" s="259"/>
      <c r="H157" s="263">
        <v>3.6000000000000001</v>
      </c>
      <c r="I157" s="264"/>
      <c r="J157" s="259"/>
      <c r="K157" s="259"/>
      <c r="L157" s="265"/>
      <c r="M157" s="266"/>
      <c r="N157" s="267"/>
      <c r="O157" s="267"/>
      <c r="P157" s="267"/>
      <c r="Q157" s="267"/>
      <c r="R157" s="267"/>
      <c r="S157" s="267"/>
      <c r="T157" s="268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69" t="s">
        <v>256</v>
      </c>
      <c r="AU157" s="269" t="s">
        <v>92</v>
      </c>
      <c r="AV157" s="13" t="s">
        <v>92</v>
      </c>
      <c r="AW157" s="13" t="s">
        <v>32</v>
      </c>
      <c r="AX157" s="13" t="s">
        <v>76</v>
      </c>
      <c r="AY157" s="269" t="s">
        <v>210</v>
      </c>
    </row>
    <row r="158" s="13" customFormat="1">
      <c r="A158" s="13"/>
      <c r="B158" s="258"/>
      <c r="C158" s="259"/>
      <c r="D158" s="260" t="s">
        <v>256</v>
      </c>
      <c r="E158" s="261" t="s">
        <v>1</v>
      </c>
      <c r="F158" s="262" t="s">
        <v>3272</v>
      </c>
      <c r="G158" s="259"/>
      <c r="H158" s="263">
        <v>15.359999999999999</v>
      </c>
      <c r="I158" s="264"/>
      <c r="J158" s="259"/>
      <c r="K158" s="259"/>
      <c r="L158" s="265"/>
      <c r="M158" s="266"/>
      <c r="N158" s="267"/>
      <c r="O158" s="267"/>
      <c r="P158" s="267"/>
      <c r="Q158" s="267"/>
      <c r="R158" s="267"/>
      <c r="S158" s="267"/>
      <c r="T158" s="268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69" t="s">
        <v>256</v>
      </c>
      <c r="AU158" s="269" t="s">
        <v>92</v>
      </c>
      <c r="AV158" s="13" t="s">
        <v>92</v>
      </c>
      <c r="AW158" s="13" t="s">
        <v>32</v>
      </c>
      <c r="AX158" s="13" t="s">
        <v>76</v>
      </c>
      <c r="AY158" s="269" t="s">
        <v>210</v>
      </c>
    </row>
    <row r="159" s="14" customFormat="1">
      <c r="A159" s="14"/>
      <c r="B159" s="270"/>
      <c r="C159" s="271"/>
      <c r="D159" s="260" t="s">
        <v>256</v>
      </c>
      <c r="E159" s="272" t="s">
        <v>1</v>
      </c>
      <c r="F159" s="273" t="s">
        <v>268</v>
      </c>
      <c r="G159" s="271"/>
      <c r="H159" s="274">
        <v>18.960000000000001</v>
      </c>
      <c r="I159" s="275"/>
      <c r="J159" s="271"/>
      <c r="K159" s="271"/>
      <c r="L159" s="276"/>
      <c r="M159" s="277"/>
      <c r="N159" s="278"/>
      <c r="O159" s="278"/>
      <c r="P159" s="278"/>
      <c r="Q159" s="278"/>
      <c r="R159" s="278"/>
      <c r="S159" s="278"/>
      <c r="T159" s="279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80" t="s">
        <v>256</v>
      </c>
      <c r="AU159" s="280" t="s">
        <v>92</v>
      </c>
      <c r="AV159" s="14" t="s">
        <v>227</v>
      </c>
      <c r="AW159" s="14" t="s">
        <v>32</v>
      </c>
      <c r="AX159" s="14" t="s">
        <v>84</v>
      </c>
      <c r="AY159" s="280" t="s">
        <v>210</v>
      </c>
    </row>
    <row r="160" s="2" customFormat="1" ht="36.72453" customHeight="1">
      <c r="A160" s="39"/>
      <c r="B160" s="40"/>
      <c r="C160" s="239" t="s">
        <v>307</v>
      </c>
      <c r="D160" s="239" t="s">
        <v>213</v>
      </c>
      <c r="E160" s="240" t="s">
        <v>288</v>
      </c>
      <c r="F160" s="241" t="s">
        <v>289</v>
      </c>
      <c r="G160" s="242" t="s">
        <v>264</v>
      </c>
      <c r="H160" s="243">
        <v>5.6879999999999997</v>
      </c>
      <c r="I160" s="244"/>
      <c r="J160" s="245">
        <f>ROUND(I160*H160,2)</f>
        <v>0</v>
      </c>
      <c r="K160" s="246"/>
      <c r="L160" s="45"/>
      <c r="M160" s="247" t="s">
        <v>1</v>
      </c>
      <c r="N160" s="248" t="s">
        <v>42</v>
      </c>
      <c r="O160" s="98"/>
      <c r="P160" s="249">
        <f>O160*H160</f>
        <v>0</v>
      </c>
      <c r="Q160" s="249">
        <v>0</v>
      </c>
      <c r="R160" s="249">
        <f>Q160*H160</f>
        <v>0</v>
      </c>
      <c r="S160" s="249">
        <v>0</v>
      </c>
      <c r="T160" s="250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51" t="s">
        <v>227</v>
      </c>
      <c r="AT160" s="251" t="s">
        <v>213</v>
      </c>
      <c r="AU160" s="251" t="s">
        <v>92</v>
      </c>
      <c r="AY160" s="18" t="s">
        <v>210</v>
      </c>
      <c r="BE160" s="252">
        <f>IF(N160="základná",J160,0)</f>
        <v>0</v>
      </c>
      <c r="BF160" s="252">
        <f>IF(N160="znížená",J160,0)</f>
        <v>0</v>
      </c>
      <c r="BG160" s="252">
        <f>IF(N160="zákl. prenesená",J160,0)</f>
        <v>0</v>
      </c>
      <c r="BH160" s="252">
        <f>IF(N160="zníž. prenesená",J160,0)</f>
        <v>0</v>
      </c>
      <c r="BI160" s="252">
        <f>IF(N160="nulová",J160,0)</f>
        <v>0</v>
      </c>
      <c r="BJ160" s="18" t="s">
        <v>92</v>
      </c>
      <c r="BK160" s="252">
        <f>ROUND(I160*H160,2)</f>
        <v>0</v>
      </c>
      <c r="BL160" s="18" t="s">
        <v>227</v>
      </c>
      <c r="BM160" s="251" t="s">
        <v>3273</v>
      </c>
    </row>
    <row r="161" s="13" customFormat="1">
      <c r="A161" s="13"/>
      <c r="B161" s="258"/>
      <c r="C161" s="259"/>
      <c r="D161" s="260" t="s">
        <v>256</v>
      </c>
      <c r="E161" s="261" t="s">
        <v>1</v>
      </c>
      <c r="F161" s="262" t="s">
        <v>3274</v>
      </c>
      <c r="G161" s="259"/>
      <c r="H161" s="263">
        <v>18.960000000000001</v>
      </c>
      <c r="I161" s="264"/>
      <c r="J161" s="259"/>
      <c r="K161" s="259"/>
      <c r="L161" s="265"/>
      <c r="M161" s="266"/>
      <c r="N161" s="267"/>
      <c r="O161" s="267"/>
      <c r="P161" s="267"/>
      <c r="Q161" s="267"/>
      <c r="R161" s="267"/>
      <c r="S161" s="267"/>
      <c r="T161" s="268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69" t="s">
        <v>256</v>
      </c>
      <c r="AU161" s="269" t="s">
        <v>92</v>
      </c>
      <c r="AV161" s="13" t="s">
        <v>92</v>
      </c>
      <c r="AW161" s="13" t="s">
        <v>32</v>
      </c>
      <c r="AX161" s="13" t="s">
        <v>84</v>
      </c>
      <c r="AY161" s="269" t="s">
        <v>210</v>
      </c>
    </row>
    <row r="162" s="13" customFormat="1">
      <c r="A162" s="13"/>
      <c r="B162" s="258"/>
      <c r="C162" s="259"/>
      <c r="D162" s="260" t="s">
        <v>256</v>
      </c>
      <c r="E162" s="259"/>
      <c r="F162" s="262" t="s">
        <v>3275</v>
      </c>
      <c r="G162" s="259"/>
      <c r="H162" s="263">
        <v>5.6879999999999997</v>
      </c>
      <c r="I162" s="264"/>
      <c r="J162" s="259"/>
      <c r="K162" s="259"/>
      <c r="L162" s="265"/>
      <c r="M162" s="266"/>
      <c r="N162" s="267"/>
      <c r="O162" s="267"/>
      <c r="P162" s="267"/>
      <c r="Q162" s="267"/>
      <c r="R162" s="267"/>
      <c r="S162" s="267"/>
      <c r="T162" s="268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69" t="s">
        <v>256</v>
      </c>
      <c r="AU162" s="269" t="s">
        <v>92</v>
      </c>
      <c r="AV162" s="13" t="s">
        <v>92</v>
      </c>
      <c r="AW162" s="13" t="s">
        <v>4</v>
      </c>
      <c r="AX162" s="13" t="s">
        <v>84</v>
      </c>
      <c r="AY162" s="269" t="s">
        <v>210</v>
      </c>
    </row>
    <row r="163" s="2" customFormat="1" ht="36.72453" customHeight="1">
      <c r="A163" s="39"/>
      <c r="B163" s="40"/>
      <c r="C163" s="239" t="s">
        <v>313</v>
      </c>
      <c r="D163" s="239" t="s">
        <v>213</v>
      </c>
      <c r="E163" s="240" t="s">
        <v>1308</v>
      </c>
      <c r="F163" s="241" t="s">
        <v>1309</v>
      </c>
      <c r="G163" s="242" t="s">
        <v>264</v>
      </c>
      <c r="H163" s="243">
        <v>132.53999999999999</v>
      </c>
      <c r="I163" s="244"/>
      <c r="J163" s="245">
        <f>ROUND(I163*H163,2)</f>
        <v>0</v>
      </c>
      <c r="K163" s="246"/>
      <c r="L163" s="45"/>
      <c r="M163" s="247" t="s">
        <v>1</v>
      </c>
      <c r="N163" s="248" t="s">
        <v>42</v>
      </c>
      <c r="O163" s="98"/>
      <c r="P163" s="249">
        <f>O163*H163</f>
        <v>0</v>
      </c>
      <c r="Q163" s="249">
        <v>0</v>
      </c>
      <c r="R163" s="249">
        <f>Q163*H163</f>
        <v>0</v>
      </c>
      <c r="S163" s="249">
        <v>0</v>
      </c>
      <c r="T163" s="250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51" t="s">
        <v>227</v>
      </c>
      <c r="AT163" s="251" t="s">
        <v>213</v>
      </c>
      <c r="AU163" s="251" t="s">
        <v>92</v>
      </c>
      <c r="AY163" s="18" t="s">
        <v>210</v>
      </c>
      <c r="BE163" s="252">
        <f>IF(N163="základná",J163,0)</f>
        <v>0</v>
      </c>
      <c r="BF163" s="252">
        <f>IF(N163="znížená",J163,0)</f>
        <v>0</v>
      </c>
      <c r="BG163" s="252">
        <f>IF(N163="zákl. prenesená",J163,0)</f>
        <v>0</v>
      </c>
      <c r="BH163" s="252">
        <f>IF(N163="zníž. prenesená",J163,0)</f>
        <v>0</v>
      </c>
      <c r="BI163" s="252">
        <f>IF(N163="nulová",J163,0)</f>
        <v>0</v>
      </c>
      <c r="BJ163" s="18" t="s">
        <v>92</v>
      </c>
      <c r="BK163" s="252">
        <f>ROUND(I163*H163,2)</f>
        <v>0</v>
      </c>
      <c r="BL163" s="18" t="s">
        <v>227</v>
      </c>
      <c r="BM163" s="251" t="s">
        <v>3276</v>
      </c>
    </row>
    <row r="164" s="13" customFormat="1">
      <c r="A164" s="13"/>
      <c r="B164" s="258"/>
      <c r="C164" s="259"/>
      <c r="D164" s="260" t="s">
        <v>256</v>
      </c>
      <c r="E164" s="261" t="s">
        <v>1</v>
      </c>
      <c r="F164" s="262" t="s">
        <v>3277</v>
      </c>
      <c r="G164" s="259"/>
      <c r="H164" s="263">
        <v>132.53999999999999</v>
      </c>
      <c r="I164" s="264"/>
      <c r="J164" s="259"/>
      <c r="K164" s="259"/>
      <c r="L164" s="265"/>
      <c r="M164" s="266"/>
      <c r="N164" s="267"/>
      <c r="O164" s="267"/>
      <c r="P164" s="267"/>
      <c r="Q164" s="267"/>
      <c r="R164" s="267"/>
      <c r="S164" s="267"/>
      <c r="T164" s="268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69" t="s">
        <v>256</v>
      </c>
      <c r="AU164" s="269" t="s">
        <v>92</v>
      </c>
      <c r="AV164" s="13" t="s">
        <v>92</v>
      </c>
      <c r="AW164" s="13" t="s">
        <v>32</v>
      </c>
      <c r="AX164" s="13" t="s">
        <v>84</v>
      </c>
      <c r="AY164" s="269" t="s">
        <v>210</v>
      </c>
    </row>
    <row r="165" s="2" customFormat="1" ht="23.4566" customHeight="1">
      <c r="A165" s="39"/>
      <c r="B165" s="40"/>
      <c r="C165" s="239" t="s">
        <v>318</v>
      </c>
      <c r="D165" s="239" t="s">
        <v>213</v>
      </c>
      <c r="E165" s="240" t="s">
        <v>2408</v>
      </c>
      <c r="F165" s="241" t="s">
        <v>2409</v>
      </c>
      <c r="G165" s="242" t="s">
        <v>264</v>
      </c>
      <c r="H165" s="243">
        <v>225</v>
      </c>
      <c r="I165" s="244"/>
      <c r="J165" s="245">
        <f>ROUND(I165*H165,2)</f>
        <v>0</v>
      </c>
      <c r="K165" s="246"/>
      <c r="L165" s="45"/>
      <c r="M165" s="247" t="s">
        <v>1</v>
      </c>
      <c r="N165" s="248" t="s">
        <v>42</v>
      </c>
      <c r="O165" s="98"/>
      <c r="P165" s="249">
        <f>O165*H165</f>
        <v>0</v>
      </c>
      <c r="Q165" s="249">
        <v>0</v>
      </c>
      <c r="R165" s="249">
        <f>Q165*H165</f>
        <v>0</v>
      </c>
      <c r="S165" s="249">
        <v>0</v>
      </c>
      <c r="T165" s="250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51" t="s">
        <v>227</v>
      </c>
      <c r="AT165" s="251" t="s">
        <v>213</v>
      </c>
      <c r="AU165" s="251" t="s">
        <v>92</v>
      </c>
      <c r="AY165" s="18" t="s">
        <v>210</v>
      </c>
      <c r="BE165" s="252">
        <f>IF(N165="základná",J165,0)</f>
        <v>0</v>
      </c>
      <c r="BF165" s="252">
        <f>IF(N165="znížená",J165,0)</f>
        <v>0</v>
      </c>
      <c r="BG165" s="252">
        <f>IF(N165="zákl. prenesená",J165,0)</f>
        <v>0</v>
      </c>
      <c r="BH165" s="252">
        <f>IF(N165="zníž. prenesená",J165,0)</f>
        <v>0</v>
      </c>
      <c r="BI165" s="252">
        <f>IF(N165="nulová",J165,0)</f>
        <v>0</v>
      </c>
      <c r="BJ165" s="18" t="s">
        <v>92</v>
      </c>
      <c r="BK165" s="252">
        <f>ROUND(I165*H165,2)</f>
        <v>0</v>
      </c>
      <c r="BL165" s="18" t="s">
        <v>227</v>
      </c>
      <c r="BM165" s="251" t="s">
        <v>3278</v>
      </c>
    </row>
    <row r="166" s="13" customFormat="1">
      <c r="A166" s="13"/>
      <c r="B166" s="258"/>
      <c r="C166" s="259"/>
      <c r="D166" s="260" t="s">
        <v>256</v>
      </c>
      <c r="E166" s="261" t="s">
        <v>1</v>
      </c>
      <c r="F166" s="262" t="s">
        <v>2411</v>
      </c>
      <c r="G166" s="259"/>
      <c r="H166" s="263">
        <v>225</v>
      </c>
      <c r="I166" s="264"/>
      <c r="J166" s="259"/>
      <c r="K166" s="259"/>
      <c r="L166" s="265"/>
      <c r="M166" s="266"/>
      <c r="N166" s="267"/>
      <c r="O166" s="267"/>
      <c r="P166" s="267"/>
      <c r="Q166" s="267"/>
      <c r="R166" s="267"/>
      <c r="S166" s="267"/>
      <c r="T166" s="268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69" t="s">
        <v>256</v>
      </c>
      <c r="AU166" s="269" t="s">
        <v>92</v>
      </c>
      <c r="AV166" s="13" t="s">
        <v>92</v>
      </c>
      <c r="AW166" s="13" t="s">
        <v>32</v>
      </c>
      <c r="AX166" s="13" t="s">
        <v>84</v>
      </c>
      <c r="AY166" s="269" t="s">
        <v>210</v>
      </c>
    </row>
    <row r="167" s="2" customFormat="1" ht="21.0566" customHeight="1">
      <c r="A167" s="39"/>
      <c r="B167" s="40"/>
      <c r="C167" s="239" t="s">
        <v>324</v>
      </c>
      <c r="D167" s="239" t="s">
        <v>213</v>
      </c>
      <c r="E167" s="240" t="s">
        <v>1315</v>
      </c>
      <c r="F167" s="241" t="s">
        <v>1316</v>
      </c>
      <c r="G167" s="242" t="s">
        <v>264</v>
      </c>
      <c r="H167" s="243">
        <v>132.53999999999999</v>
      </c>
      <c r="I167" s="244"/>
      <c r="J167" s="245">
        <f>ROUND(I167*H167,2)</f>
        <v>0</v>
      </c>
      <c r="K167" s="246"/>
      <c r="L167" s="45"/>
      <c r="M167" s="247" t="s">
        <v>1</v>
      </c>
      <c r="N167" s="248" t="s">
        <v>42</v>
      </c>
      <c r="O167" s="98"/>
      <c r="P167" s="249">
        <f>O167*H167</f>
        <v>0</v>
      </c>
      <c r="Q167" s="249">
        <v>0</v>
      </c>
      <c r="R167" s="249">
        <f>Q167*H167</f>
        <v>0</v>
      </c>
      <c r="S167" s="249">
        <v>0</v>
      </c>
      <c r="T167" s="250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51" t="s">
        <v>227</v>
      </c>
      <c r="AT167" s="251" t="s">
        <v>213</v>
      </c>
      <c r="AU167" s="251" t="s">
        <v>92</v>
      </c>
      <c r="AY167" s="18" t="s">
        <v>210</v>
      </c>
      <c r="BE167" s="252">
        <f>IF(N167="základná",J167,0)</f>
        <v>0</v>
      </c>
      <c r="BF167" s="252">
        <f>IF(N167="znížená",J167,0)</f>
        <v>0</v>
      </c>
      <c r="BG167" s="252">
        <f>IF(N167="zákl. prenesená",J167,0)</f>
        <v>0</v>
      </c>
      <c r="BH167" s="252">
        <f>IF(N167="zníž. prenesená",J167,0)</f>
        <v>0</v>
      </c>
      <c r="BI167" s="252">
        <f>IF(N167="nulová",J167,0)</f>
        <v>0</v>
      </c>
      <c r="BJ167" s="18" t="s">
        <v>92</v>
      </c>
      <c r="BK167" s="252">
        <f>ROUND(I167*H167,2)</f>
        <v>0</v>
      </c>
      <c r="BL167" s="18" t="s">
        <v>227</v>
      </c>
      <c r="BM167" s="251" t="s">
        <v>3279</v>
      </c>
    </row>
    <row r="168" s="13" customFormat="1">
      <c r="A168" s="13"/>
      <c r="B168" s="258"/>
      <c r="C168" s="259"/>
      <c r="D168" s="260" t="s">
        <v>256</v>
      </c>
      <c r="E168" s="261" t="s">
        <v>1</v>
      </c>
      <c r="F168" s="262" t="s">
        <v>3280</v>
      </c>
      <c r="G168" s="259"/>
      <c r="H168" s="263">
        <v>132.53999999999999</v>
      </c>
      <c r="I168" s="264"/>
      <c r="J168" s="259"/>
      <c r="K168" s="259"/>
      <c r="L168" s="265"/>
      <c r="M168" s="266"/>
      <c r="N168" s="267"/>
      <c r="O168" s="267"/>
      <c r="P168" s="267"/>
      <c r="Q168" s="267"/>
      <c r="R168" s="267"/>
      <c r="S168" s="267"/>
      <c r="T168" s="268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69" t="s">
        <v>256</v>
      </c>
      <c r="AU168" s="269" t="s">
        <v>92</v>
      </c>
      <c r="AV168" s="13" t="s">
        <v>92</v>
      </c>
      <c r="AW168" s="13" t="s">
        <v>32</v>
      </c>
      <c r="AX168" s="13" t="s">
        <v>84</v>
      </c>
      <c r="AY168" s="269" t="s">
        <v>210</v>
      </c>
    </row>
    <row r="169" s="2" customFormat="1" ht="23.4566" customHeight="1">
      <c r="A169" s="39"/>
      <c r="B169" s="40"/>
      <c r="C169" s="239" t="s">
        <v>329</v>
      </c>
      <c r="D169" s="239" t="s">
        <v>213</v>
      </c>
      <c r="E169" s="240" t="s">
        <v>1026</v>
      </c>
      <c r="F169" s="241" t="s">
        <v>342</v>
      </c>
      <c r="G169" s="242" t="s">
        <v>333</v>
      </c>
      <c r="H169" s="243">
        <v>251.82599999999999</v>
      </c>
      <c r="I169" s="244"/>
      <c r="J169" s="245">
        <f>ROUND(I169*H169,2)</f>
        <v>0</v>
      </c>
      <c r="K169" s="246"/>
      <c r="L169" s="45"/>
      <c r="M169" s="247" t="s">
        <v>1</v>
      </c>
      <c r="N169" s="248" t="s">
        <v>42</v>
      </c>
      <c r="O169" s="98"/>
      <c r="P169" s="249">
        <f>O169*H169</f>
        <v>0</v>
      </c>
      <c r="Q169" s="249">
        <v>0</v>
      </c>
      <c r="R169" s="249">
        <f>Q169*H169</f>
        <v>0</v>
      </c>
      <c r="S169" s="249">
        <v>0</v>
      </c>
      <c r="T169" s="250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51" t="s">
        <v>227</v>
      </c>
      <c r="AT169" s="251" t="s">
        <v>213</v>
      </c>
      <c r="AU169" s="251" t="s">
        <v>92</v>
      </c>
      <c r="AY169" s="18" t="s">
        <v>210</v>
      </c>
      <c r="BE169" s="252">
        <f>IF(N169="základná",J169,0)</f>
        <v>0</v>
      </c>
      <c r="BF169" s="252">
        <f>IF(N169="znížená",J169,0)</f>
        <v>0</v>
      </c>
      <c r="BG169" s="252">
        <f>IF(N169="zákl. prenesená",J169,0)</f>
        <v>0</v>
      </c>
      <c r="BH169" s="252">
        <f>IF(N169="zníž. prenesená",J169,0)</f>
        <v>0</v>
      </c>
      <c r="BI169" s="252">
        <f>IF(N169="nulová",J169,0)</f>
        <v>0</v>
      </c>
      <c r="BJ169" s="18" t="s">
        <v>92</v>
      </c>
      <c r="BK169" s="252">
        <f>ROUND(I169*H169,2)</f>
        <v>0</v>
      </c>
      <c r="BL169" s="18" t="s">
        <v>227</v>
      </c>
      <c r="BM169" s="251" t="s">
        <v>3281</v>
      </c>
    </row>
    <row r="170" s="13" customFormat="1">
      <c r="A170" s="13"/>
      <c r="B170" s="258"/>
      <c r="C170" s="259"/>
      <c r="D170" s="260" t="s">
        <v>256</v>
      </c>
      <c r="E170" s="261" t="s">
        <v>1</v>
      </c>
      <c r="F170" s="262" t="s">
        <v>3282</v>
      </c>
      <c r="G170" s="259"/>
      <c r="H170" s="263">
        <v>251.82599999999999</v>
      </c>
      <c r="I170" s="264"/>
      <c r="J170" s="259"/>
      <c r="K170" s="259"/>
      <c r="L170" s="265"/>
      <c r="M170" s="266"/>
      <c r="N170" s="267"/>
      <c r="O170" s="267"/>
      <c r="P170" s="267"/>
      <c r="Q170" s="267"/>
      <c r="R170" s="267"/>
      <c r="S170" s="267"/>
      <c r="T170" s="268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69" t="s">
        <v>256</v>
      </c>
      <c r="AU170" s="269" t="s">
        <v>92</v>
      </c>
      <c r="AV170" s="13" t="s">
        <v>92</v>
      </c>
      <c r="AW170" s="13" t="s">
        <v>32</v>
      </c>
      <c r="AX170" s="13" t="s">
        <v>84</v>
      </c>
      <c r="AY170" s="269" t="s">
        <v>210</v>
      </c>
    </row>
    <row r="171" s="2" customFormat="1" ht="23.4566" customHeight="1">
      <c r="A171" s="39"/>
      <c r="B171" s="40"/>
      <c r="C171" s="239" t="s">
        <v>336</v>
      </c>
      <c r="D171" s="239" t="s">
        <v>213</v>
      </c>
      <c r="E171" s="240" t="s">
        <v>2042</v>
      </c>
      <c r="F171" s="241" t="s">
        <v>348</v>
      </c>
      <c r="G171" s="242" t="s">
        <v>264</v>
      </c>
      <c r="H171" s="243">
        <v>23.399999999999999</v>
      </c>
      <c r="I171" s="244"/>
      <c r="J171" s="245">
        <f>ROUND(I171*H171,2)</f>
        <v>0</v>
      </c>
      <c r="K171" s="246"/>
      <c r="L171" s="45"/>
      <c r="M171" s="247" t="s">
        <v>1</v>
      </c>
      <c r="N171" s="248" t="s">
        <v>42</v>
      </c>
      <c r="O171" s="98"/>
      <c r="P171" s="249">
        <f>O171*H171</f>
        <v>0</v>
      </c>
      <c r="Q171" s="249">
        <v>0</v>
      </c>
      <c r="R171" s="249">
        <f>Q171*H171</f>
        <v>0</v>
      </c>
      <c r="S171" s="249">
        <v>0</v>
      </c>
      <c r="T171" s="250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51" t="s">
        <v>227</v>
      </c>
      <c r="AT171" s="251" t="s">
        <v>213</v>
      </c>
      <c r="AU171" s="251" t="s">
        <v>92</v>
      </c>
      <c r="AY171" s="18" t="s">
        <v>210</v>
      </c>
      <c r="BE171" s="252">
        <f>IF(N171="základná",J171,0)</f>
        <v>0</v>
      </c>
      <c r="BF171" s="252">
        <f>IF(N171="znížená",J171,0)</f>
        <v>0</v>
      </c>
      <c r="BG171" s="252">
        <f>IF(N171="zákl. prenesená",J171,0)</f>
        <v>0</v>
      </c>
      <c r="BH171" s="252">
        <f>IF(N171="zníž. prenesená",J171,0)</f>
        <v>0</v>
      </c>
      <c r="BI171" s="252">
        <f>IF(N171="nulová",J171,0)</f>
        <v>0</v>
      </c>
      <c r="BJ171" s="18" t="s">
        <v>92</v>
      </c>
      <c r="BK171" s="252">
        <f>ROUND(I171*H171,2)</f>
        <v>0</v>
      </c>
      <c r="BL171" s="18" t="s">
        <v>227</v>
      </c>
      <c r="BM171" s="251" t="s">
        <v>3283</v>
      </c>
    </row>
    <row r="172" s="13" customFormat="1">
      <c r="A172" s="13"/>
      <c r="B172" s="258"/>
      <c r="C172" s="259"/>
      <c r="D172" s="260" t="s">
        <v>256</v>
      </c>
      <c r="E172" s="261" t="s">
        <v>1</v>
      </c>
      <c r="F172" s="262" t="s">
        <v>3284</v>
      </c>
      <c r="G172" s="259"/>
      <c r="H172" s="263">
        <v>23.399999999999999</v>
      </c>
      <c r="I172" s="264"/>
      <c r="J172" s="259"/>
      <c r="K172" s="259"/>
      <c r="L172" s="265"/>
      <c r="M172" s="266"/>
      <c r="N172" s="267"/>
      <c r="O172" s="267"/>
      <c r="P172" s="267"/>
      <c r="Q172" s="267"/>
      <c r="R172" s="267"/>
      <c r="S172" s="267"/>
      <c r="T172" s="268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69" t="s">
        <v>256</v>
      </c>
      <c r="AU172" s="269" t="s">
        <v>92</v>
      </c>
      <c r="AV172" s="13" t="s">
        <v>92</v>
      </c>
      <c r="AW172" s="13" t="s">
        <v>32</v>
      </c>
      <c r="AX172" s="13" t="s">
        <v>84</v>
      </c>
      <c r="AY172" s="269" t="s">
        <v>210</v>
      </c>
    </row>
    <row r="173" s="2" customFormat="1" ht="23.4566" customHeight="1">
      <c r="A173" s="39"/>
      <c r="B173" s="40"/>
      <c r="C173" s="239" t="s">
        <v>340</v>
      </c>
      <c r="D173" s="239" t="s">
        <v>213</v>
      </c>
      <c r="E173" s="240" t="s">
        <v>1985</v>
      </c>
      <c r="F173" s="241" t="s">
        <v>1986</v>
      </c>
      <c r="G173" s="242" t="s">
        <v>254</v>
      </c>
      <c r="H173" s="243">
        <v>61.799999999999997</v>
      </c>
      <c r="I173" s="244"/>
      <c r="J173" s="245">
        <f>ROUND(I173*H173,2)</f>
        <v>0</v>
      </c>
      <c r="K173" s="246"/>
      <c r="L173" s="45"/>
      <c r="M173" s="247" t="s">
        <v>1</v>
      </c>
      <c r="N173" s="248" t="s">
        <v>42</v>
      </c>
      <c r="O173" s="98"/>
      <c r="P173" s="249">
        <f>O173*H173</f>
        <v>0</v>
      </c>
      <c r="Q173" s="249">
        <v>0</v>
      </c>
      <c r="R173" s="249">
        <f>Q173*H173</f>
        <v>0</v>
      </c>
      <c r="S173" s="249">
        <v>0</v>
      </c>
      <c r="T173" s="250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51" t="s">
        <v>227</v>
      </c>
      <c r="AT173" s="251" t="s">
        <v>213</v>
      </c>
      <c r="AU173" s="251" t="s">
        <v>92</v>
      </c>
      <c r="AY173" s="18" t="s">
        <v>210</v>
      </c>
      <c r="BE173" s="252">
        <f>IF(N173="základná",J173,0)</f>
        <v>0</v>
      </c>
      <c r="BF173" s="252">
        <f>IF(N173="znížená",J173,0)</f>
        <v>0</v>
      </c>
      <c r="BG173" s="252">
        <f>IF(N173="zákl. prenesená",J173,0)</f>
        <v>0</v>
      </c>
      <c r="BH173" s="252">
        <f>IF(N173="zníž. prenesená",J173,0)</f>
        <v>0</v>
      </c>
      <c r="BI173" s="252">
        <f>IF(N173="nulová",J173,0)</f>
        <v>0</v>
      </c>
      <c r="BJ173" s="18" t="s">
        <v>92</v>
      </c>
      <c r="BK173" s="252">
        <f>ROUND(I173*H173,2)</f>
        <v>0</v>
      </c>
      <c r="BL173" s="18" t="s">
        <v>227</v>
      </c>
      <c r="BM173" s="251" t="s">
        <v>3285</v>
      </c>
    </row>
    <row r="174" s="13" customFormat="1">
      <c r="A174" s="13"/>
      <c r="B174" s="258"/>
      <c r="C174" s="259"/>
      <c r="D174" s="260" t="s">
        <v>256</v>
      </c>
      <c r="E174" s="261" t="s">
        <v>1</v>
      </c>
      <c r="F174" s="262" t="s">
        <v>3286</v>
      </c>
      <c r="G174" s="259"/>
      <c r="H174" s="263">
        <v>61.799999999999997</v>
      </c>
      <c r="I174" s="264"/>
      <c r="J174" s="259"/>
      <c r="K174" s="259"/>
      <c r="L174" s="265"/>
      <c r="M174" s="266"/>
      <c r="N174" s="267"/>
      <c r="O174" s="267"/>
      <c r="P174" s="267"/>
      <c r="Q174" s="267"/>
      <c r="R174" s="267"/>
      <c r="S174" s="267"/>
      <c r="T174" s="268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69" t="s">
        <v>256</v>
      </c>
      <c r="AU174" s="269" t="s">
        <v>92</v>
      </c>
      <c r="AV174" s="13" t="s">
        <v>92</v>
      </c>
      <c r="AW174" s="13" t="s">
        <v>32</v>
      </c>
      <c r="AX174" s="13" t="s">
        <v>76</v>
      </c>
      <c r="AY174" s="269" t="s">
        <v>210</v>
      </c>
    </row>
    <row r="175" s="2" customFormat="1" ht="16.30189" customHeight="1">
      <c r="A175" s="39"/>
      <c r="B175" s="40"/>
      <c r="C175" s="281" t="s">
        <v>346</v>
      </c>
      <c r="D175" s="281" t="s">
        <v>330</v>
      </c>
      <c r="E175" s="282" t="s">
        <v>1988</v>
      </c>
      <c r="F175" s="283" t="s">
        <v>1989</v>
      </c>
      <c r="G175" s="284" t="s">
        <v>1050</v>
      </c>
      <c r="H175" s="285">
        <v>1.9099999999999999</v>
      </c>
      <c r="I175" s="286"/>
      <c r="J175" s="287">
        <f>ROUND(I175*H175,2)</f>
        <v>0</v>
      </c>
      <c r="K175" s="288"/>
      <c r="L175" s="289"/>
      <c r="M175" s="290" t="s">
        <v>1</v>
      </c>
      <c r="N175" s="291" t="s">
        <v>42</v>
      </c>
      <c r="O175" s="98"/>
      <c r="P175" s="249">
        <f>O175*H175</f>
        <v>0</v>
      </c>
      <c r="Q175" s="249">
        <v>0.001</v>
      </c>
      <c r="R175" s="249">
        <f>Q175*H175</f>
        <v>0.00191</v>
      </c>
      <c r="S175" s="249">
        <v>0</v>
      </c>
      <c r="T175" s="250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51" t="s">
        <v>287</v>
      </c>
      <c r="AT175" s="251" t="s">
        <v>330</v>
      </c>
      <c r="AU175" s="251" t="s">
        <v>92</v>
      </c>
      <c r="AY175" s="18" t="s">
        <v>210</v>
      </c>
      <c r="BE175" s="252">
        <f>IF(N175="základná",J175,0)</f>
        <v>0</v>
      </c>
      <c r="BF175" s="252">
        <f>IF(N175="znížená",J175,0)</f>
        <v>0</v>
      </c>
      <c r="BG175" s="252">
        <f>IF(N175="zákl. prenesená",J175,0)</f>
        <v>0</v>
      </c>
      <c r="BH175" s="252">
        <f>IF(N175="zníž. prenesená",J175,0)</f>
        <v>0</v>
      </c>
      <c r="BI175" s="252">
        <f>IF(N175="nulová",J175,0)</f>
        <v>0</v>
      </c>
      <c r="BJ175" s="18" t="s">
        <v>92</v>
      </c>
      <c r="BK175" s="252">
        <f>ROUND(I175*H175,2)</f>
        <v>0</v>
      </c>
      <c r="BL175" s="18" t="s">
        <v>227</v>
      </c>
      <c r="BM175" s="251" t="s">
        <v>3287</v>
      </c>
    </row>
    <row r="176" s="13" customFormat="1">
      <c r="A176" s="13"/>
      <c r="B176" s="258"/>
      <c r="C176" s="259"/>
      <c r="D176" s="260" t="s">
        <v>256</v>
      </c>
      <c r="E176" s="259"/>
      <c r="F176" s="262" t="s">
        <v>3288</v>
      </c>
      <c r="G176" s="259"/>
      <c r="H176" s="263">
        <v>1.9099999999999999</v>
      </c>
      <c r="I176" s="264"/>
      <c r="J176" s="259"/>
      <c r="K176" s="259"/>
      <c r="L176" s="265"/>
      <c r="M176" s="266"/>
      <c r="N176" s="267"/>
      <c r="O176" s="267"/>
      <c r="P176" s="267"/>
      <c r="Q176" s="267"/>
      <c r="R176" s="267"/>
      <c r="S176" s="267"/>
      <c r="T176" s="268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69" t="s">
        <v>256</v>
      </c>
      <c r="AU176" s="269" t="s">
        <v>92</v>
      </c>
      <c r="AV176" s="13" t="s">
        <v>92</v>
      </c>
      <c r="AW176" s="13" t="s">
        <v>4</v>
      </c>
      <c r="AX176" s="13" t="s">
        <v>84</v>
      </c>
      <c r="AY176" s="269" t="s">
        <v>210</v>
      </c>
    </row>
    <row r="177" s="2" customFormat="1" ht="21.0566" customHeight="1">
      <c r="A177" s="39"/>
      <c r="B177" s="40"/>
      <c r="C177" s="239" t="s">
        <v>353</v>
      </c>
      <c r="D177" s="239" t="s">
        <v>213</v>
      </c>
      <c r="E177" s="240" t="s">
        <v>363</v>
      </c>
      <c r="F177" s="241" t="s">
        <v>364</v>
      </c>
      <c r="G177" s="242" t="s">
        <v>254</v>
      </c>
      <c r="H177" s="243">
        <v>63</v>
      </c>
      <c r="I177" s="244"/>
      <c r="J177" s="245">
        <f>ROUND(I177*H177,2)</f>
        <v>0</v>
      </c>
      <c r="K177" s="246"/>
      <c r="L177" s="45"/>
      <c r="M177" s="247" t="s">
        <v>1</v>
      </c>
      <c r="N177" s="248" t="s">
        <v>42</v>
      </c>
      <c r="O177" s="98"/>
      <c r="P177" s="249">
        <f>O177*H177</f>
        <v>0</v>
      </c>
      <c r="Q177" s="249">
        <v>0</v>
      </c>
      <c r="R177" s="249">
        <f>Q177*H177</f>
        <v>0</v>
      </c>
      <c r="S177" s="249">
        <v>0</v>
      </c>
      <c r="T177" s="250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51" t="s">
        <v>227</v>
      </c>
      <c r="AT177" s="251" t="s">
        <v>213</v>
      </c>
      <c r="AU177" s="251" t="s">
        <v>92</v>
      </c>
      <c r="AY177" s="18" t="s">
        <v>210</v>
      </c>
      <c r="BE177" s="252">
        <f>IF(N177="základná",J177,0)</f>
        <v>0</v>
      </c>
      <c r="BF177" s="252">
        <f>IF(N177="znížená",J177,0)</f>
        <v>0</v>
      </c>
      <c r="BG177" s="252">
        <f>IF(N177="zákl. prenesená",J177,0)</f>
        <v>0</v>
      </c>
      <c r="BH177" s="252">
        <f>IF(N177="zníž. prenesená",J177,0)</f>
        <v>0</v>
      </c>
      <c r="BI177" s="252">
        <f>IF(N177="nulová",J177,0)</f>
        <v>0</v>
      </c>
      <c r="BJ177" s="18" t="s">
        <v>92</v>
      </c>
      <c r="BK177" s="252">
        <f>ROUND(I177*H177,2)</f>
        <v>0</v>
      </c>
      <c r="BL177" s="18" t="s">
        <v>227</v>
      </c>
      <c r="BM177" s="251" t="s">
        <v>3289</v>
      </c>
    </row>
    <row r="178" s="13" customFormat="1">
      <c r="A178" s="13"/>
      <c r="B178" s="258"/>
      <c r="C178" s="259"/>
      <c r="D178" s="260" t="s">
        <v>256</v>
      </c>
      <c r="E178" s="261" t="s">
        <v>1</v>
      </c>
      <c r="F178" s="262" t="s">
        <v>3290</v>
      </c>
      <c r="G178" s="259"/>
      <c r="H178" s="263">
        <v>63</v>
      </c>
      <c r="I178" s="264"/>
      <c r="J178" s="259"/>
      <c r="K178" s="259"/>
      <c r="L178" s="265"/>
      <c r="M178" s="266"/>
      <c r="N178" s="267"/>
      <c r="O178" s="267"/>
      <c r="P178" s="267"/>
      <c r="Q178" s="267"/>
      <c r="R178" s="267"/>
      <c r="S178" s="267"/>
      <c r="T178" s="268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69" t="s">
        <v>256</v>
      </c>
      <c r="AU178" s="269" t="s">
        <v>92</v>
      </c>
      <c r="AV178" s="13" t="s">
        <v>92</v>
      </c>
      <c r="AW178" s="13" t="s">
        <v>32</v>
      </c>
      <c r="AX178" s="13" t="s">
        <v>76</v>
      </c>
      <c r="AY178" s="269" t="s">
        <v>210</v>
      </c>
    </row>
    <row r="179" s="14" customFormat="1">
      <c r="A179" s="14"/>
      <c r="B179" s="270"/>
      <c r="C179" s="271"/>
      <c r="D179" s="260" t="s">
        <v>256</v>
      </c>
      <c r="E179" s="272" t="s">
        <v>1</v>
      </c>
      <c r="F179" s="273" t="s">
        <v>268</v>
      </c>
      <c r="G179" s="271"/>
      <c r="H179" s="274">
        <v>63</v>
      </c>
      <c r="I179" s="275"/>
      <c r="J179" s="271"/>
      <c r="K179" s="271"/>
      <c r="L179" s="276"/>
      <c r="M179" s="277"/>
      <c r="N179" s="278"/>
      <c r="O179" s="278"/>
      <c r="P179" s="278"/>
      <c r="Q179" s="278"/>
      <c r="R179" s="278"/>
      <c r="S179" s="278"/>
      <c r="T179" s="279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80" t="s">
        <v>256</v>
      </c>
      <c r="AU179" s="280" t="s">
        <v>92</v>
      </c>
      <c r="AV179" s="14" t="s">
        <v>227</v>
      </c>
      <c r="AW179" s="14" t="s">
        <v>32</v>
      </c>
      <c r="AX179" s="14" t="s">
        <v>84</v>
      </c>
      <c r="AY179" s="280" t="s">
        <v>210</v>
      </c>
    </row>
    <row r="180" s="2" customFormat="1" ht="16.30189" customHeight="1">
      <c r="A180" s="39"/>
      <c r="B180" s="40"/>
      <c r="C180" s="239" t="s">
        <v>7</v>
      </c>
      <c r="D180" s="239" t="s">
        <v>213</v>
      </c>
      <c r="E180" s="240" t="s">
        <v>1993</v>
      </c>
      <c r="F180" s="241" t="s">
        <v>1994</v>
      </c>
      <c r="G180" s="242" t="s">
        <v>254</v>
      </c>
      <c r="H180" s="243">
        <v>61.799999999999997</v>
      </c>
      <c r="I180" s="244"/>
      <c r="J180" s="245">
        <f>ROUND(I180*H180,2)</f>
        <v>0</v>
      </c>
      <c r="K180" s="246"/>
      <c r="L180" s="45"/>
      <c r="M180" s="247" t="s">
        <v>1</v>
      </c>
      <c r="N180" s="248" t="s">
        <v>42</v>
      </c>
      <c r="O180" s="98"/>
      <c r="P180" s="249">
        <f>O180*H180</f>
        <v>0</v>
      </c>
      <c r="Q180" s="249">
        <v>0</v>
      </c>
      <c r="R180" s="249">
        <f>Q180*H180</f>
        <v>0</v>
      </c>
      <c r="S180" s="249">
        <v>0</v>
      </c>
      <c r="T180" s="250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51" t="s">
        <v>227</v>
      </c>
      <c r="AT180" s="251" t="s">
        <v>213</v>
      </c>
      <c r="AU180" s="251" t="s">
        <v>92</v>
      </c>
      <c r="AY180" s="18" t="s">
        <v>210</v>
      </c>
      <c r="BE180" s="252">
        <f>IF(N180="základná",J180,0)</f>
        <v>0</v>
      </c>
      <c r="BF180" s="252">
        <f>IF(N180="znížená",J180,0)</f>
        <v>0</v>
      </c>
      <c r="BG180" s="252">
        <f>IF(N180="zákl. prenesená",J180,0)</f>
        <v>0</v>
      </c>
      <c r="BH180" s="252">
        <f>IF(N180="zníž. prenesená",J180,0)</f>
        <v>0</v>
      </c>
      <c r="BI180" s="252">
        <f>IF(N180="nulová",J180,0)</f>
        <v>0</v>
      </c>
      <c r="BJ180" s="18" t="s">
        <v>92</v>
      </c>
      <c r="BK180" s="252">
        <f>ROUND(I180*H180,2)</f>
        <v>0</v>
      </c>
      <c r="BL180" s="18" t="s">
        <v>227</v>
      </c>
      <c r="BM180" s="251" t="s">
        <v>3291</v>
      </c>
    </row>
    <row r="181" s="13" customFormat="1">
      <c r="A181" s="13"/>
      <c r="B181" s="258"/>
      <c r="C181" s="259"/>
      <c r="D181" s="260" t="s">
        <v>256</v>
      </c>
      <c r="E181" s="261" t="s">
        <v>1</v>
      </c>
      <c r="F181" s="262" t="s">
        <v>3286</v>
      </c>
      <c r="G181" s="259"/>
      <c r="H181" s="263">
        <v>61.799999999999997</v>
      </c>
      <c r="I181" s="264"/>
      <c r="J181" s="259"/>
      <c r="K181" s="259"/>
      <c r="L181" s="265"/>
      <c r="M181" s="266"/>
      <c r="N181" s="267"/>
      <c r="O181" s="267"/>
      <c r="P181" s="267"/>
      <c r="Q181" s="267"/>
      <c r="R181" s="267"/>
      <c r="S181" s="267"/>
      <c r="T181" s="268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69" t="s">
        <v>256</v>
      </c>
      <c r="AU181" s="269" t="s">
        <v>92</v>
      </c>
      <c r="AV181" s="13" t="s">
        <v>92</v>
      </c>
      <c r="AW181" s="13" t="s">
        <v>32</v>
      </c>
      <c r="AX181" s="13" t="s">
        <v>84</v>
      </c>
      <c r="AY181" s="269" t="s">
        <v>210</v>
      </c>
    </row>
    <row r="182" s="2" customFormat="1" ht="31.92453" customHeight="1">
      <c r="A182" s="39"/>
      <c r="B182" s="40"/>
      <c r="C182" s="239" t="s">
        <v>362</v>
      </c>
      <c r="D182" s="239" t="s">
        <v>213</v>
      </c>
      <c r="E182" s="240" t="s">
        <v>2425</v>
      </c>
      <c r="F182" s="241" t="s">
        <v>2426</v>
      </c>
      <c r="G182" s="242" t="s">
        <v>254</v>
      </c>
      <c r="H182" s="243">
        <v>61.799999999999997</v>
      </c>
      <c r="I182" s="244"/>
      <c r="J182" s="245">
        <f>ROUND(I182*H182,2)</f>
        <v>0</v>
      </c>
      <c r="K182" s="246"/>
      <c r="L182" s="45"/>
      <c r="M182" s="247" t="s">
        <v>1</v>
      </c>
      <c r="N182" s="248" t="s">
        <v>42</v>
      </c>
      <c r="O182" s="98"/>
      <c r="P182" s="249">
        <f>O182*H182</f>
        <v>0</v>
      </c>
      <c r="Q182" s="249">
        <v>0</v>
      </c>
      <c r="R182" s="249">
        <f>Q182*H182</f>
        <v>0</v>
      </c>
      <c r="S182" s="249">
        <v>0</v>
      </c>
      <c r="T182" s="250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51" t="s">
        <v>227</v>
      </c>
      <c r="AT182" s="251" t="s">
        <v>213</v>
      </c>
      <c r="AU182" s="251" t="s">
        <v>92</v>
      </c>
      <c r="AY182" s="18" t="s">
        <v>210</v>
      </c>
      <c r="BE182" s="252">
        <f>IF(N182="základná",J182,0)</f>
        <v>0</v>
      </c>
      <c r="BF182" s="252">
        <f>IF(N182="znížená",J182,0)</f>
        <v>0</v>
      </c>
      <c r="BG182" s="252">
        <f>IF(N182="zákl. prenesená",J182,0)</f>
        <v>0</v>
      </c>
      <c r="BH182" s="252">
        <f>IF(N182="zníž. prenesená",J182,0)</f>
        <v>0</v>
      </c>
      <c r="BI182" s="252">
        <f>IF(N182="nulová",J182,0)</f>
        <v>0</v>
      </c>
      <c r="BJ182" s="18" t="s">
        <v>92</v>
      </c>
      <c r="BK182" s="252">
        <f>ROUND(I182*H182,2)</f>
        <v>0</v>
      </c>
      <c r="BL182" s="18" t="s">
        <v>227</v>
      </c>
      <c r="BM182" s="251" t="s">
        <v>3292</v>
      </c>
    </row>
    <row r="183" s="13" customFormat="1">
      <c r="A183" s="13"/>
      <c r="B183" s="258"/>
      <c r="C183" s="259"/>
      <c r="D183" s="260" t="s">
        <v>256</v>
      </c>
      <c r="E183" s="261" t="s">
        <v>1</v>
      </c>
      <c r="F183" s="262" t="s">
        <v>3286</v>
      </c>
      <c r="G183" s="259"/>
      <c r="H183" s="263">
        <v>61.799999999999997</v>
      </c>
      <c r="I183" s="264"/>
      <c r="J183" s="259"/>
      <c r="K183" s="259"/>
      <c r="L183" s="265"/>
      <c r="M183" s="266"/>
      <c r="N183" s="267"/>
      <c r="O183" s="267"/>
      <c r="P183" s="267"/>
      <c r="Q183" s="267"/>
      <c r="R183" s="267"/>
      <c r="S183" s="267"/>
      <c r="T183" s="268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69" t="s">
        <v>256</v>
      </c>
      <c r="AU183" s="269" t="s">
        <v>92</v>
      </c>
      <c r="AV183" s="13" t="s">
        <v>92</v>
      </c>
      <c r="AW183" s="13" t="s">
        <v>32</v>
      </c>
      <c r="AX183" s="13" t="s">
        <v>84</v>
      </c>
      <c r="AY183" s="269" t="s">
        <v>210</v>
      </c>
    </row>
    <row r="184" s="12" customFormat="1" ht="22.8" customHeight="1">
      <c r="A184" s="12"/>
      <c r="B184" s="223"/>
      <c r="C184" s="224"/>
      <c r="D184" s="225" t="s">
        <v>75</v>
      </c>
      <c r="E184" s="237" t="s">
        <v>92</v>
      </c>
      <c r="F184" s="237" t="s">
        <v>367</v>
      </c>
      <c r="G184" s="224"/>
      <c r="H184" s="224"/>
      <c r="I184" s="227"/>
      <c r="J184" s="238">
        <f>BK184</f>
        <v>0</v>
      </c>
      <c r="K184" s="224"/>
      <c r="L184" s="229"/>
      <c r="M184" s="230"/>
      <c r="N184" s="231"/>
      <c r="O184" s="231"/>
      <c r="P184" s="232">
        <f>SUM(P185:P203)</f>
        <v>0</v>
      </c>
      <c r="Q184" s="231"/>
      <c r="R184" s="232">
        <f>SUM(R185:R203)</f>
        <v>10.656720561827001</v>
      </c>
      <c r="S184" s="231"/>
      <c r="T184" s="233">
        <f>SUM(T185:T203)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34" t="s">
        <v>84</v>
      </c>
      <c r="AT184" s="235" t="s">
        <v>75</v>
      </c>
      <c r="AU184" s="235" t="s">
        <v>84</v>
      </c>
      <c r="AY184" s="234" t="s">
        <v>210</v>
      </c>
      <c r="BK184" s="236">
        <f>SUM(BK185:BK203)</f>
        <v>0</v>
      </c>
    </row>
    <row r="185" s="2" customFormat="1" ht="23.4566" customHeight="1">
      <c r="A185" s="39"/>
      <c r="B185" s="40"/>
      <c r="C185" s="239" t="s">
        <v>368</v>
      </c>
      <c r="D185" s="239" t="s">
        <v>213</v>
      </c>
      <c r="E185" s="240" t="s">
        <v>2428</v>
      </c>
      <c r="F185" s="241" t="s">
        <v>2429</v>
      </c>
      <c r="G185" s="242" t="s">
        <v>254</v>
      </c>
      <c r="H185" s="243">
        <v>60</v>
      </c>
      <c r="I185" s="244"/>
      <c r="J185" s="245">
        <f>ROUND(I185*H185,2)</f>
        <v>0</v>
      </c>
      <c r="K185" s="246"/>
      <c r="L185" s="45"/>
      <c r="M185" s="247" t="s">
        <v>1</v>
      </c>
      <c r="N185" s="248" t="s">
        <v>42</v>
      </c>
      <c r="O185" s="98"/>
      <c r="P185" s="249">
        <f>O185*H185</f>
        <v>0</v>
      </c>
      <c r="Q185" s="249">
        <v>0.00014999999999999999</v>
      </c>
      <c r="R185" s="249">
        <f>Q185*H185</f>
        <v>0.0089999999999999993</v>
      </c>
      <c r="S185" s="249">
        <v>0</v>
      </c>
      <c r="T185" s="250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51" t="s">
        <v>227</v>
      </c>
      <c r="AT185" s="251" t="s">
        <v>213</v>
      </c>
      <c r="AU185" s="251" t="s">
        <v>92</v>
      </c>
      <c r="AY185" s="18" t="s">
        <v>210</v>
      </c>
      <c r="BE185" s="252">
        <f>IF(N185="základná",J185,0)</f>
        <v>0</v>
      </c>
      <c r="BF185" s="252">
        <f>IF(N185="znížená",J185,0)</f>
        <v>0</v>
      </c>
      <c r="BG185" s="252">
        <f>IF(N185="zákl. prenesená",J185,0)</f>
        <v>0</v>
      </c>
      <c r="BH185" s="252">
        <f>IF(N185="zníž. prenesená",J185,0)</f>
        <v>0</v>
      </c>
      <c r="BI185" s="252">
        <f>IF(N185="nulová",J185,0)</f>
        <v>0</v>
      </c>
      <c r="BJ185" s="18" t="s">
        <v>92</v>
      </c>
      <c r="BK185" s="252">
        <f>ROUND(I185*H185,2)</f>
        <v>0</v>
      </c>
      <c r="BL185" s="18" t="s">
        <v>227</v>
      </c>
      <c r="BM185" s="251" t="s">
        <v>3293</v>
      </c>
    </row>
    <row r="186" s="15" customFormat="1">
      <c r="A186" s="15"/>
      <c r="B186" s="292"/>
      <c r="C186" s="293"/>
      <c r="D186" s="260" t="s">
        <v>256</v>
      </c>
      <c r="E186" s="294" t="s">
        <v>1</v>
      </c>
      <c r="F186" s="295" t="s">
        <v>2431</v>
      </c>
      <c r="G186" s="293"/>
      <c r="H186" s="294" t="s">
        <v>1</v>
      </c>
      <c r="I186" s="296"/>
      <c r="J186" s="293"/>
      <c r="K186" s="293"/>
      <c r="L186" s="297"/>
      <c r="M186" s="298"/>
      <c r="N186" s="299"/>
      <c r="O186" s="299"/>
      <c r="P186" s="299"/>
      <c r="Q186" s="299"/>
      <c r="R186" s="299"/>
      <c r="S186" s="299"/>
      <c r="T186" s="300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301" t="s">
        <v>256</v>
      </c>
      <c r="AU186" s="301" t="s">
        <v>92</v>
      </c>
      <c r="AV186" s="15" t="s">
        <v>84</v>
      </c>
      <c r="AW186" s="15" t="s">
        <v>32</v>
      </c>
      <c r="AX186" s="15" t="s">
        <v>76</v>
      </c>
      <c r="AY186" s="301" t="s">
        <v>210</v>
      </c>
    </row>
    <row r="187" s="15" customFormat="1">
      <c r="A187" s="15"/>
      <c r="B187" s="292"/>
      <c r="C187" s="293"/>
      <c r="D187" s="260" t="s">
        <v>256</v>
      </c>
      <c r="E187" s="294" t="s">
        <v>1</v>
      </c>
      <c r="F187" s="295" t="s">
        <v>2432</v>
      </c>
      <c r="G187" s="293"/>
      <c r="H187" s="294" t="s">
        <v>1</v>
      </c>
      <c r="I187" s="296"/>
      <c r="J187" s="293"/>
      <c r="K187" s="293"/>
      <c r="L187" s="297"/>
      <c r="M187" s="298"/>
      <c r="N187" s="299"/>
      <c r="O187" s="299"/>
      <c r="P187" s="299"/>
      <c r="Q187" s="299"/>
      <c r="R187" s="299"/>
      <c r="S187" s="299"/>
      <c r="T187" s="300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T187" s="301" t="s">
        <v>256</v>
      </c>
      <c r="AU187" s="301" t="s">
        <v>92</v>
      </c>
      <c r="AV187" s="15" t="s">
        <v>84</v>
      </c>
      <c r="AW187" s="15" t="s">
        <v>32</v>
      </c>
      <c r="AX187" s="15" t="s">
        <v>76</v>
      </c>
      <c r="AY187" s="301" t="s">
        <v>210</v>
      </c>
    </row>
    <row r="188" s="13" customFormat="1">
      <c r="A188" s="13"/>
      <c r="B188" s="258"/>
      <c r="C188" s="259"/>
      <c r="D188" s="260" t="s">
        <v>256</v>
      </c>
      <c r="E188" s="261" t="s">
        <v>1</v>
      </c>
      <c r="F188" s="262" t="s">
        <v>2433</v>
      </c>
      <c r="G188" s="259"/>
      <c r="H188" s="263">
        <v>60</v>
      </c>
      <c r="I188" s="264"/>
      <c r="J188" s="259"/>
      <c r="K188" s="259"/>
      <c r="L188" s="265"/>
      <c r="M188" s="266"/>
      <c r="N188" s="267"/>
      <c r="O188" s="267"/>
      <c r="P188" s="267"/>
      <c r="Q188" s="267"/>
      <c r="R188" s="267"/>
      <c r="S188" s="267"/>
      <c r="T188" s="268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69" t="s">
        <v>256</v>
      </c>
      <c r="AU188" s="269" t="s">
        <v>92</v>
      </c>
      <c r="AV188" s="13" t="s">
        <v>92</v>
      </c>
      <c r="AW188" s="13" t="s">
        <v>32</v>
      </c>
      <c r="AX188" s="13" t="s">
        <v>84</v>
      </c>
      <c r="AY188" s="269" t="s">
        <v>210</v>
      </c>
    </row>
    <row r="189" s="2" customFormat="1" ht="23.4566" customHeight="1">
      <c r="A189" s="39"/>
      <c r="B189" s="40"/>
      <c r="C189" s="239" t="s">
        <v>373</v>
      </c>
      <c r="D189" s="239" t="s">
        <v>213</v>
      </c>
      <c r="E189" s="240" t="s">
        <v>2434</v>
      </c>
      <c r="F189" s="241" t="s">
        <v>2435</v>
      </c>
      <c r="G189" s="242" t="s">
        <v>254</v>
      </c>
      <c r="H189" s="243">
        <v>60</v>
      </c>
      <c r="I189" s="244"/>
      <c r="J189" s="245">
        <f>ROUND(I189*H189,2)</f>
        <v>0</v>
      </c>
      <c r="K189" s="246"/>
      <c r="L189" s="45"/>
      <c r="M189" s="247" t="s">
        <v>1</v>
      </c>
      <c r="N189" s="248" t="s">
        <v>42</v>
      </c>
      <c r="O189" s="98"/>
      <c r="P189" s="249">
        <f>O189*H189</f>
        <v>0</v>
      </c>
      <c r="Q189" s="249">
        <v>0</v>
      </c>
      <c r="R189" s="249">
        <f>Q189*H189</f>
        <v>0</v>
      </c>
      <c r="S189" s="249">
        <v>0</v>
      </c>
      <c r="T189" s="250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51" t="s">
        <v>227</v>
      </c>
      <c r="AT189" s="251" t="s">
        <v>213</v>
      </c>
      <c r="AU189" s="251" t="s">
        <v>92</v>
      </c>
      <c r="AY189" s="18" t="s">
        <v>210</v>
      </c>
      <c r="BE189" s="252">
        <f>IF(N189="základná",J189,0)</f>
        <v>0</v>
      </c>
      <c r="BF189" s="252">
        <f>IF(N189="znížená",J189,0)</f>
        <v>0</v>
      </c>
      <c r="BG189" s="252">
        <f>IF(N189="zákl. prenesená",J189,0)</f>
        <v>0</v>
      </c>
      <c r="BH189" s="252">
        <f>IF(N189="zníž. prenesená",J189,0)</f>
        <v>0</v>
      </c>
      <c r="BI189" s="252">
        <f>IF(N189="nulová",J189,0)</f>
        <v>0</v>
      </c>
      <c r="BJ189" s="18" t="s">
        <v>92</v>
      </c>
      <c r="BK189" s="252">
        <f>ROUND(I189*H189,2)</f>
        <v>0</v>
      </c>
      <c r="BL189" s="18" t="s">
        <v>227</v>
      </c>
      <c r="BM189" s="251" t="s">
        <v>3294</v>
      </c>
    </row>
    <row r="190" s="2" customFormat="1" ht="23.4566" customHeight="1">
      <c r="A190" s="39"/>
      <c r="B190" s="40"/>
      <c r="C190" s="281" t="s">
        <v>378</v>
      </c>
      <c r="D190" s="281" t="s">
        <v>330</v>
      </c>
      <c r="E190" s="282" t="s">
        <v>2437</v>
      </c>
      <c r="F190" s="283" t="s">
        <v>2438</v>
      </c>
      <c r="G190" s="284" t="s">
        <v>333</v>
      </c>
      <c r="H190" s="285">
        <v>9.3000000000000007</v>
      </c>
      <c r="I190" s="286"/>
      <c r="J190" s="287">
        <f>ROUND(I190*H190,2)</f>
        <v>0</v>
      </c>
      <c r="K190" s="288"/>
      <c r="L190" s="289"/>
      <c r="M190" s="290" t="s">
        <v>1</v>
      </c>
      <c r="N190" s="291" t="s">
        <v>42</v>
      </c>
      <c r="O190" s="98"/>
      <c r="P190" s="249">
        <f>O190*H190</f>
        <v>0</v>
      </c>
      <c r="Q190" s="249">
        <v>1</v>
      </c>
      <c r="R190" s="249">
        <f>Q190*H190</f>
        <v>9.3000000000000007</v>
      </c>
      <c r="S190" s="249">
        <v>0</v>
      </c>
      <c r="T190" s="250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51" t="s">
        <v>287</v>
      </c>
      <c r="AT190" s="251" t="s">
        <v>330</v>
      </c>
      <c r="AU190" s="251" t="s">
        <v>92</v>
      </c>
      <c r="AY190" s="18" t="s">
        <v>210</v>
      </c>
      <c r="BE190" s="252">
        <f>IF(N190="základná",J190,0)</f>
        <v>0</v>
      </c>
      <c r="BF190" s="252">
        <f>IF(N190="znížená",J190,0)</f>
        <v>0</v>
      </c>
      <c r="BG190" s="252">
        <f>IF(N190="zákl. prenesená",J190,0)</f>
        <v>0</v>
      </c>
      <c r="BH190" s="252">
        <f>IF(N190="zníž. prenesená",J190,0)</f>
        <v>0</v>
      </c>
      <c r="BI190" s="252">
        <f>IF(N190="nulová",J190,0)</f>
        <v>0</v>
      </c>
      <c r="BJ190" s="18" t="s">
        <v>92</v>
      </c>
      <c r="BK190" s="252">
        <f>ROUND(I190*H190,2)</f>
        <v>0</v>
      </c>
      <c r="BL190" s="18" t="s">
        <v>227</v>
      </c>
      <c r="BM190" s="251" t="s">
        <v>3295</v>
      </c>
    </row>
    <row r="191" s="13" customFormat="1">
      <c r="A191" s="13"/>
      <c r="B191" s="258"/>
      <c r="C191" s="259"/>
      <c r="D191" s="260" t="s">
        <v>256</v>
      </c>
      <c r="E191" s="261" t="s">
        <v>1</v>
      </c>
      <c r="F191" s="262" t="s">
        <v>2433</v>
      </c>
      <c r="G191" s="259"/>
      <c r="H191" s="263">
        <v>60</v>
      </c>
      <c r="I191" s="264"/>
      <c r="J191" s="259"/>
      <c r="K191" s="259"/>
      <c r="L191" s="265"/>
      <c r="M191" s="266"/>
      <c r="N191" s="267"/>
      <c r="O191" s="267"/>
      <c r="P191" s="267"/>
      <c r="Q191" s="267"/>
      <c r="R191" s="267"/>
      <c r="S191" s="267"/>
      <c r="T191" s="268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69" t="s">
        <v>256</v>
      </c>
      <c r="AU191" s="269" t="s">
        <v>92</v>
      </c>
      <c r="AV191" s="13" t="s">
        <v>92</v>
      </c>
      <c r="AW191" s="13" t="s">
        <v>32</v>
      </c>
      <c r="AX191" s="13" t="s">
        <v>84</v>
      </c>
      <c r="AY191" s="269" t="s">
        <v>210</v>
      </c>
    </row>
    <row r="192" s="13" customFormat="1">
      <c r="A192" s="13"/>
      <c r="B192" s="258"/>
      <c r="C192" s="259"/>
      <c r="D192" s="260" t="s">
        <v>256</v>
      </c>
      <c r="E192" s="259"/>
      <c r="F192" s="262" t="s">
        <v>2440</v>
      </c>
      <c r="G192" s="259"/>
      <c r="H192" s="263">
        <v>9.3000000000000007</v>
      </c>
      <c r="I192" s="264"/>
      <c r="J192" s="259"/>
      <c r="K192" s="259"/>
      <c r="L192" s="265"/>
      <c r="M192" s="266"/>
      <c r="N192" s="267"/>
      <c r="O192" s="267"/>
      <c r="P192" s="267"/>
      <c r="Q192" s="267"/>
      <c r="R192" s="267"/>
      <c r="S192" s="267"/>
      <c r="T192" s="268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69" t="s">
        <v>256</v>
      </c>
      <c r="AU192" s="269" t="s">
        <v>92</v>
      </c>
      <c r="AV192" s="13" t="s">
        <v>92</v>
      </c>
      <c r="AW192" s="13" t="s">
        <v>4</v>
      </c>
      <c r="AX192" s="13" t="s">
        <v>84</v>
      </c>
      <c r="AY192" s="269" t="s">
        <v>210</v>
      </c>
    </row>
    <row r="193" s="2" customFormat="1" ht="23.4566" customHeight="1">
      <c r="A193" s="39"/>
      <c r="B193" s="40"/>
      <c r="C193" s="239" t="s">
        <v>383</v>
      </c>
      <c r="D193" s="239" t="s">
        <v>213</v>
      </c>
      <c r="E193" s="240" t="s">
        <v>2441</v>
      </c>
      <c r="F193" s="241" t="s">
        <v>2442</v>
      </c>
      <c r="G193" s="242" t="s">
        <v>254</v>
      </c>
      <c r="H193" s="243">
        <v>60</v>
      </c>
      <c r="I193" s="244"/>
      <c r="J193" s="245">
        <f>ROUND(I193*H193,2)</f>
        <v>0</v>
      </c>
      <c r="K193" s="246"/>
      <c r="L193" s="45"/>
      <c r="M193" s="247" t="s">
        <v>1</v>
      </c>
      <c r="N193" s="248" t="s">
        <v>42</v>
      </c>
      <c r="O193" s="98"/>
      <c r="P193" s="249">
        <f>O193*H193</f>
        <v>0</v>
      </c>
      <c r="Q193" s="249">
        <v>0</v>
      </c>
      <c r="R193" s="249">
        <f>Q193*H193</f>
        <v>0</v>
      </c>
      <c r="S193" s="249">
        <v>0</v>
      </c>
      <c r="T193" s="250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51" t="s">
        <v>227</v>
      </c>
      <c r="AT193" s="251" t="s">
        <v>213</v>
      </c>
      <c r="AU193" s="251" t="s">
        <v>92</v>
      </c>
      <c r="AY193" s="18" t="s">
        <v>210</v>
      </c>
      <c r="BE193" s="252">
        <f>IF(N193="základná",J193,0)</f>
        <v>0</v>
      </c>
      <c r="BF193" s="252">
        <f>IF(N193="znížená",J193,0)</f>
        <v>0</v>
      </c>
      <c r="BG193" s="252">
        <f>IF(N193="zákl. prenesená",J193,0)</f>
        <v>0</v>
      </c>
      <c r="BH193" s="252">
        <f>IF(N193="zníž. prenesená",J193,0)</f>
        <v>0</v>
      </c>
      <c r="BI193" s="252">
        <f>IF(N193="nulová",J193,0)</f>
        <v>0</v>
      </c>
      <c r="BJ193" s="18" t="s">
        <v>92</v>
      </c>
      <c r="BK193" s="252">
        <f>ROUND(I193*H193,2)</f>
        <v>0</v>
      </c>
      <c r="BL193" s="18" t="s">
        <v>227</v>
      </c>
      <c r="BM193" s="251" t="s">
        <v>3296</v>
      </c>
    </row>
    <row r="194" s="2" customFormat="1" ht="36.72453" customHeight="1">
      <c r="A194" s="39"/>
      <c r="B194" s="40"/>
      <c r="C194" s="239" t="s">
        <v>388</v>
      </c>
      <c r="D194" s="239" t="s">
        <v>213</v>
      </c>
      <c r="E194" s="240" t="s">
        <v>2444</v>
      </c>
      <c r="F194" s="241" t="s">
        <v>2445</v>
      </c>
      <c r="G194" s="242" t="s">
        <v>965</v>
      </c>
      <c r="H194" s="243">
        <v>12184</v>
      </c>
      <c r="I194" s="244"/>
      <c r="J194" s="245">
        <f>ROUND(I194*H194,2)</f>
        <v>0</v>
      </c>
      <c r="K194" s="246"/>
      <c r="L194" s="45"/>
      <c r="M194" s="247" t="s">
        <v>1</v>
      </c>
      <c r="N194" s="248" t="s">
        <v>42</v>
      </c>
      <c r="O194" s="98"/>
      <c r="P194" s="249">
        <f>O194*H194</f>
        <v>0</v>
      </c>
      <c r="Q194" s="249">
        <v>2.89984E-05</v>
      </c>
      <c r="R194" s="249">
        <f>Q194*H194</f>
        <v>0.3533165056</v>
      </c>
      <c r="S194" s="249">
        <v>0</v>
      </c>
      <c r="T194" s="250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51" t="s">
        <v>227</v>
      </c>
      <c r="AT194" s="251" t="s">
        <v>213</v>
      </c>
      <c r="AU194" s="251" t="s">
        <v>92</v>
      </c>
      <c r="AY194" s="18" t="s">
        <v>210</v>
      </c>
      <c r="BE194" s="252">
        <f>IF(N194="základná",J194,0)</f>
        <v>0</v>
      </c>
      <c r="BF194" s="252">
        <f>IF(N194="znížená",J194,0)</f>
        <v>0</v>
      </c>
      <c r="BG194" s="252">
        <f>IF(N194="zákl. prenesená",J194,0)</f>
        <v>0</v>
      </c>
      <c r="BH194" s="252">
        <f>IF(N194="zníž. prenesená",J194,0)</f>
        <v>0</v>
      </c>
      <c r="BI194" s="252">
        <f>IF(N194="nulová",J194,0)</f>
        <v>0</v>
      </c>
      <c r="BJ194" s="18" t="s">
        <v>92</v>
      </c>
      <c r="BK194" s="252">
        <f>ROUND(I194*H194,2)</f>
        <v>0</v>
      </c>
      <c r="BL194" s="18" t="s">
        <v>227</v>
      </c>
      <c r="BM194" s="251" t="s">
        <v>3297</v>
      </c>
    </row>
    <row r="195" s="13" customFormat="1">
      <c r="A195" s="13"/>
      <c r="B195" s="258"/>
      <c r="C195" s="259"/>
      <c r="D195" s="260" t="s">
        <v>256</v>
      </c>
      <c r="E195" s="261" t="s">
        <v>1</v>
      </c>
      <c r="F195" s="262" t="s">
        <v>3298</v>
      </c>
      <c r="G195" s="259"/>
      <c r="H195" s="263">
        <v>7344</v>
      </c>
      <c r="I195" s="264"/>
      <c r="J195" s="259"/>
      <c r="K195" s="259"/>
      <c r="L195" s="265"/>
      <c r="M195" s="266"/>
      <c r="N195" s="267"/>
      <c r="O195" s="267"/>
      <c r="P195" s="267"/>
      <c r="Q195" s="267"/>
      <c r="R195" s="267"/>
      <c r="S195" s="267"/>
      <c r="T195" s="268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69" t="s">
        <v>256</v>
      </c>
      <c r="AU195" s="269" t="s">
        <v>92</v>
      </c>
      <c r="AV195" s="13" t="s">
        <v>92</v>
      </c>
      <c r="AW195" s="13" t="s">
        <v>32</v>
      </c>
      <c r="AX195" s="13" t="s">
        <v>76</v>
      </c>
      <c r="AY195" s="269" t="s">
        <v>210</v>
      </c>
    </row>
    <row r="196" s="13" customFormat="1">
      <c r="A196" s="13"/>
      <c r="B196" s="258"/>
      <c r="C196" s="259"/>
      <c r="D196" s="260" t="s">
        <v>256</v>
      </c>
      <c r="E196" s="261" t="s">
        <v>1</v>
      </c>
      <c r="F196" s="262" t="s">
        <v>3299</v>
      </c>
      <c r="G196" s="259"/>
      <c r="H196" s="263">
        <v>4840</v>
      </c>
      <c r="I196" s="264"/>
      <c r="J196" s="259"/>
      <c r="K196" s="259"/>
      <c r="L196" s="265"/>
      <c r="M196" s="266"/>
      <c r="N196" s="267"/>
      <c r="O196" s="267"/>
      <c r="P196" s="267"/>
      <c r="Q196" s="267"/>
      <c r="R196" s="267"/>
      <c r="S196" s="267"/>
      <c r="T196" s="268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69" t="s">
        <v>256</v>
      </c>
      <c r="AU196" s="269" t="s">
        <v>92</v>
      </c>
      <c r="AV196" s="13" t="s">
        <v>92</v>
      </c>
      <c r="AW196" s="13" t="s">
        <v>32</v>
      </c>
      <c r="AX196" s="13" t="s">
        <v>76</v>
      </c>
      <c r="AY196" s="269" t="s">
        <v>210</v>
      </c>
    </row>
    <row r="197" s="14" customFormat="1">
      <c r="A197" s="14"/>
      <c r="B197" s="270"/>
      <c r="C197" s="271"/>
      <c r="D197" s="260" t="s">
        <v>256</v>
      </c>
      <c r="E197" s="272" t="s">
        <v>1</v>
      </c>
      <c r="F197" s="273" t="s">
        <v>268</v>
      </c>
      <c r="G197" s="271"/>
      <c r="H197" s="274">
        <v>12184</v>
      </c>
      <c r="I197" s="275"/>
      <c r="J197" s="271"/>
      <c r="K197" s="271"/>
      <c r="L197" s="276"/>
      <c r="M197" s="277"/>
      <c r="N197" s="278"/>
      <c r="O197" s="278"/>
      <c r="P197" s="278"/>
      <c r="Q197" s="278"/>
      <c r="R197" s="278"/>
      <c r="S197" s="278"/>
      <c r="T197" s="279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80" t="s">
        <v>256</v>
      </c>
      <c r="AU197" s="280" t="s">
        <v>92</v>
      </c>
      <c r="AV197" s="14" t="s">
        <v>227</v>
      </c>
      <c r="AW197" s="14" t="s">
        <v>32</v>
      </c>
      <c r="AX197" s="14" t="s">
        <v>84</v>
      </c>
      <c r="AY197" s="280" t="s">
        <v>210</v>
      </c>
    </row>
    <row r="198" s="2" customFormat="1" ht="16.30189" customHeight="1">
      <c r="A198" s="39"/>
      <c r="B198" s="40"/>
      <c r="C198" s="239" t="s">
        <v>393</v>
      </c>
      <c r="D198" s="239" t="s">
        <v>213</v>
      </c>
      <c r="E198" s="240" t="s">
        <v>888</v>
      </c>
      <c r="F198" s="241" t="s">
        <v>889</v>
      </c>
      <c r="G198" s="242" t="s">
        <v>264</v>
      </c>
      <c r="H198" s="243">
        <v>0.438</v>
      </c>
      <c r="I198" s="244"/>
      <c r="J198" s="245">
        <f>ROUND(I198*H198,2)</f>
        <v>0</v>
      </c>
      <c r="K198" s="246"/>
      <c r="L198" s="45"/>
      <c r="M198" s="247" t="s">
        <v>1</v>
      </c>
      <c r="N198" s="248" t="s">
        <v>42</v>
      </c>
      <c r="O198" s="98"/>
      <c r="P198" s="249">
        <f>O198*H198</f>
        <v>0</v>
      </c>
      <c r="Q198" s="249">
        <v>2.2354352039999998</v>
      </c>
      <c r="R198" s="249">
        <f>Q198*H198</f>
        <v>0.9791206193519999</v>
      </c>
      <c r="S198" s="249">
        <v>0</v>
      </c>
      <c r="T198" s="250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51" t="s">
        <v>227</v>
      </c>
      <c r="AT198" s="251" t="s">
        <v>213</v>
      </c>
      <c r="AU198" s="251" t="s">
        <v>92</v>
      </c>
      <c r="AY198" s="18" t="s">
        <v>210</v>
      </c>
      <c r="BE198" s="252">
        <f>IF(N198="základná",J198,0)</f>
        <v>0</v>
      </c>
      <c r="BF198" s="252">
        <f>IF(N198="znížená",J198,0)</f>
        <v>0</v>
      </c>
      <c r="BG198" s="252">
        <f>IF(N198="zákl. prenesená",J198,0)</f>
        <v>0</v>
      </c>
      <c r="BH198" s="252">
        <f>IF(N198="zníž. prenesená",J198,0)</f>
        <v>0</v>
      </c>
      <c r="BI198" s="252">
        <f>IF(N198="nulová",J198,0)</f>
        <v>0</v>
      </c>
      <c r="BJ198" s="18" t="s">
        <v>92</v>
      </c>
      <c r="BK198" s="252">
        <f>ROUND(I198*H198,2)</f>
        <v>0</v>
      </c>
      <c r="BL198" s="18" t="s">
        <v>227</v>
      </c>
      <c r="BM198" s="251" t="s">
        <v>3300</v>
      </c>
    </row>
    <row r="199" s="13" customFormat="1">
      <c r="A199" s="13"/>
      <c r="B199" s="258"/>
      <c r="C199" s="259"/>
      <c r="D199" s="260" t="s">
        <v>256</v>
      </c>
      <c r="E199" s="261" t="s">
        <v>1</v>
      </c>
      <c r="F199" s="262" t="s">
        <v>3301</v>
      </c>
      <c r="G199" s="259"/>
      <c r="H199" s="263">
        <v>0.438</v>
      </c>
      <c r="I199" s="264"/>
      <c r="J199" s="259"/>
      <c r="K199" s="259"/>
      <c r="L199" s="265"/>
      <c r="M199" s="266"/>
      <c r="N199" s="267"/>
      <c r="O199" s="267"/>
      <c r="P199" s="267"/>
      <c r="Q199" s="267"/>
      <c r="R199" s="267"/>
      <c r="S199" s="267"/>
      <c r="T199" s="268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69" t="s">
        <v>256</v>
      </c>
      <c r="AU199" s="269" t="s">
        <v>92</v>
      </c>
      <c r="AV199" s="13" t="s">
        <v>92</v>
      </c>
      <c r="AW199" s="13" t="s">
        <v>32</v>
      </c>
      <c r="AX199" s="13" t="s">
        <v>84</v>
      </c>
      <c r="AY199" s="269" t="s">
        <v>210</v>
      </c>
    </row>
    <row r="200" s="2" customFormat="1" ht="21.0566" customHeight="1">
      <c r="A200" s="39"/>
      <c r="B200" s="40"/>
      <c r="C200" s="239" t="s">
        <v>398</v>
      </c>
      <c r="D200" s="239" t="s">
        <v>213</v>
      </c>
      <c r="E200" s="240" t="s">
        <v>2451</v>
      </c>
      <c r="F200" s="241" t="s">
        <v>2452</v>
      </c>
      <c r="G200" s="242" t="s">
        <v>254</v>
      </c>
      <c r="H200" s="243">
        <v>1.75</v>
      </c>
      <c r="I200" s="244"/>
      <c r="J200" s="245">
        <f>ROUND(I200*H200,2)</f>
        <v>0</v>
      </c>
      <c r="K200" s="246"/>
      <c r="L200" s="45"/>
      <c r="M200" s="247" t="s">
        <v>1</v>
      </c>
      <c r="N200" s="248" t="s">
        <v>42</v>
      </c>
      <c r="O200" s="98"/>
      <c r="P200" s="249">
        <f>O200*H200</f>
        <v>0</v>
      </c>
      <c r="Q200" s="249">
        <v>0.0087333924999999993</v>
      </c>
      <c r="R200" s="249">
        <f>Q200*H200</f>
        <v>0.015283436874999999</v>
      </c>
      <c r="S200" s="249">
        <v>0</v>
      </c>
      <c r="T200" s="250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51" t="s">
        <v>227</v>
      </c>
      <c r="AT200" s="251" t="s">
        <v>213</v>
      </c>
      <c r="AU200" s="251" t="s">
        <v>92</v>
      </c>
      <c r="AY200" s="18" t="s">
        <v>210</v>
      </c>
      <c r="BE200" s="252">
        <f>IF(N200="základná",J200,0)</f>
        <v>0</v>
      </c>
      <c r="BF200" s="252">
        <f>IF(N200="znížená",J200,0)</f>
        <v>0</v>
      </c>
      <c r="BG200" s="252">
        <f>IF(N200="zákl. prenesená",J200,0)</f>
        <v>0</v>
      </c>
      <c r="BH200" s="252">
        <f>IF(N200="zníž. prenesená",J200,0)</f>
        <v>0</v>
      </c>
      <c r="BI200" s="252">
        <f>IF(N200="nulová",J200,0)</f>
        <v>0</v>
      </c>
      <c r="BJ200" s="18" t="s">
        <v>92</v>
      </c>
      <c r="BK200" s="252">
        <f>ROUND(I200*H200,2)</f>
        <v>0</v>
      </c>
      <c r="BL200" s="18" t="s">
        <v>227</v>
      </c>
      <c r="BM200" s="251" t="s">
        <v>3302</v>
      </c>
    </row>
    <row r="201" s="13" customFormat="1">
      <c r="A201" s="13"/>
      <c r="B201" s="258"/>
      <c r="C201" s="259"/>
      <c r="D201" s="260" t="s">
        <v>256</v>
      </c>
      <c r="E201" s="261" t="s">
        <v>1</v>
      </c>
      <c r="F201" s="262" t="s">
        <v>3303</v>
      </c>
      <c r="G201" s="259"/>
      <c r="H201" s="263">
        <v>1.75</v>
      </c>
      <c r="I201" s="264"/>
      <c r="J201" s="259"/>
      <c r="K201" s="259"/>
      <c r="L201" s="265"/>
      <c r="M201" s="266"/>
      <c r="N201" s="267"/>
      <c r="O201" s="267"/>
      <c r="P201" s="267"/>
      <c r="Q201" s="267"/>
      <c r="R201" s="267"/>
      <c r="S201" s="267"/>
      <c r="T201" s="268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69" t="s">
        <v>256</v>
      </c>
      <c r="AU201" s="269" t="s">
        <v>92</v>
      </c>
      <c r="AV201" s="13" t="s">
        <v>92</v>
      </c>
      <c r="AW201" s="13" t="s">
        <v>32</v>
      </c>
      <c r="AX201" s="13" t="s">
        <v>76</v>
      </c>
      <c r="AY201" s="269" t="s">
        <v>210</v>
      </c>
    </row>
    <row r="202" s="14" customFormat="1">
      <c r="A202" s="14"/>
      <c r="B202" s="270"/>
      <c r="C202" s="271"/>
      <c r="D202" s="260" t="s">
        <v>256</v>
      </c>
      <c r="E202" s="272" t="s">
        <v>1</v>
      </c>
      <c r="F202" s="273" t="s">
        <v>268</v>
      </c>
      <c r="G202" s="271"/>
      <c r="H202" s="274">
        <v>1.75</v>
      </c>
      <c r="I202" s="275"/>
      <c r="J202" s="271"/>
      <c r="K202" s="271"/>
      <c r="L202" s="276"/>
      <c r="M202" s="277"/>
      <c r="N202" s="278"/>
      <c r="O202" s="278"/>
      <c r="P202" s="278"/>
      <c r="Q202" s="278"/>
      <c r="R202" s="278"/>
      <c r="S202" s="278"/>
      <c r="T202" s="279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80" t="s">
        <v>256</v>
      </c>
      <c r="AU202" s="280" t="s">
        <v>92</v>
      </c>
      <c r="AV202" s="14" t="s">
        <v>227</v>
      </c>
      <c r="AW202" s="14" t="s">
        <v>32</v>
      </c>
      <c r="AX202" s="14" t="s">
        <v>84</v>
      </c>
      <c r="AY202" s="280" t="s">
        <v>210</v>
      </c>
    </row>
    <row r="203" s="2" customFormat="1" ht="21.0566" customHeight="1">
      <c r="A203" s="39"/>
      <c r="B203" s="40"/>
      <c r="C203" s="239" t="s">
        <v>403</v>
      </c>
      <c r="D203" s="239" t="s">
        <v>213</v>
      </c>
      <c r="E203" s="240" t="s">
        <v>2455</v>
      </c>
      <c r="F203" s="241" t="s">
        <v>2456</v>
      </c>
      <c r="G203" s="242" t="s">
        <v>254</v>
      </c>
      <c r="H203" s="243">
        <v>1.75</v>
      </c>
      <c r="I203" s="244"/>
      <c r="J203" s="245">
        <f>ROUND(I203*H203,2)</f>
        <v>0</v>
      </c>
      <c r="K203" s="246"/>
      <c r="L203" s="45"/>
      <c r="M203" s="247" t="s">
        <v>1</v>
      </c>
      <c r="N203" s="248" t="s">
        <v>42</v>
      </c>
      <c r="O203" s="98"/>
      <c r="P203" s="249">
        <f>O203*H203</f>
        <v>0</v>
      </c>
      <c r="Q203" s="249">
        <v>0</v>
      </c>
      <c r="R203" s="249">
        <f>Q203*H203</f>
        <v>0</v>
      </c>
      <c r="S203" s="249">
        <v>0</v>
      </c>
      <c r="T203" s="250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51" t="s">
        <v>227</v>
      </c>
      <c r="AT203" s="251" t="s">
        <v>213</v>
      </c>
      <c r="AU203" s="251" t="s">
        <v>92</v>
      </c>
      <c r="AY203" s="18" t="s">
        <v>210</v>
      </c>
      <c r="BE203" s="252">
        <f>IF(N203="základná",J203,0)</f>
        <v>0</v>
      </c>
      <c r="BF203" s="252">
        <f>IF(N203="znížená",J203,0)</f>
        <v>0</v>
      </c>
      <c r="BG203" s="252">
        <f>IF(N203="zákl. prenesená",J203,0)</f>
        <v>0</v>
      </c>
      <c r="BH203" s="252">
        <f>IF(N203="zníž. prenesená",J203,0)</f>
        <v>0</v>
      </c>
      <c r="BI203" s="252">
        <f>IF(N203="nulová",J203,0)</f>
        <v>0</v>
      </c>
      <c r="BJ203" s="18" t="s">
        <v>92</v>
      </c>
      <c r="BK203" s="252">
        <f>ROUND(I203*H203,2)</f>
        <v>0</v>
      </c>
      <c r="BL203" s="18" t="s">
        <v>227</v>
      </c>
      <c r="BM203" s="251" t="s">
        <v>3304</v>
      </c>
    </row>
    <row r="204" s="12" customFormat="1" ht="22.8" customHeight="1">
      <c r="A204" s="12"/>
      <c r="B204" s="223"/>
      <c r="C204" s="224"/>
      <c r="D204" s="225" t="s">
        <v>75</v>
      </c>
      <c r="E204" s="237" t="s">
        <v>102</v>
      </c>
      <c r="F204" s="237" t="s">
        <v>1445</v>
      </c>
      <c r="G204" s="224"/>
      <c r="H204" s="224"/>
      <c r="I204" s="227"/>
      <c r="J204" s="238">
        <f>BK204</f>
        <v>0</v>
      </c>
      <c r="K204" s="224"/>
      <c r="L204" s="229"/>
      <c r="M204" s="230"/>
      <c r="N204" s="231"/>
      <c r="O204" s="231"/>
      <c r="P204" s="232">
        <f>SUM(P205:P225)</f>
        <v>0</v>
      </c>
      <c r="Q204" s="231"/>
      <c r="R204" s="232">
        <f>SUM(R205:R225)</f>
        <v>44.928175018387996</v>
      </c>
      <c r="S204" s="231"/>
      <c r="T204" s="233">
        <f>SUM(T205:T225)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34" t="s">
        <v>84</v>
      </c>
      <c r="AT204" s="235" t="s">
        <v>75</v>
      </c>
      <c r="AU204" s="235" t="s">
        <v>84</v>
      </c>
      <c r="AY204" s="234" t="s">
        <v>210</v>
      </c>
      <c r="BK204" s="236">
        <f>SUM(BK205:BK225)</f>
        <v>0</v>
      </c>
    </row>
    <row r="205" s="2" customFormat="1" ht="23.4566" customHeight="1">
      <c r="A205" s="39"/>
      <c r="B205" s="40"/>
      <c r="C205" s="239" t="s">
        <v>408</v>
      </c>
      <c r="D205" s="239" t="s">
        <v>213</v>
      </c>
      <c r="E205" s="240" t="s">
        <v>2474</v>
      </c>
      <c r="F205" s="241" t="s">
        <v>2475</v>
      </c>
      <c r="G205" s="242" t="s">
        <v>563</v>
      </c>
      <c r="H205" s="243">
        <v>22</v>
      </c>
      <c r="I205" s="244"/>
      <c r="J205" s="245">
        <f>ROUND(I205*H205,2)</f>
        <v>0</v>
      </c>
      <c r="K205" s="246"/>
      <c r="L205" s="45"/>
      <c r="M205" s="247" t="s">
        <v>1</v>
      </c>
      <c r="N205" s="248" t="s">
        <v>42</v>
      </c>
      <c r="O205" s="98"/>
      <c r="P205" s="249">
        <f>O205*H205</f>
        <v>0</v>
      </c>
      <c r="Q205" s="249">
        <v>0.00088754999999999997</v>
      </c>
      <c r="R205" s="249">
        <f>Q205*H205</f>
        <v>0.019526099999999998</v>
      </c>
      <c r="S205" s="249">
        <v>0</v>
      </c>
      <c r="T205" s="250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51" t="s">
        <v>227</v>
      </c>
      <c r="AT205" s="251" t="s">
        <v>213</v>
      </c>
      <c r="AU205" s="251" t="s">
        <v>92</v>
      </c>
      <c r="AY205" s="18" t="s">
        <v>210</v>
      </c>
      <c r="BE205" s="252">
        <f>IF(N205="základná",J205,0)</f>
        <v>0</v>
      </c>
      <c r="BF205" s="252">
        <f>IF(N205="znížená",J205,0)</f>
        <v>0</v>
      </c>
      <c r="BG205" s="252">
        <f>IF(N205="zákl. prenesená",J205,0)</f>
        <v>0</v>
      </c>
      <c r="BH205" s="252">
        <f>IF(N205="zníž. prenesená",J205,0)</f>
        <v>0</v>
      </c>
      <c r="BI205" s="252">
        <f>IF(N205="nulová",J205,0)</f>
        <v>0</v>
      </c>
      <c r="BJ205" s="18" t="s">
        <v>92</v>
      </c>
      <c r="BK205" s="252">
        <f>ROUND(I205*H205,2)</f>
        <v>0</v>
      </c>
      <c r="BL205" s="18" t="s">
        <v>227</v>
      </c>
      <c r="BM205" s="251" t="s">
        <v>3305</v>
      </c>
    </row>
    <row r="206" s="13" customFormat="1">
      <c r="A206" s="13"/>
      <c r="B206" s="258"/>
      <c r="C206" s="259"/>
      <c r="D206" s="260" t="s">
        <v>256</v>
      </c>
      <c r="E206" s="261" t="s">
        <v>1</v>
      </c>
      <c r="F206" s="262" t="s">
        <v>3306</v>
      </c>
      <c r="G206" s="259"/>
      <c r="H206" s="263">
        <v>22</v>
      </c>
      <c r="I206" s="264"/>
      <c r="J206" s="259"/>
      <c r="K206" s="259"/>
      <c r="L206" s="265"/>
      <c r="M206" s="266"/>
      <c r="N206" s="267"/>
      <c r="O206" s="267"/>
      <c r="P206" s="267"/>
      <c r="Q206" s="267"/>
      <c r="R206" s="267"/>
      <c r="S206" s="267"/>
      <c r="T206" s="268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69" t="s">
        <v>256</v>
      </c>
      <c r="AU206" s="269" t="s">
        <v>92</v>
      </c>
      <c r="AV206" s="13" t="s">
        <v>92</v>
      </c>
      <c r="AW206" s="13" t="s">
        <v>32</v>
      </c>
      <c r="AX206" s="13" t="s">
        <v>84</v>
      </c>
      <c r="AY206" s="269" t="s">
        <v>210</v>
      </c>
    </row>
    <row r="207" s="2" customFormat="1" ht="16.30189" customHeight="1">
      <c r="A207" s="39"/>
      <c r="B207" s="40"/>
      <c r="C207" s="281" t="s">
        <v>413</v>
      </c>
      <c r="D207" s="281" t="s">
        <v>330</v>
      </c>
      <c r="E207" s="282" t="s">
        <v>2478</v>
      </c>
      <c r="F207" s="283" t="s">
        <v>2479</v>
      </c>
      <c r="G207" s="284" t="s">
        <v>563</v>
      </c>
      <c r="H207" s="285">
        <v>22</v>
      </c>
      <c r="I207" s="286"/>
      <c r="J207" s="287">
        <f>ROUND(I207*H207,2)</f>
        <v>0</v>
      </c>
      <c r="K207" s="288"/>
      <c r="L207" s="289"/>
      <c r="M207" s="290" t="s">
        <v>1</v>
      </c>
      <c r="N207" s="291" t="s">
        <v>42</v>
      </c>
      <c r="O207" s="98"/>
      <c r="P207" s="249">
        <f>O207*H207</f>
        <v>0</v>
      </c>
      <c r="Q207" s="249">
        <v>0</v>
      </c>
      <c r="R207" s="249">
        <f>Q207*H207</f>
        <v>0</v>
      </c>
      <c r="S207" s="249">
        <v>0</v>
      </c>
      <c r="T207" s="250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51" t="s">
        <v>287</v>
      </c>
      <c r="AT207" s="251" t="s">
        <v>330</v>
      </c>
      <c r="AU207" s="251" t="s">
        <v>92</v>
      </c>
      <c r="AY207" s="18" t="s">
        <v>210</v>
      </c>
      <c r="BE207" s="252">
        <f>IF(N207="základná",J207,0)</f>
        <v>0</v>
      </c>
      <c r="BF207" s="252">
        <f>IF(N207="znížená",J207,0)</f>
        <v>0</v>
      </c>
      <c r="BG207" s="252">
        <f>IF(N207="zákl. prenesená",J207,0)</f>
        <v>0</v>
      </c>
      <c r="BH207" s="252">
        <f>IF(N207="zníž. prenesená",J207,0)</f>
        <v>0</v>
      </c>
      <c r="BI207" s="252">
        <f>IF(N207="nulová",J207,0)</f>
        <v>0</v>
      </c>
      <c r="BJ207" s="18" t="s">
        <v>92</v>
      </c>
      <c r="BK207" s="252">
        <f>ROUND(I207*H207,2)</f>
        <v>0</v>
      </c>
      <c r="BL207" s="18" t="s">
        <v>227</v>
      </c>
      <c r="BM207" s="251" t="s">
        <v>3307</v>
      </c>
    </row>
    <row r="208" s="13" customFormat="1">
      <c r="A208" s="13"/>
      <c r="B208" s="258"/>
      <c r="C208" s="259"/>
      <c r="D208" s="260" t="s">
        <v>256</v>
      </c>
      <c r="E208" s="261" t="s">
        <v>1</v>
      </c>
      <c r="F208" s="262" t="s">
        <v>3308</v>
      </c>
      <c r="G208" s="259"/>
      <c r="H208" s="263">
        <v>22</v>
      </c>
      <c r="I208" s="264"/>
      <c r="J208" s="259"/>
      <c r="K208" s="259"/>
      <c r="L208" s="265"/>
      <c r="M208" s="266"/>
      <c r="N208" s="267"/>
      <c r="O208" s="267"/>
      <c r="P208" s="267"/>
      <c r="Q208" s="267"/>
      <c r="R208" s="267"/>
      <c r="S208" s="267"/>
      <c r="T208" s="268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69" t="s">
        <v>256</v>
      </c>
      <c r="AU208" s="269" t="s">
        <v>92</v>
      </c>
      <c r="AV208" s="13" t="s">
        <v>92</v>
      </c>
      <c r="AW208" s="13" t="s">
        <v>32</v>
      </c>
      <c r="AX208" s="13" t="s">
        <v>84</v>
      </c>
      <c r="AY208" s="269" t="s">
        <v>210</v>
      </c>
    </row>
    <row r="209" s="2" customFormat="1" ht="21.0566" customHeight="1">
      <c r="A209" s="39"/>
      <c r="B209" s="40"/>
      <c r="C209" s="239" t="s">
        <v>418</v>
      </c>
      <c r="D209" s="239" t="s">
        <v>213</v>
      </c>
      <c r="E209" s="240" t="s">
        <v>1033</v>
      </c>
      <c r="F209" s="241" t="s">
        <v>1034</v>
      </c>
      <c r="G209" s="242" t="s">
        <v>264</v>
      </c>
      <c r="H209" s="243">
        <v>5.4720000000000004</v>
      </c>
      <c r="I209" s="244"/>
      <c r="J209" s="245">
        <f>ROUND(I209*H209,2)</f>
        <v>0</v>
      </c>
      <c r="K209" s="246"/>
      <c r="L209" s="45"/>
      <c r="M209" s="247" t="s">
        <v>1</v>
      </c>
      <c r="N209" s="248" t="s">
        <v>42</v>
      </c>
      <c r="O209" s="98"/>
      <c r="P209" s="249">
        <f>O209*H209</f>
        <v>0</v>
      </c>
      <c r="Q209" s="249">
        <v>2.3855499999999998</v>
      </c>
      <c r="R209" s="249">
        <f>Q209*H209</f>
        <v>13.053729600000001</v>
      </c>
      <c r="S209" s="249">
        <v>0</v>
      </c>
      <c r="T209" s="250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51" t="s">
        <v>227</v>
      </c>
      <c r="AT209" s="251" t="s">
        <v>213</v>
      </c>
      <c r="AU209" s="251" t="s">
        <v>92</v>
      </c>
      <c r="AY209" s="18" t="s">
        <v>210</v>
      </c>
      <c r="BE209" s="252">
        <f>IF(N209="základná",J209,0)</f>
        <v>0</v>
      </c>
      <c r="BF209" s="252">
        <f>IF(N209="znížená",J209,0)</f>
        <v>0</v>
      </c>
      <c r="BG209" s="252">
        <f>IF(N209="zákl. prenesená",J209,0)</f>
        <v>0</v>
      </c>
      <c r="BH209" s="252">
        <f>IF(N209="zníž. prenesená",J209,0)</f>
        <v>0</v>
      </c>
      <c r="BI209" s="252">
        <f>IF(N209="nulová",J209,0)</f>
        <v>0</v>
      </c>
      <c r="BJ209" s="18" t="s">
        <v>92</v>
      </c>
      <c r="BK209" s="252">
        <f>ROUND(I209*H209,2)</f>
        <v>0</v>
      </c>
      <c r="BL209" s="18" t="s">
        <v>227</v>
      </c>
      <c r="BM209" s="251" t="s">
        <v>3309</v>
      </c>
    </row>
    <row r="210" s="15" customFormat="1">
      <c r="A210" s="15"/>
      <c r="B210" s="292"/>
      <c r="C210" s="293"/>
      <c r="D210" s="260" t="s">
        <v>256</v>
      </c>
      <c r="E210" s="294" t="s">
        <v>1</v>
      </c>
      <c r="F210" s="295" t="s">
        <v>913</v>
      </c>
      <c r="G210" s="293"/>
      <c r="H210" s="294" t="s">
        <v>1</v>
      </c>
      <c r="I210" s="296"/>
      <c r="J210" s="293"/>
      <c r="K210" s="293"/>
      <c r="L210" s="297"/>
      <c r="M210" s="298"/>
      <c r="N210" s="299"/>
      <c r="O210" s="299"/>
      <c r="P210" s="299"/>
      <c r="Q210" s="299"/>
      <c r="R210" s="299"/>
      <c r="S210" s="299"/>
      <c r="T210" s="300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T210" s="301" t="s">
        <v>256</v>
      </c>
      <c r="AU210" s="301" t="s">
        <v>92</v>
      </c>
      <c r="AV210" s="15" t="s">
        <v>84</v>
      </c>
      <c r="AW210" s="15" t="s">
        <v>32</v>
      </c>
      <c r="AX210" s="15" t="s">
        <v>76</v>
      </c>
      <c r="AY210" s="301" t="s">
        <v>210</v>
      </c>
    </row>
    <row r="211" s="13" customFormat="1">
      <c r="A211" s="13"/>
      <c r="B211" s="258"/>
      <c r="C211" s="259"/>
      <c r="D211" s="260" t="s">
        <v>256</v>
      </c>
      <c r="E211" s="261" t="s">
        <v>1</v>
      </c>
      <c r="F211" s="262" t="s">
        <v>3310</v>
      </c>
      <c r="G211" s="259"/>
      <c r="H211" s="263">
        <v>5.4720000000000004</v>
      </c>
      <c r="I211" s="264"/>
      <c r="J211" s="259"/>
      <c r="K211" s="259"/>
      <c r="L211" s="265"/>
      <c r="M211" s="266"/>
      <c r="N211" s="267"/>
      <c r="O211" s="267"/>
      <c r="P211" s="267"/>
      <c r="Q211" s="267"/>
      <c r="R211" s="267"/>
      <c r="S211" s="267"/>
      <c r="T211" s="268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69" t="s">
        <v>256</v>
      </c>
      <c r="AU211" s="269" t="s">
        <v>92</v>
      </c>
      <c r="AV211" s="13" t="s">
        <v>92</v>
      </c>
      <c r="AW211" s="13" t="s">
        <v>32</v>
      </c>
      <c r="AX211" s="13" t="s">
        <v>84</v>
      </c>
      <c r="AY211" s="269" t="s">
        <v>210</v>
      </c>
    </row>
    <row r="212" s="2" customFormat="1" ht="21.0566" customHeight="1">
      <c r="A212" s="39"/>
      <c r="B212" s="40"/>
      <c r="C212" s="239" t="s">
        <v>425</v>
      </c>
      <c r="D212" s="239" t="s">
        <v>213</v>
      </c>
      <c r="E212" s="240" t="s">
        <v>1037</v>
      </c>
      <c r="F212" s="241" t="s">
        <v>1038</v>
      </c>
      <c r="G212" s="242" t="s">
        <v>254</v>
      </c>
      <c r="H212" s="243">
        <v>21.736000000000001</v>
      </c>
      <c r="I212" s="244"/>
      <c r="J212" s="245">
        <f>ROUND(I212*H212,2)</f>
        <v>0</v>
      </c>
      <c r="K212" s="246"/>
      <c r="L212" s="45"/>
      <c r="M212" s="247" t="s">
        <v>1</v>
      </c>
      <c r="N212" s="248" t="s">
        <v>42</v>
      </c>
      <c r="O212" s="98"/>
      <c r="P212" s="249">
        <f>O212*H212</f>
        <v>0</v>
      </c>
      <c r="Q212" s="249">
        <v>0.049827999999999997</v>
      </c>
      <c r="R212" s="249">
        <f>Q212*H212</f>
        <v>1.0830614080000001</v>
      </c>
      <c r="S212" s="249">
        <v>0</v>
      </c>
      <c r="T212" s="250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51" t="s">
        <v>227</v>
      </c>
      <c r="AT212" s="251" t="s">
        <v>213</v>
      </c>
      <c r="AU212" s="251" t="s">
        <v>92</v>
      </c>
      <c r="AY212" s="18" t="s">
        <v>210</v>
      </c>
      <c r="BE212" s="252">
        <f>IF(N212="základná",J212,0)</f>
        <v>0</v>
      </c>
      <c r="BF212" s="252">
        <f>IF(N212="znížená",J212,0)</f>
        <v>0</v>
      </c>
      <c r="BG212" s="252">
        <f>IF(N212="zákl. prenesená",J212,0)</f>
        <v>0</v>
      </c>
      <c r="BH212" s="252">
        <f>IF(N212="zníž. prenesená",J212,0)</f>
        <v>0</v>
      </c>
      <c r="BI212" s="252">
        <f>IF(N212="nulová",J212,0)</f>
        <v>0</v>
      </c>
      <c r="BJ212" s="18" t="s">
        <v>92</v>
      </c>
      <c r="BK212" s="252">
        <f>ROUND(I212*H212,2)</f>
        <v>0</v>
      </c>
      <c r="BL212" s="18" t="s">
        <v>227</v>
      </c>
      <c r="BM212" s="251" t="s">
        <v>3311</v>
      </c>
    </row>
    <row r="213" s="15" customFormat="1">
      <c r="A213" s="15"/>
      <c r="B213" s="292"/>
      <c r="C213" s="293"/>
      <c r="D213" s="260" t="s">
        <v>256</v>
      </c>
      <c r="E213" s="294" t="s">
        <v>1</v>
      </c>
      <c r="F213" s="295" t="s">
        <v>2485</v>
      </c>
      <c r="G213" s="293"/>
      <c r="H213" s="294" t="s">
        <v>1</v>
      </c>
      <c r="I213" s="296"/>
      <c r="J213" s="293"/>
      <c r="K213" s="293"/>
      <c r="L213" s="297"/>
      <c r="M213" s="298"/>
      <c r="N213" s="299"/>
      <c r="O213" s="299"/>
      <c r="P213" s="299"/>
      <c r="Q213" s="299"/>
      <c r="R213" s="299"/>
      <c r="S213" s="299"/>
      <c r="T213" s="300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T213" s="301" t="s">
        <v>256</v>
      </c>
      <c r="AU213" s="301" t="s">
        <v>92</v>
      </c>
      <c r="AV213" s="15" t="s">
        <v>84</v>
      </c>
      <c r="AW213" s="15" t="s">
        <v>32</v>
      </c>
      <c r="AX213" s="15" t="s">
        <v>76</v>
      </c>
      <c r="AY213" s="301" t="s">
        <v>210</v>
      </c>
    </row>
    <row r="214" s="13" customFormat="1">
      <c r="A214" s="13"/>
      <c r="B214" s="258"/>
      <c r="C214" s="259"/>
      <c r="D214" s="260" t="s">
        <v>256</v>
      </c>
      <c r="E214" s="261" t="s">
        <v>1</v>
      </c>
      <c r="F214" s="262" t="s">
        <v>3312</v>
      </c>
      <c r="G214" s="259"/>
      <c r="H214" s="263">
        <v>21.736000000000001</v>
      </c>
      <c r="I214" s="264"/>
      <c r="J214" s="259"/>
      <c r="K214" s="259"/>
      <c r="L214" s="265"/>
      <c r="M214" s="266"/>
      <c r="N214" s="267"/>
      <c r="O214" s="267"/>
      <c r="P214" s="267"/>
      <c r="Q214" s="267"/>
      <c r="R214" s="267"/>
      <c r="S214" s="267"/>
      <c r="T214" s="268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69" t="s">
        <v>256</v>
      </c>
      <c r="AU214" s="269" t="s">
        <v>92</v>
      </c>
      <c r="AV214" s="13" t="s">
        <v>92</v>
      </c>
      <c r="AW214" s="13" t="s">
        <v>32</v>
      </c>
      <c r="AX214" s="13" t="s">
        <v>84</v>
      </c>
      <c r="AY214" s="269" t="s">
        <v>210</v>
      </c>
    </row>
    <row r="215" s="2" customFormat="1" ht="21.0566" customHeight="1">
      <c r="A215" s="39"/>
      <c r="B215" s="40"/>
      <c r="C215" s="239" t="s">
        <v>433</v>
      </c>
      <c r="D215" s="239" t="s">
        <v>213</v>
      </c>
      <c r="E215" s="240" t="s">
        <v>1041</v>
      </c>
      <c r="F215" s="241" t="s">
        <v>1042</v>
      </c>
      <c r="G215" s="242" t="s">
        <v>254</v>
      </c>
      <c r="H215" s="243">
        <v>21.736000000000001</v>
      </c>
      <c r="I215" s="244"/>
      <c r="J215" s="245">
        <f>ROUND(I215*H215,2)</f>
        <v>0</v>
      </c>
      <c r="K215" s="246"/>
      <c r="L215" s="45"/>
      <c r="M215" s="247" t="s">
        <v>1</v>
      </c>
      <c r="N215" s="248" t="s">
        <v>42</v>
      </c>
      <c r="O215" s="98"/>
      <c r="P215" s="249">
        <f>O215*H215</f>
        <v>0</v>
      </c>
      <c r="Q215" s="249">
        <v>1.5E-05</v>
      </c>
      <c r="R215" s="249">
        <f>Q215*H215</f>
        <v>0.00032604000000000004</v>
      </c>
      <c r="S215" s="249">
        <v>0</v>
      </c>
      <c r="T215" s="250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51" t="s">
        <v>227</v>
      </c>
      <c r="AT215" s="251" t="s">
        <v>213</v>
      </c>
      <c r="AU215" s="251" t="s">
        <v>92</v>
      </c>
      <c r="AY215" s="18" t="s">
        <v>210</v>
      </c>
      <c r="BE215" s="252">
        <f>IF(N215="základná",J215,0)</f>
        <v>0</v>
      </c>
      <c r="BF215" s="252">
        <f>IF(N215="znížená",J215,0)</f>
        <v>0</v>
      </c>
      <c r="BG215" s="252">
        <f>IF(N215="zákl. prenesená",J215,0)</f>
        <v>0</v>
      </c>
      <c r="BH215" s="252">
        <f>IF(N215="zníž. prenesená",J215,0)</f>
        <v>0</v>
      </c>
      <c r="BI215" s="252">
        <f>IF(N215="nulová",J215,0)</f>
        <v>0</v>
      </c>
      <c r="BJ215" s="18" t="s">
        <v>92</v>
      </c>
      <c r="BK215" s="252">
        <f>ROUND(I215*H215,2)</f>
        <v>0</v>
      </c>
      <c r="BL215" s="18" t="s">
        <v>227</v>
      </c>
      <c r="BM215" s="251" t="s">
        <v>3313</v>
      </c>
    </row>
    <row r="216" s="2" customFormat="1" ht="21.0566" customHeight="1">
      <c r="A216" s="39"/>
      <c r="B216" s="40"/>
      <c r="C216" s="239" t="s">
        <v>441</v>
      </c>
      <c r="D216" s="239" t="s">
        <v>213</v>
      </c>
      <c r="E216" s="240" t="s">
        <v>1044</v>
      </c>
      <c r="F216" s="241" t="s">
        <v>1045</v>
      </c>
      <c r="G216" s="242" t="s">
        <v>333</v>
      </c>
      <c r="H216" s="243">
        <v>2.4950000000000001</v>
      </c>
      <c r="I216" s="244"/>
      <c r="J216" s="245">
        <f>ROUND(I216*H216,2)</f>
        <v>0</v>
      </c>
      <c r="K216" s="246"/>
      <c r="L216" s="45"/>
      <c r="M216" s="247" t="s">
        <v>1</v>
      </c>
      <c r="N216" s="248" t="s">
        <v>42</v>
      </c>
      <c r="O216" s="98"/>
      <c r="P216" s="249">
        <f>O216*H216</f>
        <v>0</v>
      </c>
      <c r="Q216" s="249">
        <v>1.0370397</v>
      </c>
      <c r="R216" s="249">
        <f>Q216*H216</f>
        <v>2.5874140515000001</v>
      </c>
      <c r="S216" s="249">
        <v>0</v>
      </c>
      <c r="T216" s="250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51" t="s">
        <v>227</v>
      </c>
      <c r="AT216" s="251" t="s">
        <v>213</v>
      </c>
      <c r="AU216" s="251" t="s">
        <v>92</v>
      </c>
      <c r="AY216" s="18" t="s">
        <v>210</v>
      </c>
      <c r="BE216" s="252">
        <f>IF(N216="základná",J216,0)</f>
        <v>0</v>
      </c>
      <c r="BF216" s="252">
        <f>IF(N216="znížená",J216,0)</f>
        <v>0</v>
      </c>
      <c r="BG216" s="252">
        <f>IF(N216="zákl. prenesená",J216,0)</f>
        <v>0</v>
      </c>
      <c r="BH216" s="252">
        <f>IF(N216="zníž. prenesená",J216,0)</f>
        <v>0</v>
      </c>
      <c r="BI216" s="252">
        <f>IF(N216="nulová",J216,0)</f>
        <v>0</v>
      </c>
      <c r="BJ216" s="18" t="s">
        <v>92</v>
      </c>
      <c r="BK216" s="252">
        <f>ROUND(I216*H216,2)</f>
        <v>0</v>
      </c>
      <c r="BL216" s="18" t="s">
        <v>227</v>
      </c>
      <c r="BM216" s="251" t="s">
        <v>3314</v>
      </c>
    </row>
    <row r="217" s="13" customFormat="1">
      <c r="A217" s="13"/>
      <c r="B217" s="258"/>
      <c r="C217" s="259"/>
      <c r="D217" s="260" t="s">
        <v>256</v>
      </c>
      <c r="E217" s="261" t="s">
        <v>1</v>
      </c>
      <c r="F217" s="262" t="s">
        <v>3315</v>
      </c>
      <c r="G217" s="259"/>
      <c r="H217" s="263">
        <v>2.4950000000000001</v>
      </c>
      <c r="I217" s="264"/>
      <c r="J217" s="259"/>
      <c r="K217" s="259"/>
      <c r="L217" s="265"/>
      <c r="M217" s="266"/>
      <c r="N217" s="267"/>
      <c r="O217" s="267"/>
      <c r="P217" s="267"/>
      <c r="Q217" s="267"/>
      <c r="R217" s="267"/>
      <c r="S217" s="267"/>
      <c r="T217" s="268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69" t="s">
        <v>256</v>
      </c>
      <c r="AU217" s="269" t="s">
        <v>92</v>
      </c>
      <c r="AV217" s="13" t="s">
        <v>92</v>
      </c>
      <c r="AW217" s="13" t="s">
        <v>32</v>
      </c>
      <c r="AX217" s="13" t="s">
        <v>84</v>
      </c>
      <c r="AY217" s="269" t="s">
        <v>210</v>
      </c>
    </row>
    <row r="218" s="2" customFormat="1" ht="23.4566" customHeight="1">
      <c r="A218" s="39"/>
      <c r="B218" s="40"/>
      <c r="C218" s="239" t="s">
        <v>445</v>
      </c>
      <c r="D218" s="239" t="s">
        <v>213</v>
      </c>
      <c r="E218" s="240" t="s">
        <v>2490</v>
      </c>
      <c r="F218" s="241" t="s">
        <v>2491</v>
      </c>
      <c r="G218" s="242" t="s">
        <v>264</v>
      </c>
      <c r="H218" s="243">
        <v>12.07</v>
      </c>
      <c r="I218" s="244"/>
      <c r="J218" s="245">
        <f>ROUND(I218*H218,2)</f>
        <v>0</v>
      </c>
      <c r="K218" s="246"/>
      <c r="L218" s="45"/>
      <c r="M218" s="247" t="s">
        <v>1</v>
      </c>
      <c r="N218" s="248" t="s">
        <v>42</v>
      </c>
      <c r="O218" s="98"/>
      <c r="P218" s="249">
        <f>O218*H218</f>
        <v>0</v>
      </c>
      <c r="Q218" s="249">
        <v>2.3225634999999998</v>
      </c>
      <c r="R218" s="249">
        <f>Q218*H218</f>
        <v>28.033341444999998</v>
      </c>
      <c r="S218" s="249">
        <v>0</v>
      </c>
      <c r="T218" s="250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51" t="s">
        <v>227</v>
      </c>
      <c r="AT218" s="251" t="s">
        <v>213</v>
      </c>
      <c r="AU218" s="251" t="s">
        <v>92</v>
      </c>
      <c r="AY218" s="18" t="s">
        <v>210</v>
      </c>
      <c r="BE218" s="252">
        <f>IF(N218="základná",J218,0)</f>
        <v>0</v>
      </c>
      <c r="BF218" s="252">
        <f>IF(N218="znížená",J218,0)</f>
        <v>0</v>
      </c>
      <c r="BG218" s="252">
        <f>IF(N218="zákl. prenesená",J218,0)</f>
        <v>0</v>
      </c>
      <c r="BH218" s="252">
        <f>IF(N218="zníž. prenesená",J218,0)</f>
        <v>0</v>
      </c>
      <c r="BI218" s="252">
        <f>IF(N218="nulová",J218,0)</f>
        <v>0</v>
      </c>
      <c r="BJ218" s="18" t="s">
        <v>92</v>
      </c>
      <c r="BK218" s="252">
        <f>ROUND(I218*H218,2)</f>
        <v>0</v>
      </c>
      <c r="BL218" s="18" t="s">
        <v>227</v>
      </c>
      <c r="BM218" s="251" t="s">
        <v>3316</v>
      </c>
    </row>
    <row r="219" s="13" customFormat="1">
      <c r="A219" s="13"/>
      <c r="B219" s="258"/>
      <c r="C219" s="259"/>
      <c r="D219" s="260" t="s">
        <v>256</v>
      </c>
      <c r="E219" s="261" t="s">
        <v>1</v>
      </c>
      <c r="F219" s="262" t="s">
        <v>3317</v>
      </c>
      <c r="G219" s="259"/>
      <c r="H219" s="263">
        <v>12.07</v>
      </c>
      <c r="I219" s="264"/>
      <c r="J219" s="259"/>
      <c r="K219" s="259"/>
      <c r="L219" s="265"/>
      <c r="M219" s="266"/>
      <c r="N219" s="267"/>
      <c r="O219" s="267"/>
      <c r="P219" s="267"/>
      <c r="Q219" s="267"/>
      <c r="R219" s="267"/>
      <c r="S219" s="267"/>
      <c r="T219" s="268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69" t="s">
        <v>256</v>
      </c>
      <c r="AU219" s="269" t="s">
        <v>92</v>
      </c>
      <c r="AV219" s="13" t="s">
        <v>92</v>
      </c>
      <c r="AW219" s="13" t="s">
        <v>32</v>
      </c>
      <c r="AX219" s="13" t="s">
        <v>76</v>
      </c>
      <c r="AY219" s="269" t="s">
        <v>210</v>
      </c>
    </row>
    <row r="220" s="2" customFormat="1" ht="23.4566" customHeight="1">
      <c r="A220" s="39"/>
      <c r="B220" s="40"/>
      <c r="C220" s="239" t="s">
        <v>449</v>
      </c>
      <c r="D220" s="239" t="s">
        <v>213</v>
      </c>
      <c r="E220" s="240" t="s">
        <v>2495</v>
      </c>
      <c r="F220" s="241" t="s">
        <v>2496</v>
      </c>
      <c r="G220" s="242" t="s">
        <v>254</v>
      </c>
      <c r="H220" s="243">
        <v>32.640000000000001</v>
      </c>
      <c r="I220" s="244"/>
      <c r="J220" s="245">
        <f>ROUND(I220*H220,2)</f>
        <v>0</v>
      </c>
      <c r="K220" s="246"/>
      <c r="L220" s="45"/>
      <c r="M220" s="247" t="s">
        <v>1</v>
      </c>
      <c r="N220" s="248" t="s">
        <v>42</v>
      </c>
      <c r="O220" s="98"/>
      <c r="P220" s="249">
        <f>O220*H220</f>
        <v>0</v>
      </c>
      <c r="Q220" s="249">
        <v>0.0045821741999999997</v>
      </c>
      <c r="R220" s="249">
        <f>Q220*H220</f>
        <v>0.149562165888</v>
      </c>
      <c r="S220" s="249">
        <v>0</v>
      </c>
      <c r="T220" s="250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51" t="s">
        <v>227</v>
      </c>
      <c r="AT220" s="251" t="s">
        <v>213</v>
      </c>
      <c r="AU220" s="251" t="s">
        <v>92</v>
      </c>
      <c r="AY220" s="18" t="s">
        <v>210</v>
      </c>
      <c r="BE220" s="252">
        <f>IF(N220="základná",J220,0)</f>
        <v>0</v>
      </c>
      <c r="BF220" s="252">
        <f>IF(N220="znížená",J220,0)</f>
        <v>0</v>
      </c>
      <c r="BG220" s="252">
        <f>IF(N220="zákl. prenesená",J220,0)</f>
        <v>0</v>
      </c>
      <c r="BH220" s="252">
        <f>IF(N220="zníž. prenesená",J220,0)</f>
        <v>0</v>
      </c>
      <c r="BI220" s="252">
        <f>IF(N220="nulová",J220,0)</f>
        <v>0</v>
      </c>
      <c r="BJ220" s="18" t="s">
        <v>92</v>
      </c>
      <c r="BK220" s="252">
        <f>ROUND(I220*H220,2)</f>
        <v>0</v>
      </c>
      <c r="BL220" s="18" t="s">
        <v>227</v>
      </c>
      <c r="BM220" s="251" t="s">
        <v>3318</v>
      </c>
    </row>
    <row r="221" s="15" customFormat="1">
      <c r="A221" s="15"/>
      <c r="B221" s="292"/>
      <c r="C221" s="293"/>
      <c r="D221" s="260" t="s">
        <v>256</v>
      </c>
      <c r="E221" s="294" t="s">
        <v>1</v>
      </c>
      <c r="F221" s="295" t="s">
        <v>2498</v>
      </c>
      <c r="G221" s="293"/>
      <c r="H221" s="294" t="s">
        <v>1</v>
      </c>
      <c r="I221" s="296"/>
      <c r="J221" s="293"/>
      <c r="K221" s="293"/>
      <c r="L221" s="297"/>
      <c r="M221" s="298"/>
      <c r="N221" s="299"/>
      <c r="O221" s="299"/>
      <c r="P221" s="299"/>
      <c r="Q221" s="299"/>
      <c r="R221" s="299"/>
      <c r="S221" s="299"/>
      <c r="T221" s="300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T221" s="301" t="s">
        <v>256</v>
      </c>
      <c r="AU221" s="301" t="s">
        <v>92</v>
      </c>
      <c r="AV221" s="15" t="s">
        <v>84</v>
      </c>
      <c r="AW221" s="15" t="s">
        <v>32</v>
      </c>
      <c r="AX221" s="15" t="s">
        <v>76</v>
      </c>
      <c r="AY221" s="301" t="s">
        <v>210</v>
      </c>
    </row>
    <row r="222" s="13" customFormat="1">
      <c r="A222" s="13"/>
      <c r="B222" s="258"/>
      <c r="C222" s="259"/>
      <c r="D222" s="260" t="s">
        <v>256</v>
      </c>
      <c r="E222" s="261" t="s">
        <v>1</v>
      </c>
      <c r="F222" s="262" t="s">
        <v>3319</v>
      </c>
      <c r="G222" s="259"/>
      <c r="H222" s="263">
        <v>32.640000000000001</v>
      </c>
      <c r="I222" s="264"/>
      <c r="J222" s="259"/>
      <c r="K222" s="259"/>
      <c r="L222" s="265"/>
      <c r="M222" s="266"/>
      <c r="N222" s="267"/>
      <c r="O222" s="267"/>
      <c r="P222" s="267"/>
      <c r="Q222" s="267"/>
      <c r="R222" s="267"/>
      <c r="S222" s="267"/>
      <c r="T222" s="268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69" t="s">
        <v>256</v>
      </c>
      <c r="AU222" s="269" t="s">
        <v>92</v>
      </c>
      <c r="AV222" s="13" t="s">
        <v>92</v>
      </c>
      <c r="AW222" s="13" t="s">
        <v>32</v>
      </c>
      <c r="AX222" s="13" t="s">
        <v>76</v>
      </c>
      <c r="AY222" s="269" t="s">
        <v>210</v>
      </c>
    </row>
    <row r="223" s="14" customFormat="1">
      <c r="A223" s="14"/>
      <c r="B223" s="270"/>
      <c r="C223" s="271"/>
      <c r="D223" s="260" t="s">
        <v>256</v>
      </c>
      <c r="E223" s="272" t="s">
        <v>1</v>
      </c>
      <c r="F223" s="273" t="s">
        <v>268</v>
      </c>
      <c r="G223" s="271"/>
      <c r="H223" s="274">
        <v>32.640000000000001</v>
      </c>
      <c r="I223" s="275"/>
      <c r="J223" s="271"/>
      <c r="K223" s="271"/>
      <c r="L223" s="276"/>
      <c r="M223" s="277"/>
      <c r="N223" s="278"/>
      <c r="O223" s="278"/>
      <c r="P223" s="278"/>
      <c r="Q223" s="278"/>
      <c r="R223" s="278"/>
      <c r="S223" s="278"/>
      <c r="T223" s="279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80" t="s">
        <v>256</v>
      </c>
      <c r="AU223" s="280" t="s">
        <v>92</v>
      </c>
      <c r="AV223" s="14" t="s">
        <v>227</v>
      </c>
      <c r="AW223" s="14" t="s">
        <v>4</v>
      </c>
      <c r="AX223" s="14" t="s">
        <v>84</v>
      </c>
      <c r="AY223" s="280" t="s">
        <v>210</v>
      </c>
    </row>
    <row r="224" s="2" customFormat="1" ht="23.4566" customHeight="1">
      <c r="A224" s="39"/>
      <c r="B224" s="40"/>
      <c r="C224" s="239" t="s">
        <v>455</v>
      </c>
      <c r="D224" s="239" t="s">
        <v>213</v>
      </c>
      <c r="E224" s="240" t="s">
        <v>2500</v>
      </c>
      <c r="F224" s="241" t="s">
        <v>2501</v>
      </c>
      <c r="G224" s="242" t="s">
        <v>254</v>
      </c>
      <c r="H224" s="243">
        <v>32.640000000000001</v>
      </c>
      <c r="I224" s="244"/>
      <c r="J224" s="245">
        <f>ROUND(I224*H224,2)</f>
        <v>0</v>
      </c>
      <c r="K224" s="246"/>
      <c r="L224" s="45"/>
      <c r="M224" s="247" t="s">
        <v>1</v>
      </c>
      <c r="N224" s="248" t="s">
        <v>42</v>
      </c>
      <c r="O224" s="98"/>
      <c r="P224" s="249">
        <f>O224*H224</f>
        <v>0</v>
      </c>
      <c r="Q224" s="249">
        <v>3.7200000000000003E-05</v>
      </c>
      <c r="R224" s="249">
        <f>Q224*H224</f>
        <v>0.001214208</v>
      </c>
      <c r="S224" s="249">
        <v>0</v>
      </c>
      <c r="T224" s="250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51" t="s">
        <v>227</v>
      </c>
      <c r="AT224" s="251" t="s">
        <v>213</v>
      </c>
      <c r="AU224" s="251" t="s">
        <v>92</v>
      </c>
      <c r="AY224" s="18" t="s">
        <v>210</v>
      </c>
      <c r="BE224" s="252">
        <f>IF(N224="základná",J224,0)</f>
        <v>0</v>
      </c>
      <c r="BF224" s="252">
        <f>IF(N224="znížená",J224,0)</f>
        <v>0</v>
      </c>
      <c r="BG224" s="252">
        <f>IF(N224="zákl. prenesená",J224,0)</f>
        <v>0</v>
      </c>
      <c r="BH224" s="252">
        <f>IF(N224="zníž. prenesená",J224,0)</f>
        <v>0</v>
      </c>
      <c r="BI224" s="252">
        <f>IF(N224="nulová",J224,0)</f>
        <v>0</v>
      </c>
      <c r="BJ224" s="18" t="s">
        <v>92</v>
      </c>
      <c r="BK224" s="252">
        <f>ROUND(I224*H224,2)</f>
        <v>0</v>
      </c>
      <c r="BL224" s="18" t="s">
        <v>227</v>
      </c>
      <c r="BM224" s="251" t="s">
        <v>3320</v>
      </c>
    </row>
    <row r="225" s="13" customFormat="1">
      <c r="A225" s="13"/>
      <c r="B225" s="258"/>
      <c r="C225" s="259"/>
      <c r="D225" s="260" t="s">
        <v>256</v>
      </c>
      <c r="E225" s="261" t="s">
        <v>1</v>
      </c>
      <c r="F225" s="262" t="s">
        <v>3321</v>
      </c>
      <c r="G225" s="259"/>
      <c r="H225" s="263">
        <v>32.640000000000001</v>
      </c>
      <c r="I225" s="264"/>
      <c r="J225" s="259"/>
      <c r="K225" s="259"/>
      <c r="L225" s="265"/>
      <c r="M225" s="266"/>
      <c r="N225" s="267"/>
      <c r="O225" s="267"/>
      <c r="P225" s="267"/>
      <c r="Q225" s="267"/>
      <c r="R225" s="267"/>
      <c r="S225" s="267"/>
      <c r="T225" s="268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69" t="s">
        <v>256</v>
      </c>
      <c r="AU225" s="269" t="s">
        <v>92</v>
      </c>
      <c r="AV225" s="13" t="s">
        <v>92</v>
      </c>
      <c r="AW225" s="13" t="s">
        <v>32</v>
      </c>
      <c r="AX225" s="13" t="s">
        <v>84</v>
      </c>
      <c r="AY225" s="269" t="s">
        <v>210</v>
      </c>
    </row>
    <row r="226" s="12" customFormat="1" ht="22.8" customHeight="1">
      <c r="A226" s="12"/>
      <c r="B226" s="223"/>
      <c r="C226" s="224"/>
      <c r="D226" s="225" t="s">
        <v>75</v>
      </c>
      <c r="E226" s="237" t="s">
        <v>227</v>
      </c>
      <c r="F226" s="237" t="s">
        <v>454</v>
      </c>
      <c r="G226" s="224"/>
      <c r="H226" s="224"/>
      <c r="I226" s="227"/>
      <c r="J226" s="238">
        <f>BK226</f>
        <v>0</v>
      </c>
      <c r="K226" s="224"/>
      <c r="L226" s="229"/>
      <c r="M226" s="230"/>
      <c r="N226" s="231"/>
      <c r="O226" s="231"/>
      <c r="P226" s="232">
        <f>SUM(P227:P279)</f>
        <v>0</v>
      </c>
      <c r="Q226" s="231"/>
      <c r="R226" s="232">
        <f>SUM(R227:R279)</f>
        <v>436.24970439600003</v>
      </c>
      <c r="S226" s="231"/>
      <c r="T226" s="233">
        <f>SUM(T227:T279)</f>
        <v>0</v>
      </c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R226" s="234" t="s">
        <v>84</v>
      </c>
      <c r="AT226" s="235" t="s">
        <v>75</v>
      </c>
      <c r="AU226" s="235" t="s">
        <v>84</v>
      </c>
      <c r="AY226" s="234" t="s">
        <v>210</v>
      </c>
      <c r="BK226" s="236">
        <f>SUM(BK227:BK279)</f>
        <v>0</v>
      </c>
    </row>
    <row r="227" s="2" customFormat="1" ht="23.4566" customHeight="1">
      <c r="A227" s="39"/>
      <c r="B227" s="40"/>
      <c r="C227" s="239" t="s">
        <v>460</v>
      </c>
      <c r="D227" s="239" t="s">
        <v>213</v>
      </c>
      <c r="E227" s="240" t="s">
        <v>1080</v>
      </c>
      <c r="F227" s="241" t="s">
        <v>1081</v>
      </c>
      <c r="G227" s="242" t="s">
        <v>264</v>
      </c>
      <c r="H227" s="243">
        <v>32.012999999999998</v>
      </c>
      <c r="I227" s="244"/>
      <c r="J227" s="245">
        <f>ROUND(I227*H227,2)</f>
        <v>0</v>
      </c>
      <c r="K227" s="246"/>
      <c r="L227" s="45"/>
      <c r="M227" s="247" t="s">
        <v>1</v>
      </c>
      <c r="N227" s="248" t="s">
        <v>42</v>
      </c>
      <c r="O227" s="98"/>
      <c r="P227" s="249">
        <f>O227*H227</f>
        <v>0</v>
      </c>
      <c r="Q227" s="249">
        <v>2.3456700000000001</v>
      </c>
      <c r="R227" s="249">
        <f>Q227*H227</f>
        <v>75.091933710000006</v>
      </c>
      <c r="S227" s="249">
        <v>0</v>
      </c>
      <c r="T227" s="250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51" t="s">
        <v>227</v>
      </c>
      <c r="AT227" s="251" t="s">
        <v>213</v>
      </c>
      <c r="AU227" s="251" t="s">
        <v>92</v>
      </c>
      <c r="AY227" s="18" t="s">
        <v>210</v>
      </c>
      <c r="BE227" s="252">
        <f>IF(N227="základná",J227,0)</f>
        <v>0</v>
      </c>
      <c r="BF227" s="252">
        <f>IF(N227="znížená",J227,0)</f>
        <v>0</v>
      </c>
      <c r="BG227" s="252">
        <f>IF(N227="zákl. prenesená",J227,0)</f>
        <v>0</v>
      </c>
      <c r="BH227" s="252">
        <f>IF(N227="zníž. prenesená",J227,0)</f>
        <v>0</v>
      </c>
      <c r="BI227" s="252">
        <f>IF(N227="nulová",J227,0)</f>
        <v>0</v>
      </c>
      <c r="BJ227" s="18" t="s">
        <v>92</v>
      </c>
      <c r="BK227" s="252">
        <f>ROUND(I227*H227,2)</f>
        <v>0</v>
      </c>
      <c r="BL227" s="18" t="s">
        <v>227</v>
      </c>
      <c r="BM227" s="251" t="s">
        <v>3322</v>
      </c>
    </row>
    <row r="228" s="13" customFormat="1">
      <c r="A228" s="13"/>
      <c r="B228" s="258"/>
      <c r="C228" s="259"/>
      <c r="D228" s="260" t="s">
        <v>256</v>
      </c>
      <c r="E228" s="261" t="s">
        <v>1</v>
      </c>
      <c r="F228" s="262" t="s">
        <v>3323</v>
      </c>
      <c r="G228" s="259"/>
      <c r="H228" s="263">
        <v>16.951000000000001</v>
      </c>
      <c r="I228" s="264"/>
      <c r="J228" s="259"/>
      <c r="K228" s="259"/>
      <c r="L228" s="265"/>
      <c r="M228" s="266"/>
      <c r="N228" s="267"/>
      <c r="O228" s="267"/>
      <c r="P228" s="267"/>
      <c r="Q228" s="267"/>
      <c r="R228" s="267"/>
      <c r="S228" s="267"/>
      <c r="T228" s="268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69" t="s">
        <v>256</v>
      </c>
      <c r="AU228" s="269" t="s">
        <v>92</v>
      </c>
      <c r="AV228" s="13" t="s">
        <v>92</v>
      </c>
      <c r="AW228" s="13" t="s">
        <v>32</v>
      </c>
      <c r="AX228" s="13" t="s">
        <v>76</v>
      </c>
      <c r="AY228" s="269" t="s">
        <v>210</v>
      </c>
    </row>
    <row r="229" s="13" customFormat="1">
      <c r="A229" s="13"/>
      <c r="B229" s="258"/>
      <c r="C229" s="259"/>
      <c r="D229" s="260" t="s">
        <v>256</v>
      </c>
      <c r="E229" s="261" t="s">
        <v>1</v>
      </c>
      <c r="F229" s="262" t="s">
        <v>3324</v>
      </c>
      <c r="G229" s="259"/>
      <c r="H229" s="263">
        <v>5.4400000000000004</v>
      </c>
      <c r="I229" s="264"/>
      <c r="J229" s="259"/>
      <c r="K229" s="259"/>
      <c r="L229" s="265"/>
      <c r="M229" s="266"/>
      <c r="N229" s="267"/>
      <c r="O229" s="267"/>
      <c r="P229" s="267"/>
      <c r="Q229" s="267"/>
      <c r="R229" s="267"/>
      <c r="S229" s="267"/>
      <c r="T229" s="268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69" t="s">
        <v>256</v>
      </c>
      <c r="AU229" s="269" t="s">
        <v>92</v>
      </c>
      <c r="AV229" s="13" t="s">
        <v>92</v>
      </c>
      <c r="AW229" s="13" t="s">
        <v>32</v>
      </c>
      <c r="AX229" s="13" t="s">
        <v>76</v>
      </c>
      <c r="AY229" s="269" t="s">
        <v>210</v>
      </c>
    </row>
    <row r="230" s="13" customFormat="1">
      <c r="A230" s="13"/>
      <c r="B230" s="258"/>
      <c r="C230" s="259"/>
      <c r="D230" s="260" t="s">
        <v>256</v>
      </c>
      <c r="E230" s="261" t="s">
        <v>1</v>
      </c>
      <c r="F230" s="262" t="s">
        <v>3325</v>
      </c>
      <c r="G230" s="259"/>
      <c r="H230" s="263">
        <v>9.6219999999999999</v>
      </c>
      <c r="I230" s="264"/>
      <c r="J230" s="259"/>
      <c r="K230" s="259"/>
      <c r="L230" s="265"/>
      <c r="M230" s="266"/>
      <c r="N230" s="267"/>
      <c r="O230" s="267"/>
      <c r="P230" s="267"/>
      <c r="Q230" s="267"/>
      <c r="R230" s="267"/>
      <c r="S230" s="267"/>
      <c r="T230" s="268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69" t="s">
        <v>256</v>
      </c>
      <c r="AU230" s="269" t="s">
        <v>92</v>
      </c>
      <c r="AV230" s="13" t="s">
        <v>92</v>
      </c>
      <c r="AW230" s="13" t="s">
        <v>32</v>
      </c>
      <c r="AX230" s="13" t="s">
        <v>76</v>
      </c>
      <c r="AY230" s="269" t="s">
        <v>210</v>
      </c>
    </row>
    <row r="231" s="14" customFormat="1">
      <c r="A231" s="14"/>
      <c r="B231" s="270"/>
      <c r="C231" s="271"/>
      <c r="D231" s="260" t="s">
        <v>256</v>
      </c>
      <c r="E231" s="272" t="s">
        <v>1</v>
      </c>
      <c r="F231" s="273" t="s">
        <v>268</v>
      </c>
      <c r="G231" s="271"/>
      <c r="H231" s="274">
        <v>32.012999999999998</v>
      </c>
      <c r="I231" s="275"/>
      <c r="J231" s="271"/>
      <c r="K231" s="271"/>
      <c r="L231" s="276"/>
      <c r="M231" s="277"/>
      <c r="N231" s="278"/>
      <c r="O231" s="278"/>
      <c r="P231" s="278"/>
      <c r="Q231" s="278"/>
      <c r="R231" s="278"/>
      <c r="S231" s="278"/>
      <c r="T231" s="279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80" t="s">
        <v>256</v>
      </c>
      <c r="AU231" s="280" t="s">
        <v>92</v>
      </c>
      <c r="AV231" s="14" t="s">
        <v>227</v>
      </c>
      <c r="AW231" s="14" t="s">
        <v>32</v>
      </c>
      <c r="AX231" s="14" t="s">
        <v>84</v>
      </c>
      <c r="AY231" s="280" t="s">
        <v>210</v>
      </c>
    </row>
    <row r="232" s="2" customFormat="1" ht="23.4566" customHeight="1">
      <c r="A232" s="39"/>
      <c r="B232" s="40"/>
      <c r="C232" s="239" t="s">
        <v>465</v>
      </c>
      <c r="D232" s="239" t="s">
        <v>213</v>
      </c>
      <c r="E232" s="240" t="s">
        <v>2521</v>
      </c>
      <c r="F232" s="241" t="s">
        <v>2522</v>
      </c>
      <c r="G232" s="242" t="s">
        <v>254</v>
      </c>
      <c r="H232" s="243">
        <v>5.0750000000000002</v>
      </c>
      <c r="I232" s="244"/>
      <c r="J232" s="245">
        <f>ROUND(I232*H232,2)</f>
        <v>0</v>
      </c>
      <c r="K232" s="246"/>
      <c r="L232" s="45"/>
      <c r="M232" s="247" t="s">
        <v>1</v>
      </c>
      <c r="N232" s="248" t="s">
        <v>42</v>
      </c>
      <c r="O232" s="98"/>
      <c r="P232" s="249">
        <f>O232*H232</f>
        <v>0</v>
      </c>
      <c r="Q232" s="249">
        <v>0.017190400000000002</v>
      </c>
      <c r="R232" s="249">
        <f>Q232*H232</f>
        <v>0.087241280000000004</v>
      </c>
      <c r="S232" s="249">
        <v>0</v>
      </c>
      <c r="T232" s="250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51" t="s">
        <v>227</v>
      </c>
      <c r="AT232" s="251" t="s">
        <v>213</v>
      </c>
      <c r="AU232" s="251" t="s">
        <v>92</v>
      </c>
      <c r="AY232" s="18" t="s">
        <v>210</v>
      </c>
      <c r="BE232" s="252">
        <f>IF(N232="základná",J232,0)</f>
        <v>0</v>
      </c>
      <c r="BF232" s="252">
        <f>IF(N232="znížená",J232,0)</f>
        <v>0</v>
      </c>
      <c r="BG232" s="252">
        <f>IF(N232="zákl. prenesená",J232,0)</f>
        <v>0</v>
      </c>
      <c r="BH232" s="252">
        <f>IF(N232="zníž. prenesená",J232,0)</f>
        <v>0</v>
      </c>
      <c r="BI232" s="252">
        <f>IF(N232="nulová",J232,0)</f>
        <v>0</v>
      </c>
      <c r="BJ232" s="18" t="s">
        <v>92</v>
      </c>
      <c r="BK232" s="252">
        <f>ROUND(I232*H232,2)</f>
        <v>0</v>
      </c>
      <c r="BL232" s="18" t="s">
        <v>227</v>
      </c>
      <c r="BM232" s="251" t="s">
        <v>3326</v>
      </c>
    </row>
    <row r="233" s="13" customFormat="1">
      <c r="A233" s="13"/>
      <c r="B233" s="258"/>
      <c r="C233" s="259"/>
      <c r="D233" s="260" t="s">
        <v>256</v>
      </c>
      <c r="E233" s="261" t="s">
        <v>1</v>
      </c>
      <c r="F233" s="262" t="s">
        <v>3327</v>
      </c>
      <c r="G233" s="259"/>
      <c r="H233" s="263">
        <v>5.0750000000000002</v>
      </c>
      <c r="I233" s="264"/>
      <c r="J233" s="259"/>
      <c r="K233" s="259"/>
      <c r="L233" s="265"/>
      <c r="M233" s="266"/>
      <c r="N233" s="267"/>
      <c r="O233" s="267"/>
      <c r="P233" s="267"/>
      <c r="Q233" s="267"/>
      <c r="R233" s="267"/>
      <c r="S233" s="267"/>
      <c r="T233" s="268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69" t="s">
        <v>256</v>
      </c>
      <c r="AU233" s="269" t="s">
        <v>92</v>
      </c>
      <c r="AV233" s="13" t="s">
        <v>92</v>
      </c>
      <c r="AW233" s="13" t="s">
        <v>32</v>
      </c>
      <c r="AX233" s="13" t="s">
        <v>76</v>
      </c>
      <c r="AY233" s="269" t="s">
        <v>210</v>
      </c>
    </row>
    <row r="234" s="14" customFormat="1">
      <c r="A234" s="14"/>
      <c r="B234" s="270"/>
      <c r="C234" s="271"/>
      <c r="D234" s="260" t="s">
        <v>256</v>
      </c>
      <c r="E234" s="272" t="s">
        <v>1</v>
      </c>
      <c r="F234" s="273" t="s">
        <v>268</v>
      </c>
      <c r="G234" s="271"/>
      <c r="H234" s="274">
        <v>5.0750000000000002</v>
      </c>
      <c r="I234" s="275"/>
      <c r="J234" s="271"/>
      <c r="K234" s="271"/>
      <c r="L234" s="276"/>
      <c r="M234" s="277"/>
      <c r="N234" s="278"/>
      <c r="O234" s="278"/>
      <c r="P234" s="278"/>
      <c r="Q234" s="278"/>
      <c r="R234" s="278"/>
      <c r="S234" s="278"/>
      <c r="T234" s="279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80" t="s">
        <v>256</v>
      </c>
      <c r="AU234" s="280" t="s">
        <v>92</v>
      </c>
      <c r="AV234" s="14" t="s">
        <v>227</v>
      </c>
      <c r="AW234" s="14" t="s">
        <v>4</v>
      </c>
      <c r="AX234" s="14" t="s">
        <v>84</v>
      </c>
      <c r="AY234" s="280" t="s">
        <v>210</v>
      </c>
    </row>
    <row r="235" s="2" customFormat="1" ht="23.4566" customHeight="1">
      <c r="A235" s="39"/>
      <c r="B235" s="40"/>
      <c r="C235" s="239" t="s">
        <v>470</v>
      </c>
      <c r="D235" s="239" t="s">
        <v>213</v>
      </c>
      <c r="E235" s="240" t="s">
        <v>2525</v>
      </c>
      <c r="F235" s="241" t="s">
        <v>2526</v>
      </c>
      <c r="G235" s="242" t="s">
        <v>254</v>
      </c>
      <c r="H235" s="243">
        <v>88.939999999999998</v>
      </c>
      <c r="I235" s="244"/>
      <c r="J235" s="245">
        <f>ROUND(I235*H235,2)</f>
        <v>0</v>
      </c>
      <c r="K235" s="246"/>
      <c r="L235" s="45"/>
      <c r="M235" s="247" t="s">
        <v>1</v>
      </c>
      <c r="N235" s="248" t="s">
        <v>42</v>
      </c>
      <c r="O235" s="98"/>
      <c r="P235" s="249">
        <f>O235*H235</f>
        <v>0</v>
      </c>
      <c r="Q235" s="249">
        <v>0.0180325</v>
      </c>
      <c r="R235" s="249">
        <f>Q235*H235</f>
        <v>1.60381055</v>
      </c>
      <c r="S235" s="249">
        <v>0</v>
      </c>
      <c r="T235" s="250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51" t="s">
        <v>227</v>
      </c>
      <c r="AT235" s="251" t="s">
        <v>213</v>
      </c>
      <c r="AU235" s="251" t="s">
        <v>92</v>
      </c>
      <c r="AY235" s="18" t="s">
        <v>210</v>
      </c>
      <c r="BE235" s="252">
        <f>IF(N235="základná",J235,0)</f>
        <v>0</v>
      </c>
      <c r="BF235" s="252">
        <f>IF(N235="znížená",J235,0)</f>
        <v>0</v>
      </c>
      <c r="BG235" s="252">
        <f>IF(N235="zákl. prenesená",J235,0)</f>
        <v>0</v>
      </c>
      <c r="BH235" s="252">
        <f>IF(N235="zníž. prenesená",J235,0)</f>
        <v>0</v>
      </c>
      <c r="BI235" s="252">
        <f>IF(N235="nulová",J235,0)</f>
        <v>0</v>
      </c>
      <c r="BJ235" s="18" t="s">
        <v>92</v>
      </c>
      <c r="BK235" s="252">
        <f>ROUND(I235*H235,2)</f>
        <v>0</v>
      </c>
      <c r="BL235" s="18" t="s">
        <v>227</v>
      </c>
      <c r="BM235" s="251" t="s">
        <v>3328</v>
      </c>
    </row>
    <row r="236" s="13" customFormat="1">
      <c r="A236" s="13"/>
      <c r="B236" s="258"/>
      <c r="C236" s="259"/>
      <c r="D236" s="260" t="s">
        <v>256</v>
      </c>
      <c r="E236" s="261" t="s">
        <v>1</v>
      </c>
      <c r="F236" s="262" t="s">
        <v>3329</v>
      </c>
      <c r="G236" s="259"/>
      <c r="H236" s="263">
        <v>28.52</v>
      </c>
      <c r="I236" s="264"/>
      <c r="J236" s="259"/>
      <c r="K236" s="259"/>
      <c r="L236" s="265"/>
      <c r="M236" s="266"/>
      <c r="N236" s="267"/>
      <c r="O236" s="267"/>
      <c r="P236" s="267"/>
      <c r="Q236" s="267"/>
      <c r="R236" s="267"/>
      <c r="S236" s="267"/>
      <c r="T236" s="268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69" t="s">
        <v>256</v>
      </c>
      <c r="AU236" s="269" t="s">
        <v>92</v>
      </c>
      <c r="AV236" s="13" t="s">
        <v>92</v>
      </c>
      <c r="AW236" s="13" t="s">
        <v>32</v>
      </c>
      <c r="AX236" s="13" t="s">
        <v>76</v>
      </c>
      <c r="AY236" s="269" t="s">
        <v>210</v>
      </c>
    </row>
    <row r="237" s="13" customFormat="1">
      <c r="A237" s="13"/>
      <c r="B237" s="258"/>
      <c r="C237" s="259"/>
      <c r="D237" s="260" t="s">
        <v>256</v>
      </c>
      <c r="E237" s="261" t="s">
        <v>1</v>
      </c>
      <c r="F237" s="262" t="s">
        <v>3330</v>
      </c>
      <c r="G237" s="259"/>
      <c r="H237" s="263">
        <v>24.300000000000001</v>
      </c>
      <c r="I237" s="264"/>
      <c r="J237" s="259"/>
      <c r="K237" s="259"/>
      <c r="L237" s="265"/>
      <c r="M237" s="266"/>
      <c r="N237" s="267"/>
      <c r="O237" s="267"/>
      <c r="P237" s="267"/>
      <c r="Q237" s="267"/>
      <c r="R237" s="267"/>
      <c r="S237" s="267"/>
      <c r="T237" s="268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69" t="s">
        <v>256</v>
      </c>
      <c r="AU237" s="269" t="s">
        <v>92</v>
      </c>
      <c r="AV237" s="13" t="s">
        <v>92</v>
      </c>
      <c r="AW237" s="13" t="s">
        <v>32</v>
      </c>
      <c r="AX237" s="13" t="s">
        <v>76</v>
      </c>
      <c r="AY237" s="269" t="s">
        <v>210</v>
      </c>
    </row>
    <row r="238" s="13" customFormat="1">
      <c r="A238" s="13"/>
      <c r="B238" s="258"/>
      <c r="C238" s="259"/>
      <c r="D238" s="260" t="s">
        <v>256</v>
      </c>
      <c r="E238" s="261" t="s">
        <v>1</v>
      </c>
      <c r="F238" s="262" t="s">
        <v>3331</v>
      </c>
      <c r="G238" s="259"/>
      <c r="H238" s="263">
        <v>36.119999999999997</v>
      </c>
      <c r="I238" s="264"/>
      <c r="J238" s="259"/>
      <c r="K238" s="259"/>
      <c r="L238" s="265"/>
      <c r="M238" s="266"/>
      <c r="N238" s="267"/>
      <c r="O238" s="267"/>
      <c r="P238" s="267"/>
      <c r="Q238" s="267"/>
      <c r="R238" s="267"/>
      <c r="S238" s="267"/>
      <c r="T238" s="268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69" t="s">
        <v>256</v>
      </c>
      <c r="AU238" s="269" t="s">
        <v>92</v>
      </c>
      <c r="AV238" s="13" t="s">
        <v>92</v>
      </c>
      <c r="AW238" s="13" t="s">
        <v>32</v>
      </c>
      <c r="AX238" s="13" t="s">
        <v>76</v>
      </c>
      <c r="AY238" s="269" t="s">
        <v>210</v>
      </c>
    </row>
    <row r="239" s="14" customFormat="1">
      <c r="A239" s="14"/>
      <c r="B239" s="270"/>
      <c r="C239" s="271"/>
      <c r="D239" s="260" t="s">
        <v>256</v>
      </c>
      <c r="E239" s="272" t="s">
        <v>1</v>
      </c>
      <c r="F239" s="273" t="s">
        <v>268</v>
      </c>
      <c r="G239" s="271"/>
      <c r="H239" s="274">
        <v>88.939999999999998</v>
      </c>
      <c r="I239" s="275"/>
      <c r="J239" s="271"/>
      <c r="K239" s="271"/>
      <c r="L239" s="276"/>
      <c r="M239" s="277"/>
      <c r="N239" s="278"/>
      <c r="O239" s="278"/>
      <c r="P239" s="278"/>
      <c r="Q239" s="278"/>
      <c r="R239" s="278"/>
      <c r="S239" s="278"/>
      <c r="T239" s="279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80" t="s">
        <v>256</v>
      </c>
      <c r="AU239" s="280" t="s">
        <v>92</v>
      </c>
      <c r="AV239" s="14" t="s">
        <v>227</v>
      </c>
      <c r="AW239" s="14" t="s">
        <v>4</v>
      </c>
      <c r="AX239" s="14" t="s">
        <v>84</v>
      </c>
      <c r="AY239" s="280" t="s">
        <v>210</v>
      </c>
    </row>
    <row r="240" s="2" customFormat="1" ht="23.4566" customHeight="1">
      <c r="A240" s="39"/>
      <c r="B240" s="40"/>
      <c r="C240" s="239" t="s">
        <v>475</v>
      </c>
      <c r="D240" s="239" t="s">
        <v>213</v>
      </c>
      <c r="E240" s="240" t="s">
        <v>2531</v>
      </c>
      <c r="F240" s="241" t="s">
        <v>2532</v>
      </c>
      <c r="G240" s="242" t="s">
        <v>254</v>
      </c>
      <c r="H240" s="243">
        <v>5.0750000000000002</v>
      </c>
      <c r="I240" s="244"/>
      <c r="J240" s="245">
        <f>ROUND(I240*H240,2)</f>
        <v>0</v>
      </c>
      <c r="K240" s="246"/>
      <c r="L240" s="45"/>
      <c r="M240" s="247" t="s">
        <v>1</v>
      </c>
      <c r="N240" s="248" t="s">
        <v>42</v>
      </c>
      <c r="O240" s="98"/>
      <c r="P240" s="249">
        <f>O240*H240</f>
        <v>0</v>
      </c>
      <c r="Q240" s="249">
        <v>0</v>
      </c>
      <c r="R240" s="249">
        <f>Q240*H240</f>
        <v>0</v>
      </c>
      <c r="S240" s="249">
        <v>0</v>
      </c>
      <c r="T240" s="250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51" t="s">
        <v>227</v>
      </c>
      <c r="AT240" s="251" t="s">
        <v>213</v>
      </c>
      <c r="AU240" s="251" t="s">
        <v>92</v>
      </c>
      <c r="AY240" s="18" t="s">
        <v>210</v>
      </c>
      <c r="BE240" s="252">
        <f>IF(N240="základná",J240,0)</f>
        <v>0</v>
      </c>
      <c r="BF240" s="252">
        <f>IF(N240="znížená",J240,0)</f>
        <v>0</v>
      </c>
      <c r="BG240" s="252">
        <f>IF(N240="zákl. prenesená",J240,0)</f>
        <v>0</v>
      </c>
      <c r="BH240" s="252">
        <f>IF(N240="zníž. prenesená",J240,0)</f>
        <v>0</v>
      </c>
      <c r="BI240" s="252">
        <f>IF(N240="nulová",J240,0)</f>
        <v>0</v>
      </c>
      <c r="BJ240" s="18" t="s">
        <v>92</v>
      </c>
      <c r="BK240" s="252">
        <f>ROUND(I240*H240,2)</f>
        <v>0</v>
      </c>
      <c r="BL240" s="18" t="s">
        <v>227</v>
      </c>
      <c r="BM240" s="251" t="s">
        <v>3332</v>
      </c>
    </row>
    <row r="241" s="2" customFormat="1" ht="23.4566" customHeight="1">
      <c r="A241" s="39"/>
      <c r="B241" s="40"/>
      <c r="C241" s="239" t="s">
        <v>480</v>
      </c>
      <c r="D241" s="239" t="s">
        <v>213</v>
      </c>
      <c r="E241" s="240" t="s">
        <v>2534</v>
      </c>
      <c r="F241" s="241" t="s">
        <v>2535</v>
      </c>
      <c r="G241" s="242" t="s">
        <v>254</v>
      </c>
      <c r="H241" s="243">
        <v>88.939999999999998</v>
      </c>
      <c r="I241" s="244"/>
      <c r="J241" s="245">
        <f>ROUND(I241*H241,2)</f>
        <v>0</v>
      </c>
      <c r="K241" s="246"/>
      <c r="L241" s="45"/>
      <c r="M241" s="247" t="s">
        <v>1</v>
      </c>
      <c r="N241" s="248" t="s">
        <v>42</v>
      </c>
      <c r="O241" s="98"/>
      <c r="P241" s="249">
        <f>O241*H241</f>
        <v>0</v>
      </c>
      <c r="Q241" s="249">
        <v>0</v>
      </c>
      <c r="R241" s="249">
        <f>Q241*H241</f>
        <v>0</v>
      </c>
      <c r="S241" s="249">
        <v>0</v>
      </c>
      <c r="T241" s="250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51" t="s">
        <v>227</v>
      </c>
      <c r="AT241" s="251" t="s">
        <v>213</v>
      </c>
      <c r="AU241" s="251" t="s">
        <v>92</v>
      </c>
      <c r="AY241" s="18" t="s">
        <v>210</v>
      </c>
      <c r="BE241" s="252">
        <f>IF(N241="základná",J241,0)</f>
        <v>0</v>
      </c>
      <c r="BF241" s="252">
        <f>IF(N241="znížená",J241,0)</f>
        <v>0</v>
      </c>
      <c r="BG241" s="252">
        <f>IF(N241="zákl. prenesená",J241,0)</f>
        <v>0</v>
      </c>
      <c r="BH241" s="252">
        <f>IF(N241="zníž. prenesená",J241,0)</f>
        <v>0</v>
      </c>
      <c r="BI241" s="252">
        <f>IF(N241="nulová",J241,0)</f>
        <v>0</v>
      </c>
      <c r="BJ241" s="18" t="s">
        <v>92</v>
      </c>
      <c r="BK241" s="252">
        <f>ROUND(I241*H241,2)</f>
        <v>0</v>
      </c>
      <c r="BL241" s="18" t="s">
        <v>227</v>
      </c>
      <c r="BM241" s="251" t="s">
        <v>3333</v>
      </c>
    </row>
    <row r="242" s="2" customFormat="1" ht="23.4566" customHeight="1">
      <c r="A242" s="39"/>
      <c r="B242" s="40"/>
      <c r="C242" s="239" t="s">
        <v>485</v>
      </c>
      <c r="D242" s="239" t="s">
        <v>213</v>
      </c>
      <c r="E242" s="240" t="s">
        <v>2537</v>
      </c>
      <c r="F242" s="241" t="s">
        <v>2538</v>
      </c>
      <c r="G242" s="242" t="s">
        <v>333</v>
      </c>
      <c r="H242" s="243">
        <v>3.7210000000000001</v>
      </c>
      <c r="I242" s="244"/>
      <c r="J242" s="245">
        <f>ROUND(I242*H242,2)</f>
        <v>0</v>
      </c>
      <c r="K242" s="246"/>
      <c r="L242" s="45"/>
      <c r="M242" s="247" t="s">
        <v>1</v>
      </c>
      <c r="N242" s="248" t="s">
        <v>42</v>
      </c>
      <c r="O242" s="98"/>
      <c r="P242" s="249">
        <f>O242*H242</f>
        <v>0</v>
      </c>
      <c r="Q242" s="249">
        <v>1.0491010000000001</v>
      </c>
      <c r="R242" s="249">
        <f>Q242*H242</f>
        <v>3.9037048210000003</v>
      </c>
      <c r="S242" s="249">
        <v>0</v>
      </c>
      <c r="T242" s="250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51" t="s">
        <v>227</v>
      </c>
      <c r="AT242" s="251" t="s">
        <v>213</v>
      </c>
      <c r="AU242" s="251" t="s">
        <v>92</v>
      </c>
      <c r="AY242" s="18" t="s">
        <v>210</v>
      </c>
      <c r="BE242" s="252">
        <f>IF(N242="základná",J242,0)</f>
        <v>0</v>
      </c>
      <c r="BF242" s="252">
        <f>IF(N242="znížená",J242,0)</f>
        <v>0</v>
      </c>
      <c r="BG242" s="252">
        <f>IF(N242="zákl. prenesená",J242,0)</f>
        <v>0</v>
      </c>
      <c r="BH242" s="252">
        <f>IF(N242="zníž. prenesená",J242,0)</f>
        <v>0</v>
      </c>
      <c r="BI242" s="252">
        <f>IF(N242="nulová",J242,0)</f>
        <v>0</v>
      </c>
      <c r="BJ242" s="18" t="s">
        <v>92</v>
      </c>
      <c r="BK242" s="252">
        <f>ROUND(I242*H242,2)</f>
        <v>0</v>
      </c>
      <c r="BL242" s="18" t="s">
        <v>227</v>
      </c>
      <c r="BM242" s="251" t="s">
        <v>3334</v>
      </c>
    </row>
    <row r="243" s="13" customFormat="1">
      <c r="A243" s="13"/>
      <c r="B243" s="258"/>
      <c r="C243" s="259"/>
      <c r="D243" s="260" t="s">
        <v>256</v>
      </c>
      <c r="E243" s="261" t="s">
        <v>1</v>
      </c>
      <c r="F243" s="262" t="s">
        <v>3335</v>
      </c>
      <c r="G243" s="259"/>
      <c r="H243" s="263">
        <v>3.7210000000000001</v>
      </c>
      <c r="I243" s="264"/>
      <c r="J243" s="259"/>
      <c r="K243" s="259"/>
      <c r="L243" s="265"/>
      <c r="M243" s="266"/>
      <c r="N243" s="267"/>
      <c r="O243" s="267"/>
      <c r="P243" s="267"/>
      <c r="Q243" s="267"/>
      <c r="R243" s="267"/>
      <c r="S243" s="267"/>
      <c r="T243" s="268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69" t="s">
        <v>256</v>
      </c>
      <c r="AU243" s="269" t="s">
        <v>92</v>
      </c>
      <c r="AV243" s="13" t="s">
        <v>92</v>
      </c>
      <c r="AW243" s="13" t="s">
        <v>32</v>
      </c>
      <c r="AX243" s="13" t="s">
        <v>76</v>
      </c>
      <c r="AY243" s="269" t="s">
        <v>210</v>
      </c>
    </row>
    <row r="244" s="14" customFormat="1">
      <c r="A244" s="14"/>
      <c r="B244" s="270"/>
      <c r="C244" s="271"/>
      <c r="D244" s="260" t="s">
        <v>256</v>
      </c>
      <c r="E244" s="272" t="s">
        <v>1</v>
      </c>
      <c r="F244" s="273" t="s">
        <v>268</v>
      </c>
      <c r="G244" s="271"/>
      <c r="H244" s="274">
        <v>3.7210000000000001</v>
      </c>
      <c r="I244" s="275"/>
      <c r="J244" s="271"/>
      <c r="K244" s="271"/>
      <c r="L244" s="276"/>
      <c r="M244" s="277"/>
      <c r="N244" s="278"/>
      <c r="O244" s="278"/>
      <c r="P244" s="278"/>
      <c r="Q244" s="278"/>
      <c r="R244" s="278"/>
      <c r="S244" s="278"/>
      <c r="T244" s="279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80" t="s">
        <v>256</v>
      </c>
      <c r="AU244" s="280" t="s">
        <v>92</v>
      </c>
      <c r="AV244" s="14" t="s">
        <v>227</v>
      </c>
      <c r="AW244" s="14" t="s">
        <v>32</v>
      </c>
      <c r="AX244" s="14" t="s">
        <v>84</v>
      </c>
      <c r="AY244" s="280" t="s">
        <v>210</v>
      </c>
    </row>
    <row r="245" s="2" customFormat="1" ht="21.0566" customHeight="1">
      <c r="A245" s="39"/>
      <c r="B245" s="40"/>
      <c r="C245" s="239" t="s">
        <v>490</v>
      </c>
      <c r="D245" s="239" t="s">
        <v>213</v>
      </c>
      <c r="E245" s="240" t="s">
        <v>3336</v>
      </c>
      <c r="F245" s="241" t="s">
        <v>3337</v>
      </c>
      <c r="G245" s="242" t="s">
        <v>264</v>
      </c>
      <c r="H245" s="243">
        <v>1.855</v>
      </c>
      <c r="I245" s="244"/>
      <c r="J245" s="245">
        <f>ROUND(I245*H245,2)</f>
        <v>0</v>
      </c>
      <c r="K245" s="246"/>
      <c r="L245" s="45"/>
      <c r="M245" s="247" t="s">
        <v>1</v>
      </c>
      <c r="N245" s="248" t="s">
        <v>42</v>
      </c>
      <c r="O245" s="98"/>
      <c r="P245" s="249">
        <f>O245*H245</f>
        <v>0</v>
      </c>
      <c r="Q245" s="249">
        <v>2.4157999999999999</v>
      </c>
      <c r="R245" s="249">
        <f>Q245*H245</f>
        <v>4.4813089999999995</v>
      </c>
      <c r="S245" s="249">
        <v>0</v>
      </c>
      <c r="T245" s="250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51" t="s">
        <v>227</v>
      </c>
      <c r="AT245" s="251" t="s">
        <v>213</v>
      </c>
      <c r="AU245" s="251" t="s">
        <v>92</v>
      </c>
      <c r="AY245" s="18" t="s">
        <v>210</v>
      </c>
      <c r="BE245" s="252">
        <f>IF(N245="základná",J245,0)</f>
        <v>0</v>
      </c>
      <c r="BF245" s="252">
        <f>IF(N245="znížená",J245,0)</f>
        <v>0</v>
      </c>
      <c r="BG245" s="252">
        <f>IF(N245="zákl. prenesená",J245,0)</f>
        <v>0</v>
      </c>
      <c r="BH245" s="252">
        <f>IF(N245="zníž. prenesená",J245,0)</f>
        <v>0</v>
      </c>
      <c r="BI245" s="252">
        <f>IF(N245="nulová",J245,0)</f>
        <v>0</v>
      </c>
      <c r="BJ245" s="18" t="s">
        <v>92</v>
      </c>
      <c r="BK245" s="252">
        <f>ROUND(I245*H245,2)</f>
        <v>0</v>
      </c>
      <c r="BL245" s="18" t="s">
        <v>227</v>
      </c>
      <c r="BM245" s="251" t="s">
        <v>3338</v>
      </c>
    </row>
    <row r="246" s="13" customFormat="1">
      <c r="A246" s="13"/>
      <c r="B246" s="258"/>
      <c r="C246" s="259"/>
      <c r="D246" s="260" t="s">
        <v>256</v>
      </c>
      <c r="E246" s="261" t="s">
        <v>1</v>
      </c>
      <c r="F246" s="262" t="s">
        <v>3339</v>
      </c>
      <c r="G246" s="259"/>
      <c r="H246" s="263">
        <v>1.855</v>
      </c>
      <c r="I246" s="264"/>
      <c r="J246" s="259"/>
      <c r="K246" s="259"/>
      <c r="L246" s="265"/>
      <c r="M246" s="266"/>
      <c r="N246" s="267"/>
      <c r="O246" s="267"/>
      <c r="P246" s="267"/>
      <c r="Q246" s="267"/>
      <c r="R246" s="267"/>
      <c r="S246" s="267"/>
      <c r="T246" s="268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69" t="s">
        <v>256</v>
      </c>
      <c r="AU246" s="269" t="s">
        <v>92</v>
      </c>
      <c r="AV246" s="13" t="s">
        <v>92</v>
      </c>
      <c r="AW246" s="13" t="s">
        <v>32</v>
      </c>
      <c r="AX246" s="13" t="s">
        <v>84</v>
      </c>
      <c r="AY246" s="269" t="s">
        <v>210</v>
      </c>
    </row>
    <row r="247" s="2" customFormat="1" ht="23.4566" customHeight="1">
      <c r="A247" s="39"/>
      <c r="B247" s="40"/>
      <c r="C247" s="239" t="s">
        <v>495</v>
      </c>
      <c r="D247" s="239" t="s">
        <v>213</v>
      </c>
      <c r="E247" s="240" t="s">
        <v>3340</v>
      </c>
      <c r="F247" s="241" t="s">
        <v>3341</v>
      </c>
      <c r="G247" s="242" t="s">
        <v>333</v>
      </c>
      <c r="H247" s="243">
        <v>0.77800000000000002</v>
      </c>
      <c r="I247" s="244"/>
      <c r="J247" s="245">
        <f>ROUND(I247*H247,2)</f>
        <v>0</v>
      </c>
      <c r="K247" s="246"/>
      <c r="L247" s="45"/>
      <c r="M247" s="247" t="s">
        <v>1</v>
      </c>
      <c r="N247" s="248" t="s">
        <v>42</v>
      </c>
      <c r="O247" s="98"/>
      <c r="P247" s="249">
        <f>O247*H247</f>
        <v>0</v>
      </c>
      <c r="Q247" s="249">
        <v>1.20296</v>
      </c>
      <c r="R247" s="249">
        <f>Q247*H247</f>
        <v>0.9359028800000001</v>
      </c>
      <c r="S247" s="249">
        <v>0</v>
      </c>
      <c r="T247" s="250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51" t="s">
        <v>227</v>
      </c>
      <c r="AT247" s="251" t="s">
        <v>213</v>
      </c>
      <c r="AU247" s="251" t="s">
        <v>92</v>
      </c>
      <c r="AY247" s="18" t="s">
        <v>210</v>
      </c>
      <c r="BE247" s="252">
        <f>IF(N247="základná",J247,0)</f>
        <v>0</v>
      </c>
      <c r="BF247" s="252">
        <f>IF(N247="znížená",J247,0)</f>
        <v>0</v>
      </c>
      <c r="BG247" s="252">
        <f>IF(N247="zákl. prenesená",J247,0)</f>
        <v>0</v>
      </c>
      <c r="BH247" s="252">
        <f>IF(N247="zníž. prenesená",J247,0)</f>
        <v>0</v>
      </c>
      <c r="BI247" s="252">
        <f>IF(N247="nulová",J247,0)</f>
        <v>0</v>
      </c>
      <c r="BJ247" s="18" t="s">
        <v>92</v>
      </c>
      <c r="BK247" s="252">
        <f>ROUND(I247*H247,2)</f>
        <v>0</v>
      </c>
      <c r="BL247" s="18" t="s">
        <v>227</v>
      </c>
      <c r="BM247" s="251" t="s">
        <v>3342</v>
      </c>
    </row>
    <row r="248" s="13" customFormat="1">
      <c r="A248" s="13"/>
      <c r="B248" s="258"/>
      <c r="C248" s="259"/>
      <c r="D248" s="260" t="s">
        <v>256</v>
      </c>
      <c r="E248" s="261" t="s">
        <v>1</v>
      </c>
      <c r="F248" s="262" t="s">
        <v>3343</v>
      </c>
      <c r="G248" s="259"/>
      <c r="H248" s="263">
        <v>0.77800000000000002</v>
      </c>
      <c r="I248" s="264"/>
      <c r="J248" s="259"/>
      <c r="K248" s="259"/>
      <c r="L248" s="265"/>
      <c r="M248" s="266"/>
      <c r="N248" s="267"/>
      <c r="O248" s="267"/>
      <c r="P248" s="267"/>
      <c r="Q248" s="267"/>
      <c r="R248" s="267"/>
      <c r="S248" s="267"/>
      <c r="T248" s="268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69" t="s">
        <v>256</v>
      </c>
      <c r="AU248" s="269" t="s">
        <v>92</v>
      </c>
      <c r="AV248" s="13" t="s">
        <v>92</v>
      </c>
      <c r="AW248" s="13" t="s">
        <v>32</v>
      </c>
      <c r="AX248" s="13" t="s">
        <v>84</v>
      </c>
      <c r="AY248" s="269" t="s">
        <v>210</v>
      </c>
    </row>
    <row r="249" s="2" customFormat="1" ht="23.4566" customHeight="1">
      <c r="A249" s="39"/>
      <c r="B249" s="40"/>
      <c r="C249" s="239" t="s">
        <v>500</v>
      </c>
      <c r="D249" s="239" t="s">
        <v>213</v>
      </c>
      <c r="E249" s="240" t="s">
        <v>3344</v>
      </c>
      <c r="F249" s="241" t="s">
        <v>3345</v>
      </c>
      <c r="G249" s="242" t="s">
        <v>254</v>
      </c>
      <c r="H249" s="243">
        <v>8.6999999999999993</v>
      </c>
      <c r="I249" s="244"/>
      <c r="J249" s="245">
        <f>ROUND(I249*H249,2)</f>
        <v>0</v>
      </c>
      <c r="K249" s="246"/>
      <c r="L249" s="45"/>
      <c r="M249" s="247" t="s">
        <v>1</v>
      </c>
      <c r="N249" s="248" t="s">
        <v>42</v>
      </c>
      <c r="O249" s="98"/>
      <c r="P249" s="249">
        <f>O249*H249</f>
        <v>0</v>
      </c>
      <c r="Q249" s="249">
        <v>0.0043099999999999996</v>
      </c>
      <c r="R249" s="249">
        <f>Q249*H249</f>
        <v>0.037496999999999996</v>
      </c>
      <c r="S249" s="249">
        <v>0</v>
      </c>
      <c r="T249" s="250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51" t="s">
        <v>227</v>
      </c>
      <c r="AT249" s="251" t="s">
        <v>213</v>
      </c>
      <c r="AU249" s="251" t="s">
        <v>92</v>
      </c>
      <c r="AY249" s="18" t="s">
        <v>210</v>
      </c>
      <c r="BE249" s="252">
        <f>IF(N249="základná",J249,0)</f>
        <v>0</v>
      </c>
      <c r="BF249" s="252">
        <f>IF(N249="znížená",J249,0)</f>
        <v>0</v>
      </c>
      <c r="BG249" s="252">
        <f>IF(N249="zákl. prenesená",J249,0)</f>
        <v>0</v>
      </c>
      <c r="BH249" s="252">
        <f>IF(N249="zníž. prenesená",J249,0)</f>
        <v>0</v>
      </c>
      <c r="BI249" s="252">
        <f>IF(N249="nulová",J249,0)</f>
        <v>0</v>
      </c>
      <c r="BJ249" s="18" t="s">
        <v>92</v>
      </c>
      <c r="BK249" s="252">
        <f>ROUND(I249*H249,2)</f>
        <v>0</v>
      </c>
      <c r="BL249" s="18" t="s">
        <v>227</v>
      </c>
      <c r="BM249" s="251" t="s">
        <v>3346</v>
      </c>
    </row>
    <row r="250" s="13" customFormat="1">
      <c r="A250" s="13"/>
      <c r="B250" s="258"/>
      <c r="C250" s="259"/>
      <c r="D250" s="260" t="s">
        <v>256</v>
      </c>
      <c r="E250" s="261" t="s">
        <v>1</v>
      </c>
      <c r="F250" s="262" t="s">
        <v>3347</v>
      </c>
      <c r="G250" s="259"/>
      <c r="H250" s="263">
        <v>8.6999999999999993</v>
      </c>
      <c r="I250" s="264"/>
      <c r="J250" s="259"/>
      <c r="K250" s="259"/>
      <c r="L250" s="265"/>
      <c r="M250" s="266"/>
      <c r="N250" s="267"/>
      <c r="O250" s="267"/>
      <c r="P250" s="267"/>
      <c r="Q250" s="267"/>
      <c r="R250" s="267"/>
      <c r="S250" s="267"/>
      <c r="T250" s="268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69" t="s">
        <v>256</v>
      </c>
      <c r="AU250" s="269" t="s">
        <v>92</v>
      </c>
      <c r="AV250" s="13" t="s">
        <v>92</v>
      </c>
      <c r="AW250" s="13" t="s">
        <v>32</v>
      </c>
      <c r="AX250" s="13" t="s">
        <v>84</v>
      </c>
      <c r="AY250" s="269" t="s">
        <v>210</v>
      </c>
    </row>
    <row r="251" s="2" customFormat="1" ht="23.4566" customHeight="1">
      <c r="A251" s="39"/>
      <c r="B251" s="40"/>
      <c r="C251" s="239" t="s">
        <v>505</v>
      </c>
      <c r="D251" s="239" t="s">
        <v>213</v>
      </c>
      <c r="E251" s="240" t="s">
        <v>3348</v>
      </c>
      <c r="F251" s="241" t="s">
        <v>3349</v>
      </c>
      <c r="G251" s="242" t="s">
        <v>254</v>
      </c>
      <c r="H251" s="243">
        <v>8.6999999999999993</v>
      </c>
      <c r="I251" s="244"/>
      <c r="J251" s="245">
        <f>ROUND(I251*H251,2)</f>
        <v>0</v>
      </c>
      <c r="K251" s="246"/>
      <c r="L251" s="45"/>
      <c r="M251" s="247" t="s">
        <v>1</v>
      </c>
      <c r="N251" s="248" t="s">
        <v>42</v>
      </c>
      <c r="O251" s="98"/>
      <c r="P251" s="249">
        <f>O251*H251</f>
        <v>0</v>
      </c>
      <c r="Q251" s="249">
        <v>0</v>
      </c>
      <c r="R251" s="249">
        <f>Q251*H251</f>
        <v>0</v>
      </c>
      <c r="S251" s="249">
        <v>0</v>
      </c>
      <c r="T251" s="250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51" t="s">
        <v>227</v>
      </c>
      <c r="AT251" s="251" t="s">
        <v>213</v>
      </c>
      <c r="AU251" s="251" t="s">
        <v>92</v>
      </c>
      <c r="AY251" s="18" t="s">
        <v>210</v>
      </c>
      <c r="BE251" s="252">
        <f>IF(N251="základná",J251,0)</f>
        <v>0</v>
      </c>
      <c r="BF251" s="252">
        <f>IF(N251="znížená",J251,0)</f>
        <v>0</v>
      </c>
      <c r="BG251" s="252">
        <f>IF(N251="zákl. prenesená",J251,0)</f>
        <v>0</v>
      </c>
      <c r="BH251" s="252">
        <f>IF(N251="zníž. prenesená",J251,0)</f>
        <v>0</v>
      </c>
      <c r="BI251" s="252">
        <f>IF(N251="nulová",J251,0)</f>
        <v>0</v>
      </c>
      <c r="BJ251" s="18" t="s">
        <v>92</v>
      </c>
      <c r="BK251" s="252">
        <f>ROUND(I251*H251,2)</f>
        <v>0</v>
      </c>
      <c r="BL251" s="18" t="s">
        <v>227</v>
      </c>
      <c r="BM251" s="251" t="s">
        <v>3350</v>
      </c>
    </row>
    <row r="252" s="2" customFormat="1" ht="23.4566" customHeight="1">
      <c r="A252" s="39"/>
      <c r="B252" s="40"/>
      <c r="C252" s="239" t="s">
        <v>510</v>
      </c>
      <c r="D252" s="239" t="s">
        <v>213</v>
      </c>
      <c r="E252" s="240" t="s">
        <v>2562</v>
      </c>
      <c r="F252" s="241" t="s">
        <v>2563</v>
      </c>
      <c r="G252" s="242" t="s">
        <v>254</v>
      </c>
      <c r="H252" s="243">
        <v>109.07599999999999</v>
      </c>
      <c r="I252" s="244"/>
      <c r="J252" s="245">
        <f>ROUND(I252*H252,2)</f>
        <v>0</v>
      </c>
      <c r="K252" s="246"/>
      <c r="L252" s="45"/>
      <c r="M252" s="247" t="s">
        <v>1</v>
      </c>
      <c r="N252" s="248" t="s">
        <v>42</v>
      </c>
      <c r="O252" s="98"/>
      <c r="P252" s="249">
        <f>O252*H252</f>
        <v>0</v>
      </c>
      <c r="Q252" s="249">
        <v>0.33048749999999999</v>
      </c>
      <c r="R252" s="249">
        <f>Q252*H252</f>
        <v>36.048254549999996</v>
      </c>
      <c r="S252" s="249">
        <v>0</v>
      </c>
      <c r="T252" s="250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51" t="s">
        <v>227</v>
      </c>
      <c r="AT252" s="251" t="s">
        <v>213</v>
      </c>
      <c r="AU252" s="251" t="s">
        <v>92</v>
      </c>
      <c r="AY252" s="18" t="s">
        <v>210</v>
      </c>
      <c r="BE252" s="252">
        <f>IF(N252="základná",J252,0)</f>
        <v>0</v>
      </c>
      <c r="BF252" s="252">
        <f>IF(N252="znížená",J252,0)</f>
        <v>0</v>
      </c>
      <c r="BG252" s="252">
        <f>IF(N252="zákl. prenesená",J252,0)</f>
        <v>0</v>
      </c>
      <c r="BH252" s="252">
        <f>IF(N252="zníž. prenesená",J252,0)</f>
        <v>0</v>
      </c>
      <c r="BI252" s="252">
        <f>IF(N252="nulová",J252,0)</f>
        <v>0</v>
      </c>
      <c r="BJ252" s="18" t="s">
        <v>92</v>
      </c>
      <c r="BK252" s="252">
        <f>ROUND(I252*H252,2)</f>
        <v>0</v>
      </c>
      <c r="BL252" s="18" t="s">
        <v>227</v>
      </c>
      <c r="BM252" s="251" t="s">
        <v>3351</v>
      </c>
    </row>
    <row r="253" s="13" customFormat="1">
      <c r="A253" s="13"/>
      <c r="B253" s="258"/>
      <c r="C253" s="259"/>
      <c r="D253" s="260" t="s">
        <v>256</v>
      </c>
      <c r="E253" s="261" t="s">
        <v>1</v>
      </c>
      <c r="F253" s="262" t="s">
        <v>3352</v>
      </c>
      <c r="G253" s="259"/>
      <c r="H253" s="263">
        <v>7.04</v>
      </c>
      <c r="I253" s="264"/>
      <c r="J253" s="259"/>
      <c r="K253" s="259"/>
      <c r="L253" s="265"/>
      <c r="M253" s="266"/>
      <c r="N253" s="267"/>
      <c r="O253" s="267"/>
      <c r="P253" s="267"/>
      <c r="Q253" s="267"/>
      <c r="R253" s="267"/>
      <c r="S253" s="267"/>
      <c r="T253" s="268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69" t="s">
        <v>256</v>
      </c>
      <c r="AU253" s="269" t="s">
        <v>92</v>
      </c>
      <c r="AV253" s="13" t="s">
        <v>92</v>
      </c>
      <c r="AW253" s="13" t="s">
        <v>32</v>
      </c>
      <c r="AX253" s="13" t="s">
        <v>76</v>
      </c>
      <c r="AY253" s="269" t="s">
        <v>210</v>
      </c>
    </row>
    <row r="254" s="13" customFormat="1">
      <c r="A254" s="13"/>
      <c r="B254" s="258"/>
      <c r="C254" s="259"/>
      <c r="D254" s="260" t="s">
        <v>256</v>
      </c>
      <c r="E254" s="261" t="s">
        <v>1</v>
      </c>
      <c r="F254" s="262" t="s">
        <v>3353</v>
      </c>
      <c r="G254" s="259"/>
      <c r="H254" s="263">
        <v>17.600000000000001</v>
      </c>
      <c r="I254" s="264"/>
      <c r="J254" s="259"/>
      <c r="K254" s="259"/>
      <c r="L254" s="265"/>
      <c r="M254" s="266"/>
      <c r="N254" s="267"/>
      <c r="O254" s="267"/>
      <c r="P254" s="267"/>
      <c r="Q254" s="267"/>
      <c r="R254" s="267"/>
      <c r="S254" s="267"/>
      <c r="T254" s="268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69" t="s">
        <v>256</v>
      </c>
      <c r="AU254" s="269" t="s">
        <v>92</v>
      </c>
      <c r="AV254" s="13" t="s">
        <v>92</v>
      </c>
      <c r="AW254" s="13" t="s">
        <v>32</v>
      </c>
      <c r="AX254" s="13" t="s">
        <v>76</v>
      </c>
      <c r="AY254" s="269" t="s">
        <v>210</v>
      </c>
    </row>
    <row r="255" s="13" customFormat="1">
      <c r="A255" s="13"/>
      <c r="B255" s="258"/>
      <c r="C255" s="259"/>
      <c r="D255" s="260" t="s">
        <v>256</v>
      </c>
      <c r="E255" s="261" t="s">
        <v>1</v>
      </c>
      <c r="F255" s="262" t="s">
        <v>3354</v>
      </c>
      <c r="G255" s="259"/>
      <c r="H255" s="263">
        <v>84.436000000000007</v>
      </c>
      <c r="I255" s="264"/>
      <c r="J255" s="259"/>
      <c r="K255" s="259"/>
      <c r="L255" s="265"/>
      <c r="M255" s="266"/>
      <c r="N255" s="267"/>
      <c r="O255" s="267"/>
      <c r="P255" s="267"/>
      <c r="Q255" s="267"/>
      <c r="R255" s="267"/>
      <c r="S255" s="267"/>
      <c r="T255" s="268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69" t="s">
        <v>256</v>
      </c>
      <c r="AU255" s="269" t="s">
        <v>92</v>
      </c>
      <c r="AV255" s="13" t="s">
        <v>92</v>
      </c>
      <c r="AW255" s="13" t="s">
        <v>32</v>
      </c>
      <c r="AX255" s="13" t="s">
        <v>76</v>
      </c>
      <c r="AY255" s="269" t="s">
        <v>210</v>
      </c>
    </row>
    <row r="256" s="14" customFormat="1">
      <c r="A256" s="14"/>
      <c r="B256" s="270"/>
      <c r="C256" s="271"/>
      <c r="D256" s="260" t="s">
        <v>256</v>
      </c>
      <c r="E256" s="272" t="s">
        <v>1</v>
      </c>
      <c r="F256" s="273" t="s">
        <v>268</v>
      </c>
      <c r="G256" s="271"/>
      <c r="H256" s="274">
        <v>109.07599999999999</v>
      </c>
      <c r="I256" s="275"/>
      <c r="J256" s="271"/>
      <c r="K256" s="271"/>
      <c r="L256" s="276"/>
      <c r="M256" s="277"/>
      <c r="N256" s="278"/>
      <c r="O256" s="278"/>
      <c r="P256" s="278"/>
      <c r="Q256" s="278"/>
      <c r="R256" s="278"/>
      <c r="S256" s="278"/>
      <c r="T256" s="279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80" t="s">
        <v>256</v>
      </c>
      <c r="AU256" s="280" t="s">
        <v>92</v>
      </c>
      <c r="AV256" s="14" t="s">
        <v>227</v>
      </c>
      <c r="AW256" s="14" t="s">
        <v>32</v>
      </c>
      <c r="AX256" s="14" t="s">
        <v>84</v>
      </c>
      <c r="AY256" s="280" t="s">
        <v>210</v>
      </c>
    </row>
    <row r="257" s="2" customFormat="1" ht="21.0566" customHeight="1">
      <c r="A257" s="39"/>
      <c r="B257" s="40"/>
      <c r="C257" s="239" t="s">
        <v>515</v>
      </c>
      <c r="D257" s="239" t="s">
        <v>213</v>
      </c>
      <c r="E257" s="240" t="s">
        <v>2566</v>
      </c>
      <c r="F257" s="241" t="s">
        <v>2567</v>
      </c>
      <c r="G257" s="242" t="s">
        <v>264</v>
      </c>
      <c r="H257" s="243">
        <v>0.079000000000000001</v>
      </c>
      <c r="I257" s="244"/>
      <c r="J257" s="245">
        <f>ROUND(I257*H257,2)</f>
        <v>0</v>
      </c>
      <c r="K257" s="246"/>
      <c r="L257" s="45"/>
      <c r="M257" s="247" t="s">
        <v>1</v>
      </c>
      <c r="N257" s="248" t="s">
        <v>42</v>
      </c>
      <c r="O257" s="98"/>
      <c r="P257" s="249">
        <f>O257*H257</f>
        <v>0</v>
      </c>
      <c r="Q257" s="249">
        <v>2.6524999999999999</v>
      </c>
      <c r="R257" s="249">
        <f>Q257*H257</f>
        <v>0.2095475</v>
      </c>
      <c r="S257" s="249">
        <v>0</v>
      </c>
      <c r="T257" s="250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51" t="s">
        <v>227</v>
      </c>
      <c r="AT257" s="251" t="s">
        <v>213</v>
      </c>
      <c r="AU257" s="251" t="s">
        <v>92</v>
      </c>
      <c r="AY257" s="18" t="s">
        <v>210</v>
      </c>
      <c r="BE257" s="252">
        <f>IF(N257="základná",J257,0)</f>
        <v>0</v>
      </c>
      <c r="BF257" s="252">
        <f>IF(N257="znížená",J257,0)</f>
        <v>0</v>
      </c>
      <c r="BG257" s="252">
        <f>IF(N257="zákl. prenesená",J257,0)</f>
        <v>0</v>
      </c>
      <c r="BH257" s="252">
        <f>IF(N257="zníž. prenesená",J257,0)</f>
        <v>0</v>
      </c>
      <c r="BI257" s="252">
        <f>IF(N257="nulová",J257,0)</f>
        <v>0</v>
      </c>
      <c r="BJ257" s="18" t="s">
        <v>92</v>
      </c>
      <c r="BK257" s="252">
        <f>ROUND(I257*H257,2)</f>
        <v>0</v>
      </c>
      <c r="BL257" s="18" t="s">
        <v>227</v>
      </c>
      <c r="BM257" s="251" t="s">
        <v>3355</v>
      </c>
    </row>
    <row r="258" s="13" customFormat="1">
      <c r="A258" s="13"/>
      <c r="B258" s="258"/>
      <c r="C258" s="259"/>
      <c r="D258" s="260" t="s">
        <v>256</v>
      </c>
      <c r="E258" s="261" t="s">
        <v>1</v>
      </c>
      <c r="F258" s="262" t="s">
        <v>3356</v>
      </c>
      <c r="G258" s="259"/>
      <c r="H258" s="263">
        <v>0.079000000000000001</v>
      </c>
      <c r="I258" s="264"/>
      <c r="J258" s="259"/>
      <c r="K258" s="259"/>
      <c r="L258" s="265"/>
      <c r="M258" s="266"/>
      <c r="N258" s="267"/>
      <c r="O258" s="267"/>
      <c r="P258" s="267"/>
      <c r="Q258" s="267"/>
      <c r="R258" s="267"/>
      <c r="S258" s="267"/>
      <c r="T258" s="268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69" t="s">
        <v>256</v>
      </c>
      <c r="AU258" s="269" t="s">
        <v>92</v>
      </c>
      <c r="AV258" s="13" t="s">
        <v>92</v>
      </c>
      <c r="AW258" s="13" t="s">
        <v>32</v>
      </c>
      <c r="AX258" s="13" t="s">
        <v>76</v>
      </c>
      <c r="AY258" s="269" t="s">
        <v>210</v>
      </c>
    </row>
    <row r="259" s="13" customFormat="1">
      <c r="A259" s="13"/>
      <c r="B259" s="258"/>
      <c r="C259" s="259"/>
      <c r="D259" s="260" t="s">
        <v>256</v>
      </c>
      <c r="E259" s="261" t="s">
        <v>1</v>
      </c>
      <c r="F259" s="262" t="s">
        <v>2973</v>
      </c>
      <c r="G259" s="259"/>
      <c r="H259" s="263">
        <v>0</v>
      </c>
      <c r="I259" s="264"/>
      <c r="J259" s="259"/>
      <c r="K259" s="259"/>
      <c r="L259" s="265"/>
      <c r="M259" s="266"/>
      <c r="N259" s="267"/>
      <c r="O259" s="267"/>
      <c r="P259" s="267"/>
      <c r="Q259" s="267"/>
      <c r="R259" s="267"/>
      <c r="S259" s="267"/>
      <c r="T259" s="268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69" t="s">
        <v>256</v>
      </c>
      <c r="AU259" s="269" t="s">
        <v>92</v>
      </c>
      <c r="AV259" s="13" t="s">
        <v>92</v>
      </c>
      <c r="AW259" s="13" t="s">
        <v>32</v>
      </c>
      <c r="AX259" s="13" t="s">
        <v>76</v>
      </c>
      <c r="AY259" s="269" t="s">
        <v>210</v>
      </c>
    </row>
    <row r="260" s="14" customFormat="1">
      <c r="A260" s="14"/>
      <c r="B260" s="270"/>
      <c r="C260" s="271"/>
      <c r="D260" s="260" t="s">
        <v>256</v>
      </c>
      <c r="E260" s="272" t="s">
        <v>1</v>
      </c>
      <c r="F260" s="273" t="s">
        <v>268</v>
      </c>
      <c r="G260" s="271"/>
      <c r="H260" s="274">
        <v>0.079000000000000001</v>
      </c>
      <c r="I260" s="275"/>
      <c r="J260" s="271"/>
      <c r="K260" s="271"/>
      <c r="L260" s="276"/>
      <c r="M260" s="277"/>
      <c r="N260" s="278"/>
      <c r="O260" s="278"/>
      <c r="P260" s="278"/>
      <c r="Q260" s="278"/>
      <c r="R260" s="278"/>
      <c r="S260" s="278"/>
      <c r="T260" s="279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80" t="s">
        <v>256</v>
      </c>
      <c r="AU260" s="280" t="s">
        <v>92</v>
      </c>
      <c r="AV260" s="14" t="s">
        <v>227</v>
      </c>
      <c r="AW260" s="14" t="s">
        <v>32</v>
      </c>
      <c r="AX260" s="14" t="s">
        <v>84</v>
      </c>
      <c r="AY260" s="280" t="s">
        <v>210</v>
      </c>
    </row>
    <row r="261" s="2" customFormat="1" ht="23.4566" customHeight="1">
      <c r="A261" s="39"/>
      <c r="B261" s="40"/>
      <c r="C261" s="239" t="s">
        <v>520</v>
      </c>
      <c r="D261" s="239" t="s">
        <v>213</v>
      </c>
      <c r="E261" s="240" t="s">
        <v>2571</v>
      </c>
      <c r="F261" s="241" t="s">
        <v>2572</v>
      </c>
      <c r="G261" s="242" t="s">
        <v>254</v>
      </c>
      <c r="H261" s="243">
        <v>109.07599999999999</v>
      </c>
      <c r="I261" s="244"/>
      <c r="J261" s="245">
        <f>ROUND(I261*H261,2)</f>
        <v>0</v>
      </c>
      <c r="K261" s="246"/>
      <c r="L261" s="45"/>
      <c r="M261" s="247" t="s">
        <v>1</v>
      </c>
      <c r="N261" s="248" t="s">
        <v>42</v>
      </c>
      <c r="O261" s="98"/>
      <c r="P261" s="249">
        <f>O261*H261</f>
        <v>0</v>
      </c>
      <c r="Q261" s="249">
        <v>0.31879000000000002</v>
      </c>
      <c r="R261" s="249">
        <f>Q261*H261</f>
        <v>34.772338040000001</v>
      </c>
      <c r="S261" s="249">
        <v>0</v>
      </c>
      <c r="T261" s="250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51" t="s">
        <v>227</v>
      </c>
      <c r="AT261" s="251" t="s">
        <v>213</v>
      </c>
      <c r="AU261" s="251" t="s">
        <v>92</v>
      </c>
      <c r="AY261" s="18" t="s">
        <v>210</v>
      </c>
      <c r="BE261" s="252">
        <f>IF(N261="základná",J261,0)</f>
        <v>0</v>
      </c>
      <c r="BF261" s="252">
        <f>IF(N261="znížená",J261,0)</f>
        <v>0</v>
      </c>
      <c r="BG261" s="252">
        <f>IF(N261="zákl. prenesená",J261,0)</f>
        <v>0</v>
      </c>
      <c r="BH261" s="252">
        <f>IF(N261="zníž. prenesená",J261,0)</f>
        <v>0</v>
      </c>
      <c r="BI261" s="252">
        <f>IF(N261="nulová",J261,0)</f>
        <v>0</v>
      </c>
      <c r="BJ261" s="18" t="s">
        <v>92</v>
      </c>
      <c r="BK261" s="252">
        <f>ROUND(I261*H261,2)</f>
        <v>0</v>
      </c>
      <c r="BL261" s="18" t="s">
        <v>227</v>
      </c>
      <c r="BM261" s="251" t="s">
        <v>3357</v>
      </c>
    </row>
    <row r="262" s="14" customFormat="1">
      <c r="A262" s="14"/>
      <c r="B262" s="270"/>
      <c r="C262" s="271"/>
      <c r="D262" s="260" t="s">
        <v>256</v>
      </c>
      <c r="E262" s="272" t="s">
        <v>1</v>
      </c>
      <c r="F262" s="273" t="s">
        <v>268</v>
      </c>
      <c r="G262" s="271"/>
      <c r="H262" s="274">
        <v>109.07599999999999</v>
      </c>
      <c r="I262" s="275"/>
      <c r="J262" s="271"/>
      <c r="K262" s="271"/>
      <c r="L262" s="276"/>
      <c r="M262" s="277"/>
      <c r="N262" s="278"/>
      <c r="O262" s="278"/>
      <c r="P262" s="278"/>
      <c r="Q262" s="278"/>
      <c r="R262" s="278"/>
      <c r="S262" s="278"/>
      <c r="T262" s="279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80" t="s">
        <v>256</v>
      </c>
      <c r="AU262" s="280" t="s">
        <v>92</v>
      </c>
      <c r="AV262" s="14" t="s">
        <v>227</v>
      </c>
      <c r="AW262" s="14" t="s">
        <v>32</v>
      </c>
      <c r="AX262" s="14" t="s">
        <v>76</v>
      </c>
      <c r="AY262" s="280" t="s">
        <v>210</v>
      </c>
    </row>
    <row r="263" s="2" customFormat="1" ht="31.92453" customHeight="1">
      <c r="A263" s="39"/>
      <c r="B263" s="40"/>
      <c r="C263" s="239" t="s">
        <v>525</v>
      </c>
      <c r="D263" s="239" t="s">
        <v>213</v>
      </c>
      <c r="E263" s="240" t="s">
        <v>476</v>
      </c>
      <c r="F263" s="241" t="s">
        <v>477</v>
      </c>
      <c r="G263" s="242" t="s">
        <v>264</v>
      </c>
      <c r="H263" s="243">
        <v>18.960000000000001</v>
      </c>
      <c r="I263" s="244"/>
      <c r="J263" s="245">
        <f>ROUND(I263*H263,2)</f>
        <v>0</v>
      </c>
      <c r="K263" s="246"/>
      <c r="L263" s="45"/>
      <c r="M263" s="247" t="s">
        <v>1</v>
      </c>
      <c r="N263" s="248" t="s">
        <v>42</v>
      </c>
      <c r="O263" s="98"/>
      <c r="P263" s="249">
        <f>O263*H263</f>
        <v>0</v>
      </c>
      <c r="Q263" s="249">
        <v>2.2632490000000001</v>
      </c>
      <c r="R263" s="249">
        <f>Q263*H263</f>
        <v>42.911201040000002</v>
      </c>
      <c r="S263" s="249">
        <v>0</v>
      </c>
      <c r="T263" s="250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51" t="s">
        <v>227</v>
      </c>
      <c r="AT263" s="251" t="s">
        <v>213</v>
      </c>
      <c r="AU263" s="251" t="s">
        <v>92</v>
      </c>
      <c r="AY263" s="18" t="s">
        <v>210</v>
      </c>
      <c r="BE263" s="252">
        <f>IF(N263="základná",J263,0)</f>
        <v>0</v>
      </c>
      <c r="BF263" s="252">
        <f>IF(N263="znížená",J263,0)</f>
        <v>0</v>
      </c>
      <c r="BG263" s="252">
        <f>IF(N263="zákl. prenesená",J263,0)</f>
        <v>0</v>
      </c>
      <c r="BH263" s="252">
        <f>IF(N263="zníž. prenesená",J263,0)</f>
        <v>0</v>
      </c>
      <c r="BI263" s="252">
        <f>IF(N263="nulová",J263,0)</f>
        <v>0</v>
      </c>
      <c r="BJ263" s="18" t="s">
        <v>92</v>
      </c>
      <c r="BK263" s="252">
        <f>ROUND(I263*H263,2)</f>
        <v>0</v>
      </c>
      <c r="BL263" s="18" t="s">
        <v>227</v>
      </c>
      <c r="BM263" s="251" t="s">
        <v>3358</v>
      </c>
    </row>
    <row r="264" s="13" customFormat="1">
      <c r="A264" s="13"/>
      <c r="B264" s="258"/>
      <c r="C264" s="259"/>
      <c r="D264" s="260" t="s">
        <v>256</v>
      </c>
      <c r="E264" s="261" t="s">
        <v>1</v>
      </c>
      <c r="F264" s="262" t="s">
        <v>3271</v>
      </c>
      <c r="G264" s="259"/>
      <c r="H264" s="263">
        <v>3.6000000000000001</v>
      </c>
      <c r="I264" s="264"/>
      <c r="J264" s="259"/>
      <c r="K264" s="259"/>
      <c r="L264" s="265"/>
      <c r="M264" s="266"/>
      <c r="N264" s="267"/>
      <c r="O264" s="267"/>
      <c r="P264" s="267"/>
      <c r="Q264" s="267"/>
      <c r="R264" s="267"/>
      <c r="S264" s="267"/>
      <c r="T264" s="268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69" t="s">
        <v>256</v>
      </c>
      <c r="AU264" s="269" t="s">
        <v>92</v>
      </c>
      <c r="AV264" s="13" t="s">
        <v>92</v>
      </c>
      <c r="AW264" s="13" t="s">
        <v>32</v>
      </c>
      <c r="AX264" s="13" t="s">
        <v>76</v>
      </c>
      <c r="AY264" s="269" t="s">
        <v>210</v>
      </c>
    </row>
    <row r="265" s="13" customFormat="1">
      <c r="A265" s="13"/>
      <c r="B265" s="258"/>
      <c r="C265" s="259"/>
      <c r="D265" s="260" t="s">
        <v>256</v>
      </c>
      <c r="E265" s="261" t="s">
        <v>1</v>
      </c>
      <c r="F265" s="262" t="s">
        <v>3272</v>
      </c>
      <c r="G265" s="259"/>
      <c r="H265" s="263">
        <v>15.359999999999999</v>
      </c>
      <c r="I265" s="264"/>
      <c r="J265" s="259"/>
      <c r="K265" s="259"/>
      <c r="L265" s="265"/>
      <c r="M265" s="266"/>
      <c r="N265" s="267"/>
      <c r="O265" s="267"/>
      <c r="P265" s="267"/>
      <c r="Q265" s="267"/>
      <c r="R265" s="267"/>
      <c r="S265" s="267"/>
      <c r="T265" s="268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69" t="s">
        <v>256</v>
      </c>
      <c r="AU265" s="269" t="s">
        <v>92</v>
      </c>
      <c r="AV265" s="13" t="s">
        <v>92</v>
      </c>
      <c r="AW265" s="13" t="s">
        <v>32</v>
      </c>
      <c r="AX265" s="13" t="s">
        <v>76</v>
      </c>
      <c r="AY265" s="269" t="s">
        <v>210</v>
      </c>
    </row>
    <row r="266" s="14" customFormat="1">
      <c r="A266" s="14"/>
      <c r="B266" s="270"/>
      <c r="C266" s="271"/>
      <c r="D266" s="260" t="s">
        <v>256</v>
      </c>
      <c r="E266" s="272" t="s">
        <v>1</v>
      </c>
      <c r="F266" s="273" t="s">
        <v>268</v>
      </c>
      <c r="G266" s="271"/>
      <c r="H266" s="274">
        <v>18.960000000000001</v>
      </c>
      <c r="I266" s="275"/>
      <c r="J266" s="271"/>
      <c r="K266" s="271"/>
      <c r="L266" s="276"/>
      <c r="M266" s="277"/>
      <c r="N266" s="278"/>
      <c r="O266" s="278"/>
      <c r="P266" s="278"/>
      <c r="Q266" s="278"/>
      <c r="R266" s="278"/>
      <c r="S266" s="278"/>
      <c r="T266" s="279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80" t="s">
        <v>256</v>
      </c>
      <c r="AU266" s="280" t="s">
        <v>92</v>
      </c>
      <c r="AV266" s="14" t="s">
        <v>227</v>
      </c>
      <c r="AW266" s="14" t="s">
        <v>32</v>
      </c>
      <c r="AX266" s="14" t="s">
        <v>84</v>
      </c>
      <c r="AY266" s="280" t="s">
        <v>210</v>
      </c>
    </row>
    <row r="267" s="2" customFormat="1" ht="23.4566" customHeight="1">
      <c r="A267" s="39"/>
      <c r="B267" s="40"/>
      <c r="C267" s="239" t="s">
        <v>529</v>
      </c>
      <c r="D267" s="239" t="s">
        <v>213</v>
      </c>
      <c r="E267" s="240" t="s">
        <v>486</v>
      </c>
      <c r="F267" s="241" t="s">
        <v>487</v>
      </c>
      <c r="G267" s="242" t="s">
        <v>254</v>
      </c>
      <c r="H267" s="243">
        <v>2.2949999999999999</v>
      </c>
      <c r="I267" s="244"/>
      <c r="J267" s="245">
        <f>ROUND(I267*H267,2)</f>
        <v>0</v>
      </c>
      <c r="K267" s="246"/>
      <c r="L267" s="45"/>
      <c r="M267" s="247" t="s">
        <v>1</v>
      </c>
      <c r="N267" s="248" t="s">
        <v>42</v>
      </c>
      <c r="O267" s="98"/>
      <c r="P267" s="249">
        <f>O267*H267</f>
        <v>0</v>
      </c>
      <c r="Q267" s="249">
        <v>0.022655000000000002</v>
      </c>
      <c r="R267" s="249">
        <f>Q267*H267</f>
        <v>0.051993225000000004</v>
      </c>
      <c r="S267" s="249">
        <v>0</v>
      </c>
      <c r="T267" s="250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51" t="s">
        <v>227</v>
      </c>
      <c r="AT267" s="251" t="s">
        <v>213</v>
      </c>
      <c r="AU267" s="251" t="s">
        <v>92</v>
      </c>
      <c r="AY267" s="18" t="s">
        <v>210</v>
      </c>
      <c r="BE267" s="252">
        <f>IF(N267="základná",J267,0)</f>
        <v>0</v>
      </c>
      <c r="BF267" s="252">
        <f>IF(N267="znížená",J267,0)</f>
        <v>0</v>
      </c>
      <c r="BG267" s="252">
        <f>IF(N267="zákl. prenesená",J267,0)</f>
        <v>0</v>
      </c>
      <c r="BH267" s="252">
        <f>IF(N267="zníž. prenesená",J267,0)</f>
        <v>0</v>
      </c>
      <c r="BI267" s="252">
        <f>IF(N267="nulová",J267,0)</f>
        <v>0</v>
      </c>
      <c r="BJ267" s="18" t="s">
        <v>92</v>
      </c>
      <c r="BK267" s="252">
        <f>ROUND(I267*H267,2)</f>
        <v>0</v>
      </c>
      <c r="BL267" s="18" t="s">
        <v>227</v>
      </c>
      <c r="BM267" s="251" t="s">
        <v>3359</v>
      </c>
    </row>
    <row r="268" s="13" customFormat="1">
      <c r="A268" s="13"/>
      <c r="B268" s="258"/>
      <c r="C268" s="259"/>
      <c r="D268" s="260" t="s">
        <v>256</v>
      </c>
      <c r="E268" s="261" t="s">
        <v>1</v>
      </c>
      <c r="F268" s="262" t="s">
        <v>3360</v>
      </c>
      <c r="G268" s="259"/>
      <c r="H268" s="263">
        <v>0</v>
      </c>
      <c r="I268" s="264"/>
      <c r="J268" s="259"/>
      <c r="K268" s="259"/>
      <c r="L268" s="265"/>
      <c r="M268" s="266"/>
      <c r="N268" s="267"/>
      <c r="O268" s="267"/>
      <c r="P268" s="267"/>
      <c r="Q268" s="267"/>
      <c r="R268" s="267"/>
      <c r="S268" s="267"/>
      <c r="T268" s="268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69" t="s">
        <v>256</v>
      </c>
      <c r="AU268" s="269" t="s">
        <v>92</v>
      </c>
      <c r="AV268" s="13" t="s">
        <v>92</v>
      </c>
      <c r="AW268" s="13" t="s">
        <v>32</v>
      </c>
      <c r="AX268" s="13" t="s">
        <v>76</v>
      </c>
      <c r="AY268" s="269" t="s">
        <v>210</v>
      </c>
    </row>
    <row r="269" s="13" customFormat="1">
      <c r="A269" s="13"/>
      <c r="B269" s="258"/>
      <c r="C269" s="259"/>
      <c r="D269" s="260" t="s">
        <v>256</v>
      </c>
      <c r="E269" s="261" t="s">
        <v>1</v>
      </c>
      <c r="F269" s="262" t="s">
        <v>3361</v>
      </c>
      <c r="G269" s="259"/>
      <c r="H269" s="263">
        <v>2.2949999999999999</v>
      </c>
      <c r="I269" s="264"/>
      <c r="J269" s="259"/>
      <c r="K269" s="259"/>
      <c r="L269" s="265"/>
      <c r="M269" s="266"/>
      <c r="N269" s="267"/>
      <c r="O269" s="267"/>
      <c r="P269" s="267"/>
      <c r="Q269" s="267"/>
      <c r="R269" s="267"/>
      <c r="S269" s="267"/>
      <c r="T269" s="268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69" t="s">
        <v>256</v>
      </c>
      <c r="AU269" s="269" t="s">
        <v>92</v>
      </c>
      <c r="AV269" s="13" t="s">
        <v>92</v>
      </c>
      <c r="AW269" s="13" t="s">
        <v>32</v>
      </c>
      <c r="AX269" s="13" t="s">
        <v>76</v>
      </c>
      <c r="AY269" s="269" t="s">
        <v>210</v>
      </c>
    </row>
    <row r="270" s="14" customFormat="1">
      <c r="A270" s="14"/>
      <c r="B270" s="270"/>
      <c r="C270" s="271"/>
      <c r="D270" s="260" t="s">
        <v>256</v>
      </c>
      <c r="E270" s="272" t="s">
        <v>1</v>
      </c>
      <c r="F270" s="273" t="s">
        <v>268</v>
      </c>
      <c r="G270" s="271"/>
      <c r="H270" s="274">
        <v>2.2949999999999999</v>
      </c>
      <c r="I270" s="275"/>
      <c r="J270" s="271"/>
      <c r="K270" s="271"/>
      <c r="L270" s="276"/>
      <c r="M270" s="277"/>
      <c r="N270" s="278"/>
      <c r="O270" s="278"/>
      <c r="P270" s="278"/>
      <c r="Q270" s="278"/>
      <c r="R270" s="278"/>
      <c r="S270" s="278"/>
      <c r="T270" s="279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80" t="s">
        <v>256</v>
      </c>
      <c r="AU270" s="280" t="s">
        <v>92</v>
      </c>
      <c r="AV270" s="14" t="s">
        <v>227</v>
      </c>
      <c r="AW270" s="14" t="s">
        <v>32</v>
      </c>
      <c r="AX270" s="14" t="s">
        <v>84</v>
      </c>
      <c r="AY270" s="280" t="s">
        <v>210</v>
      </c>
    </row>
    <row r="271" s="2" customFormat="1" ht="23.4566" customHeight="1">
      <c r="A271" s="39"/>
      <c r="B271" s="40"/>
      <c r="C271" s="239" t="s">
        <v>534</v>
      </c>
      <c r="D271" s="239" t="s">
        <v>213</v>
      </c>
      <c r="E271" s="240" t="s">
        <v>2577</v>
      </c>
      <c r="F271" s="241" t="s">
        <v>2578</v>
      </c>
      <c r="G271" s="242" t="s">
        <v>264</v>
      </c>
      <c r="H271" s="243">
        <v>45</v>
      </c>
      <c r="I271" s="244"/>
      <c r="J271" s="245">
        <f>ROUND(I271*H271,2)</f>
        <v>0</v>
      </c>
      <c r="K271" s="246"/>
      <c r="L271" s="45"/>
      <c r="M271" s="247" t="s">
        <v>1</v>
      </c>
      <c r="N271" s="248" t="s">
        <v>42</v>
      </c>
      <c r="O271" s="98"/>
      <c r="P271" s="249">
        <f>O271*H271</f>
        <v>0</v>
      </c>
      <c r="Q271" s="249">
        <v>2.4292980000000002</v>
      </c>
      <c r="R271" s="249">
        <f>Q271*H271</f>
        <v>109.31841000000001</v>
      </c>
      <c r="S271" s="249">
        <v>0</v>
      </c>
      <c r="T271" s="250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51" t="s">
        <v>227</v>
      </c>
      <c r="AT271" s="251" t="s">
        <v>213</v>
      </c>
      <c r="AU271" s="251" t="s">
        <v>92</v>
      </c>
      <c r="AY271" s="18" t="s">
        <v>210</v>
      </c>
      <c r="BE271" s="252">
        <f>IF(N271="základná",J271,0)</f>
        <v>0</v>
      </c>
      <c r="BF271" s="252">
        <f>IF(N271="znížená",J271,0)</f>
        <v>0</v>
      </c>
      <c r="BG271" s="252">
        <f>IF(N271="zákl. prenesená",J271,0)</f>
        <v>0</v>
      </c>
      <c r="BH271" s="252">
        <f>IF(N271="zníž. prenesená",J271,0)</f>
        <v>0</v>
      </c>
      <c r="BI271" s="252">
        <f>IF(N271="nulová",J271,0)</f>
        <v>0</v>
      </c>
      <c r="BJ271" s="18" t="s">
        <v>92</v>
      </c>
      <c r="BK271" s="252">
        <f>ROUND(I271*H271,2)</f>
        <v>0</v>
      </c>
      <c r="BL271" s="18" t="s">
        <v>227</v>
      </c>
      <c r="BM271" s="251" t="s">
        <v>3362</v>
      </c>
    </row>
    <row r="272" s="13" customFormat="1">
      <c r="A272" s="13"/>
      <c r="B272" s="258"/>
      <c r="C272" s="259"/>
      <c r="D272" s="260" t="s">
        <v>256</v>
      </c>
      <c r="E272" s="261" t="s">
        <v>1</v>
      </c>
      <c r="F272" s="262" t="s">
        <v>3363</v>
      </c>
      <c r="G272" s="259"/>
      <c r="H272" s="263">
        <v>45</v>
      </c>
      <c r="I272" s="264"/>
      <c r="J272" s="259"/>
      <c r="K272" s="259"/>
      <c r="L272" s="265"/>
      <c r="M272" s="266"/>
      <c r="N272" s="267"/>
      <c r="O272" s="267"/>
      <c r="P272" s="267"/>
      <c r="Q272" s="267"/>
      <c r="R272" s="267"/>
      <c r="S272" s="267"/>
      <c r="T272" s="268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69" t="s">
        <v>256</v>
      </c>
      <c r="AU272" s="269" t="s">
        <v>92</v>
      </c>
      <c r="AV272" s="13" t="s">
        <v>92</v>
      </c>
      <c r="AW272" s="13" t="s">
        <v>32</v>
      </c>
      <c r="AX272" s="13" t="s">
        <v>84</v>
      </c>
      <c r="AY272" s="269" t="s">
        <v>210</v>
      </c>
    </row>
    <row r="273" s="2" customFormat="1" ht="31.92453" customHeight="1">
      <c r="A273" s="39"/>
      <c r="B273" s="40"/>
      <c r="C273" s="239" t="s">
        <v>539</v>
      </c>
      <c r="D273" s="239" t="s">
        <v>213</v>
      </c>
      <c r="E273" s="240" t="s">
        <v>937</v>
      </c>
      <c r="F273" s="241" t="s">
        <v>938</v>
      </c>
      <c r="G273" s="242" t="s">
        <v>264</v>
      </c>
      <c r="H273" s="243">
        <v>18</v>
      </c>
      <c r="I273" s="244"/>
      <c r="J273" s="245">
        <f>ROUND(I273*H273,2)</f>
        <v>0</v>
      </c>
      <c r="K273" s="246"/>
      <c r="L273" s="45"/>
      <c r="M273" s="247" t="s">
        <v>1</v>
      </c>
      <c r="N273" s="248" t="s">
        <v>42</v>
      </c>
      <c r="O273" s="98"/>
      <c r="P273" s="249">
        <f>O273*H273</f>
        <v>0</v>
      </c>
      <c r="Q273" s="249">
        <v>2.0841599999999998</v>
      </c>
      <c r="R273" s="249">
        <f>Q273*H273</f>
        <v>37.514879999999998</v>
      </c>
      <c r="S273" s="249">
        <v>0</v>
      </c>
      <c r="T273" s="250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51" t="s">
        <v>227</v>
      </c>
      <c r="AT273" s="251" t="s">
        <v>213</v>
      </c>
      <c r="AU273" s="251" t="s">
        <v>92</v>
      </c>
      <c r="AY273" s="18" t="s">
        <v>210</v>
      </c>
      <c r="BE273" s="252">
        <f>IF(N273="základná",J273,0)</f>
        <v>0</v>
      </c>
      <c r="BF273" s="252">
        <f>IF(N273="znížená",J273,0)</f>
        <v>0</v>
      </c>
      <c r="BG273" s="252">
        <f>IF(N273="zákl. prenesená",J273,0)</f>
        <v>0</v>
      </c>
      <c r="BH273" s="252">
        <f>IF(N273="zníž. prenesená",J273,0)</f>
        <v>0</v>
      </c>
      <c r="BI273" s="252">
        <f>IF(N273="nulová",J273,0)</f>
        <v>0</v>
      </c>
      <c r="BJ273" s="18" t="s">
        <v>92</v>
      </c>
      <c r="BK273" s="252">
        <f>ROUND(I273*H273,2)</f>
        <v>0</v>
      </c>
      <c r="BL273" s="18" t="s">
        <v>227</v>
      </c>
      <c r="BM273" s="251" t="s">
        <v>3364</v>
      </c>
    </row>
    <row r="274" s="13" customFormat="1">
      <c r="A274" s="13"/>
      <c r="B274" s="258"/>
      <c r="C274" s="259"/>
      <c r="D274" s="260" t="s">
        <v>256</v>
      </c>
      <c r="E274" s="261" t="s">
        <v>1</v>
      </c>
      <c r="F274" s="262" t="s">
        <v>3365</v>
      </c>
      <c r="G274" s="259"/>
      <c r="H274" s="263">
        <v>18</v>
      </c>
      <c r="I274" s="264"/>
      <c r="J274" s="259"/>
      <c r="K274" s="259"/>
      <c r="L274" s="265"/>
      <c r="M274" s="266"/>
      <c r="N274" s="267"/>
      <c r="O274" s="267"/>
      <c r="P274" s="267"/>
      <c r="Q274" s="267"/>
      <c r="R274" s="267"/>
      <c r="S274" s="267"/>
      <c r="T274" s="268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69" t="s">
        <v>256</v>
      </c>
      <c r="AU274" s="269" t="s">
        <v>92</v>
      </c>
      <c r="AV274" s="13" t="s">
        <v>92</v>
      </c>
      <c r="AW274" s="13" t="s">
        <v>32</v>
      </c>
      <c r="AX274" s="13" t="s">
        <v>84</v>
      </c>
      <c r="AY274" s="269" t="s">
        <v>210</v>
      </c>
    </row>
    <row r="275" s="2" customFormat="1" ht="31.92453" customHeight="1">
      <c r="A275" s="39"/>
      <c r="B275" s="40"/>
      <c r="C275" s="239" t="s">
        <v>544</v>
      </c>
      <c r="D275" s="239" t="s">
        <v>213</v>
      </c>
      <c r="E275" s="240" t="s">
        <v>2581</v>
      </c>
      <c r="F275" s="241" t="s">
        <v>2582</v>
      </c>
      <c r="G275" s="242" t="s">
        <v>254</v>
      </c>
      <c r="H275" s="243">
        <v>99.159999999999997</v>
      </c>
      <c r="I275" s="244"/>
      <c r="J275" s="245">
        <f>ROUND(I275*H275,2)</f>
        <v>0</v>
      </c>
      <c r="K275" s="246"/>
      <c r="L275" s="45"/>
      <c r="M275" s="247" t="s">
        <v>1</v>
      </c>
      <c r="N275" s="248" t="s">
        <v>42</v>
      </c>
      <c r="O275" s="98"/>
      <c r="P275" s="249">
        <f>O275*H275</f>
        <v>0</v>
      </c>
      <c r="Q275" s="249">
        <v>0.90037999999999996</v>
      </c>
      <c r="R275" s="249">
        <f>Q275*H275</f>
        <v>89.28168079999999</v>
      </c>
      <c r="S275" s="249">
        <v>0</v>
      </c>
      <c r="T275" s="250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51" t="s">
        <v>227</v>
      </c>
      <c r="AT275" s="251" t="s">
        <v>213</v>
      </c>
      <c r="AU275" s="251" t="s">
        <v>92</v>
      </c>
      <c r="AY275" s="18" t="s">
        <v>210</v>
      </c>
      <c r="BE275" s="252">
        <f>IF(N275="základná",J275,0)</f>
        <v>0</v>
      </c>
      <c r="BF275" s="252">
        <f>IF(N275="znížená",J275,0)</f>
        <v>0</v>
      </c>
      <c r="BG275" s="252">
        <f>IF(N275="zákl. prenesená",J275,0)</f>
        <v>0</v>
      </c>
      <c r="BH275" s="252">
        <f>IF(N275="zníž. prenesená",J275,0)</f>
        <v>0</v>
      </c>
      <c r="BI275" s="252">
        <f>IF(N275="nulová",J275,0)</f>
        <v>0</v>
      </c>
      <c r="BJ275" s="18" t="s">
        <v>92</v>
      </c>
      <c r="BK275" s="252">
        <f>ROUND(I275*H275,2)</f>
        <v>0</v>
      </c>
      <c r="BL275" s="18" t="s">
        <v>227</v>
      </c>
      <c r="BM275" s="251" t="s">
        <v>3366</v>
      </c>
    </row>
    <row r="276" s="13" customFormat="1">
      <c r="A276" s="13"/>
      <c r="B276" s="258"/>
      <c r="C276" s="259"/>
      <c r="D276" s="260" t="s">
        <v>256</v>
      </c>
      <c r="E276" s="261" t="s">
        <v>1</v>
      </c>
      <c r="F276" s="262" t="s">
        <v>3367</v>
      </c>
      <c r="G276" s="259"/>
      <c r="H276" s="263">
        <v>6.4000000000000004</v>
      </c>
      <c r="I276" s="264"/>
      <c r="J276" s="259"/>
      <c r="K276" s="259"/>
      <c r="L276" s="265"/>
      <c r="M276" s="266"/>
      <c r="N276" s="267"/>
      <c r="O276" s="267"/>
      <c r="P276" s="267"/>
      <c r="Q276" s="267"/>
      <c r="R276" s="267"/>
      <c r="S276" s="267"/>
      <c r="T276" s="268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69" t="s">
        <v>256</v>
      </c>
      <c r="AU276" s="269" t="s">
        <v>92</v>
      </c>
      <c r="AV276" s="13" t="s">
        <v>92</v>
      </c>
      <c r="AW276" s="13" t="s">
        <v>32</v>
      </c>
      <c r="AX276" s="13" t="s">
        <v>76</v>
      </c>
      <c r="AY276" s="269" t="s">
        <v>210</v>
      </c>
    </row>
    <row r="277" s="13" customFormat="1">
      <c r="A277" s="13"/>
      <c r="B277" s="258"/>
      <c r="C277" s="259"/>
      <c r="D277" s="260" t="s">
        <v>256</v>
      </c>
      <c r="E277" s="261" t="s">
        <v>1</v>
      </c>
      <c r="F277" s="262" t="s">
        <v>3368</v>
      </c>
      <c r="G277" s="259"/>
      <c r="H277" s="263">
        <v>16</v>
      </c>
      <c r="I277" s="264"/>
      <c r="J277" s="259"/>
      <c r="K277" s="259"/>
      <c r="L277" s="265"/>
      <c r="M277" s="266"/>
      <c r="N277" s="267"/>
      <c r="O277" s="267"/>
      <c r="P277" s="267"/>
      <c r="Q277" s="267"/>
      <c r="R277" s="267"/>
      <c r="S277" s="267"/>
      <c r="T277" s="268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69" t="s">
        <v>256</v>
      </c>
      <c r="AU277" s="269" t="s">
        <v>92</v>
      </c>
      <c r="AV277" s="13" t="s">
        <v>92</v>
      </c>
      <c r="AW277" s="13" t="s">
        <v>32</v>
      </c>
      <c r="AX277" s="13" t="s">
        <v>76</v>
      </c>
      <c r="AY277" s="269" t="s">
        <v>210</v>
      </c>
    </row>
    <row r="278" s="13" customFormat="1">
      <c r="A278" s="13"/>
      <c r="B278" s="258"/>
      <c r="C278" s="259"/>
      <c r="D278" s="260" t="s">
        <v>256</v>
      </c>
      <c r="E278" s="261" t="s">
        <v>1</v>
      </c>
      <c r="F278" s="262" t="s">
        <v>3369</v>
      </c>
      <c r="G278" s="259"/>
      <c r="H278" s="263">
        <v>76.760000000000005</v>
      </c>
      <c r="I278" s="264"/>
      <c r="J278" s="259"/>
      <c r="K278" s="259"/>
      <c r="L278" s="265"/>
      <c r="M278" s="266"/>
      <c r="N278" s="267"/>
      <c r="O278" s="267"/>
      <c r="P278" s="267"/>
      <c r="Q278" s="267"/>
      <c r="R278" s="267"/>
      <c r="S278" s="267"/>
      <c r="T278" s="268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69" t="s">
        <v>256</v>
      </c>
      <c r="AU278" s="269" t="s">
        <v>92</v>
      </c>
      <c r="AV278" s="13" t="s">
        <v>92</v>
      </c>
      <c r="AW278" s="13" t="s">
        <v>32</v>
      </c>
      <c r="AX278" s="13" t="s">
        <v>76</v>
      </c>
      <c r="AY278" s="269" t="s">
        <v>210</v>
      </c>
    </row>
    <row r="279" s="14" customFormat="1">
      <c r="A279" s="14"/>
      <c r="B279" s="270"/>
      <c r="C279" s="271"/>
      <c r="D279" s="260" t="s">
        <v>256</v>
      </c>
      <c r="E279" s="272" t="s">
        <v>1</v>
      </c>
      <c r="F279" s="273" t="s">
        <v>268</v>
      </c>
      <c r="G279" s="271"/>
      <c r="H279" s="274">
        <v>99.159999999999997</v>
      </c>
      <c r="I279" s="275"/>
      <c r="J279" s="271"/>
      <c r="K279" s="271"/>
      <c r="L279" s="276"/>
      <c r="M279" s="277"/>
      <c r="N279" s="278"/>
      <c r="O279" s="278"/>
      <c r="P279" s="278"/>
      <c r="Q279" s="278"/>
      <c r="R279" s="278"/>
      <c r="S279" s="278"/>
      <c r="T279" s="279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80" t="s">
        <v>256</v>
      </c>
      <c r="AU279" s="280" t="s">
        <v>92</v>
      </c>
      <c r="AV279" s="14" t="s">
        <v>227</v>
      </c>
      <c r="AW279" s="14" t="s">
        <v>32</v>
      </c>
      <c r="AX279" s="14" t="s">
        <v>84</v>
      </c>
      <c r="AY279" s="280" t="s">
        <v>210</v>
      </c>
    </row>
    <row r="280" s="12" customFormat="1" ht="22.8" customHeight="1">
      <c r="A280" s="12"/>
      <c r="B280" s="223"/>
      <c r="C280" s="224"/>
      <c r="D280" s="225" t="s">
        <v>75</v>
      </c>
      <c r="E280" s="237" t="s">
        <v>209</v>
      </c>
      <c r="F280" s="237" t="s">
        <v>494</v>
      </c>
      <c r="G280" s="224"/>
      <c r="H280" s="224"/>
      <c r="I280" s="227"/>
      <c r="J280" s="238">
        <f>BK280</f>
        <v>0</v>
      </c>
      <c r="K280" s="224"/>
      <c r="L280" s="229"/>
      <c r="M280" s="230"/>
      <c r="N280" s="231"/>
      <c r="O280" s="231"/>
      <c r="P280" s="232">
        <f>SUM(P281:P308)</f>
        <v>0</v>
      </c>
      <c r="Q280" s="231"/>
      <c r="R280" s="232">
        <f>SUM(R281:R308)</f>
        <v>96.041444249999998</v>
      </c>
      <c r="S280" s="231"/>
      <c r="T280" s="233">
        <f>SUM(T281:T308)</f>
        <v>0</v>
      </c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R280" s="234" t="s">
        <v>84</v>
      </c>
      <c r="AT280" s="235" t="s">
        <v>75</v>
      </c>
      <c r="AU280" s="235" t="s">
        <v>84</v>
      </c>
      <c r="AY280" s="234" t="s">
        <v>210</v>
      </c>
      <c r="BK280" s="236">
        <f>SUM(BK281:BK308)</f>
        <v>0</v>
      </c>
    </row>
    <row r="281" s="2" customFormat="1" ht="23.4566" customHeight="1">
      <c r="A281" s="39"/>
      <c r="B281" s="40"/>
      <c r="C281" s="239" t="s">
        <v>550</v>
      </c>
      <c r="D281" s="239" t="s">
        <v>213</v>
      </c>
      <c r="E281" s="240" t="s">
        <v>496</v>
      </c>
      <c r="F281" s="241" t="s">
        <v>497</v>
      </c>
      <c r="G281" s="242" t="s">
        <v>254</v>
      </c>
      <c r="H281" s="243">
        <v>67.5</v>
      </c>
      <c r="I281" s="244"/>
      <c r="J281" s="245">
        <f>ROUND(I281*H281,2)</f>
        <v>0</v>
      </c>
      <c r="K281" s="246"/>
      <c r="L281" s="45"/>
      <c r="M281" s="247" t="s">
        <v>1</v>
      </c>
      <c r="N281" s="248" t="s">
        <v>42</v>
      </c>
      <c r="O281" s="98"/>
      <c r="P281" s="249">
        <f>O281*H281</f>
        <v>0</v>
      </c>
      <c r="Q281" s="249">
        <v>0.46166000000000001</v>
      </c>
      <c r="R281" s="249">
        <f>Q281*H281</f>
        <v>31.162050000000001</v>
      </c>
      <c r="S281" s="249">
        <v>0</v>
      </c>
      <c r="T281" s="250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51" t="s">
        <v>227</v>
      </c>
      <c r="AT281" s="251" t="s">
        <v>213</v>
      </c>
      <c r="AU281" s="251" t="s">
        <v>92</v>
      </c>
      <c r="AY281" s="18" t="s">
        <v>210</v>
      </c>
      <c r="BE281" s="252">
        <f>IF(N281="základná",J281,0)</f>
        <v>0</v>
      </c>
      <c r="BF281" s="252">
        <f>IF(N281="znížená",J281,0)</f>
        <v>0</v>
      </c>
      <c r="BG281" s="252">
        <f>IF(N281="zákl. prenesená",J281,0)</f>
        <v>0</v>
      </c>
      <c r="BH281" s="252">
        <f>IF(N281="zníž. prenesená",J281,0)</f>
        <v>0</v>
      </c>
      <c r="BI281" s="252">
        <f>IF(N281="nulová",J281,0)</f>
        <v>0</v>
      </c>
      <c r="BJ281" s="18" t="s">
        <v>92</v>
      </c>
      <c r="BK281" s="252">
        <f>ROUND(I281*H281,2)</f>
        <v>0</v>
      </c>
      <c r="BL281" s="18" t="s">
        <v>227</v>
      </c>
      <c r="BM281" s="251" t="s">
        <v>3370</v>
      </c>
    </row>
    <row r="282" s="13" customFormat="1">
      <c r="A282" s="13"/>
      <c r="B282" s="258"/>
      <c r="C282" s="259"/>
      <c r="D282" s="260" t="s">
        <v>256</v>
      </c>
      <c r="E282" s="261" t="s">
        <v>1</v>
      </c>
      <c r="F282" s="262" t="s">
        <v>3371</v>
      </c>
      <c r="G282" s="259"/>
      <c r="H282" s="263">
        <v>67.5</v>
      </c>
      <c r="I282" s="264"/>
      <c r="J282" s="259"/>
      <c r="K282" s="259"/>
      <c r="L282" s="265"/>
      <c r="M282" s="266"/>
      <c r="N282" s="267"/>
      <c r="O282" s="267"/>
      <c r="P282" s="267"/>
      <c r="Q282" s="267"/>
      <c r="R282" s="267"/>
      <c r="S282" s="267"/>
      <c r="T282" s="268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69" t="s">
        <v>256</v>
      </c>
      <c r="AU282" s="269" t="s">
        <v>92</v>
      </c>
      <c r="AV282" s="13" t="s">
        <v>92</v>
      </c>
      <c r="AW282" s="13" t="s">
        <v>32</v>
      </c>
      <c r="AX282" s="13" t="s">
        <v>76</v>
      </c>
      <c r="AY282" s="269" t="s">
        <v>210</v>
      </c>
    </row>
    <row r="283" s="14" customFormat="1">
      <c r="A283" s="14"/>
      <c r="B283" s="270"/>
      <c r="C283" s="271"/>
      <c r="D283" s="260" t="s">
        <v>256</v>
      </c>
      <c r="E283" s="272" t="s">
        <v>1</v>
      </c>
      <c r="F283" s="273" t="s">
        <v>268</v>
      </c>
      <c r="G283" s="271"/>
      <c r="H283" s="274">
        <v>67.5</v>
      </c>
      <c r="I283" s="275"/>
      <c r="J283" s="271"/>
      <c r="K283" s="271"/>
      <c r="L283" s="276"/>
      <c r="M283" s="277"/>
      <c r="N283" s="278"/>
      <c r="O283" s="278"/>
      <c r="P283" s="278"/>
      <c r="Q283" s="278"/>
      <c r="R283" s="278"/>
      <c r="S283" s="278"/>
      <c r="T283" s="279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80" t="s">
        <v>256</v>
      </c>
      <c r="AU283" s="280" t="s">
        <v>92</v>
      </c>
      <c r="AV283" s="14" t="s">
        <v>227</v>
      </c>
      <c r="AW283" s="14" t="s">
        <v>32</v>
      </c>
      <c r="AX283" s="14" t="s">
        <v>84</v>
      </c>
      <c r="AY283" s="280" t="s">
        <v>210</v>
      </c>
    </row>
    <row r="284" s="2" customFormat="1" ht="36.72453" customHeight="1">
      <c r="A284" s="39"/>
      <c r="B284" s="40"/>
      <c r="C284" s="239" t="s">
        <v>554</v>
      </c>
      <c r="D284" s="239" t="s">
        <v>213</v>
      </c>
      <c r="E284" s="240" t="s">
        <v>506</v>
      </c>
      <c r="F284" s="241" t="s">
        <v>507</v>
      </c>
      <c r="G284" s="242" t="s">
        <v>254</v>
      </c>
      <c r="H284" s="243">
        <v>67.5</v>
      </c>
      <c r="I284" s="244"/>
      <c r="J284" s="245">
        <f>ROUND(I284*H284,2)</f>
        <v>0</v>
      </c>
      <c r="K284" s="246"/>
      <c r="L284" s="45"/>
      <c r="M284" s="247" t="s">
        <v>1</v>
      </c>
      <c r="N284" s="248" t="s">
        <v>42</v>
      </c>
      <c r="O284" s="98"/>
      <c r="P284" s="249">
        <f>O284*H284</f>
        <v>0</v>
      </c>
      <c r="Q284" s="249">
        <v>0.47117510000000001</v>
      </c>
      <c r="R284" s="249">
        <f>Q284*H284</f>
        <v>31.804319250000002</v>
      </c>
      <c r="S284" s="249">
        <v>0</v>
      </c>
      <c r="T284" s="250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51" t="s">
        <v>227</v>
      </c>
      <c r="AT284" s="251" t="s">
        <v>213</v>
      </c>
      <c r="AU284" s="251" t="s">
        <v>92</v>
      </c>
      <c r="AY284" s="18" t="s">
        <v>210</v>
      </c>
      <c r="BE284" s="252">
        <f>IF(N284="základná",J284,0)</f>
        <v>0</v>
      </c>
      <c r="BF284" s="252">
        <f>IF(N284="znížená",J284,0)</f>
        <v>0</v>
      </c>
      <c r="BG284" s="252">
        <f>IF(N284="zákl. prenesená",J284,0)</f>
        <v>0</v>
      </c>
      <c r="BH284" s="252">
        <f>IF(N284="zníž. prenesená",J284,0)</f>
        <v>0</v>
      </c>
      <c r="BI284" s="252">
        <f>IF(N284="nulová",J284,0)</f>
        <v>0</v>
      </c>
      <c r="BJ284" s="18" t="s">
        <v>92</v>
      </c>
      <c r="BK284" s="252">
        <f>ROUND(I284*H284,2)</f>
        <v>0</v>
      </c>
      <c r="BL284" s="18" t="s">
        <v>227</v>
      </c>
      <c r="BM284" s="251" t="s">
        <v>3372</v>
      </c>
    </row>
    <row r="285" s="13" customFormat="1">
      <c r="A285" s="13"/>
      <c r="B285" s="258"/>
      <c r="C285" s="259"/>
      <c r="D285" s="260" t="s">
        <v>256</v>
      </c>
      <c r="E285" s="261" t="s">
        <v>1</v>
      </c>
      <c r="F285" s="262" t="s">
        <v>3371</v>
      </c>
      <c r="G285" s="259"/>
      <c r="H285" s="263">
        <v>67.5</v>
      </c>
      <c r="I285" s="264"/>
      <c r="J285" s="259"/>
      <c r="K285" s="259"/>
      <c r="L285" s="265"/>
      <c r="M285" s="266"/>
      <c r="N285" s="267"/>
      <c r="O285" s="267"/>
      <c r="P285" s="267"/>
      <c r="Q285" s="267"/>
      <c r="R285" s="267"/>
      <c r="S285" s="267"/>
      <c r="T285" s="268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69" t="s">
        <v>256</v>
      </c>
      <c r="AU285" s="269" t="s">
        <v>92</v>
      </c>
      <c r="AV285" s="13" t="s">
        <v>92</v>
      </c>
      <c r="AW285" s="13" t="s">
        <v>32</v>
      </c>
      <c r="AX285" s="13" t="s">
        <v>76</v>
      </c>
      <c r="AY285" s="269" t="s">
        <v>210</v>
      </c>
    </row>
    <row r="286" s="14" customFormat="1">
      <c r="A286" s="14"/>
      <c r="B286" s="270"/>
      <c r="C286" s="271"/>
      <c r="D286" s="260" t="s">
        <v>256</v>
      </c>
      <c r="E286" s="272" t="s">
        <v>1</v>
      </c>
      <c r="F286" s="273" t="s">
        <v>268</v>
      </c>
      <c r="G286" s="271"/>
      <c r="H286" s="274">
        <v>67.5</v>
      </c>
      <c r="I286" s="275"/>
      <c r="J286" s="271"/>
      <c r="K286" s="271"/>
      <c r="L286" s="276"/>
      <c r="M286" s="277"/>
      <c r="N286" s="278"/>
      <c r="O286" s="278"/>
      <c r="P286" s="278"/>
      <c r="Q286" s="278"/>
      <c r="R286" s="278"/>
      <c r="S286" s="278"/>
      <c r="T286" s="279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80" t="s">
        <v>256</v>
      </c>
      <c r="AU286" s="280" t="s">
        <v>92</v>
      </c>
      <c r="AV286" s="14" t="s">
        <v>227</v>
      </c>
      <c r="AW286" s="14" t="s">
        <v>32</v>
      </c>
      <c r="AX286" s="14" t="s">
        <v>84</v>
      </c>
      <c r="AY286" s="280" t="s">
        <v>210</v>
      </c>
    </row>
    <row r="287" s="2" customFormat="1" ht="31.92453" customHeight="1">
      <c r="A287" s="39"/>
      <c r="B287" s="40"/>
      <c r="C287" s="239" t="s">
        <v>560</v>
      </c>
      <c r="D287" s="239" t="s">
        <v>213</v>
      </c>
      <c r="E287" s="240" t="s">
        <v>2588</v>
      </c>
      <c r="F287" s="241" t="s">
        <v>527</v>
      </c>
      <c r="G287" s="242" t="s">
        <v>254</v>
      </c>
      <c r="H287" s="243">
        <v>67.5</v>
      </c>
      <c r="I287" s="244"/>
      <c r="J287" s="245">
        <f>ROUND(I287*H287,2)</f>
        <v>0</v>
      </c>
      <c r="K287" s="246"/>
      <c r="L287" s="45"/>
      <c r="M287" s="247" t="s">
        <v>1</v>
      </c>
      <c r="N287" s="248" t="s">
        <v>42</v>
      </c>
      <c r="O287" s="98"/>
      <c r="P287" s="249">
        <f>O287*H287</f>
        <v>0</v>
      </c>
      <c r="Q287" s="249">
        <v>0.0056100000000000004</v>
      </c>
      <c r="R287" s="249">
        <f>Q287*H287</f>
        <v>0.37867500000000004</v>
      </c>
      <c r="S287" s="249">
        <v>0</v>
      </c>
      <c r="T287" s="250">
        <f>S287*H287</f>
        <v>0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251" t="s">
        <v>227</v>
      </c>
      <c r="AT287" s="251" t="s">
        <v>213</v>
      </c>
      <c r="AU287" s="251" t="s">
        <v>92</v>
      </c>
      <c r="AY287" s="18" t="s">
        <v>210</v>
      </c>
      <c r="BE287" s="252">
        <f>IF(N287="základná",J287,0)</f>
        <v>0</v>
      </c>
      <c r="BF287" s="252">
        <f>IF(N287="znížená",J287,0)</f>
        <v>0</v>
      </c>
      <c r="BG287" s="252">
        <f>IF(N287="zákl. prenesená",J287,0)</f>
        <v>0</v>
      </c>
      <c r="BH287" s="252">
        <f>IF(N287="zníž. prenesená",J287,0)</f>
        <v>0</v>
      </c>
      <c r="BI287" s="252">
        <f>IF(N287="nulová",J287,0)</f>
        <v>0</v>
      </c>
      <c r="BJ287" s="18" t="s">
        <v>92</v>
      </c>
      <c r="BK287" s="252">
        <f>ROUND(I287*H287,2)</f>
        <v>0</v>
      </c>
      <c r="BL287" s="18" t="s">
        <v>227</v>
      </c>
      <c r="BM287" s="251" t="s">
        <v>3373</v>
      </c>
    </row>
    <row r="288" s="13" customFormat="1">
      <c r="A288" s="13"/>
      <c r="B288" s="258"/>
      <c r="C288" s="259"/>
      <c r="D288" s="260" t="s">
        <v>256</v>
      </c>
      <c r="E288" s="261" t="s">
        <v>1</v>
      </c>
      <c r="F288" s="262" t="s">
        <v>3371</v>
      </c>
      <c r="G288" s="259"/>
      <c r="H288" s="263">
        <v>67.5</v>
      </c>
      <c r="I288" s="264"/>
      <c r="J288" s="259"/>
      <c r="K288" s="259"/>
      <c r="L288" s="265"/>
      <c r="M288" s="266"/>
      <c r="N288" s="267"/>
      <c r="O288" s="267"/>
      <c r="P288" s="267"/>
      <c r="Q288" s="267"/>
      <c r="R288" s="267"/>
      <c r="S288" s="267"/>
      <c r="T288" s="268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69" t="s">
        <v>256</v>
      </c>
      <c r="AU288" s="269" t="s">
        <v>92</v>
      </c>
      <c r="AV288" s="13" t="s">
        <v>92</v>
      </c>
      <c r="AW288" s="13" t="s">
        <v>32</v>
      </c>
      <c r="AX288" s="13" t="s">
        <v>76</v>
      </c>
      <c r="AY288" s="269" t="s">
        <v>210</v>
      </c>
    </row>
    <row r="289" s="14" customFormat="1">
      <c r="A289" s="14"/>
      <c r="B289" s="270"/>
      <c r="C289" s="271"/>
      <c r="D289" s="260" t="s">
        <v>256</v>
      </c>
      <c r="E289" s="272" t="s">
        <v>1</v>
      </c>
      <c r="F289" s="273" t="s">
        <v>268</v>
      </c>
      <c r="G289" s="271"/>
      <c r="H289" s="274">
        <v>67.5</v>
      </c>
      <c r="I289" s="275"/>
      <c r="J289" s="271"/>
      <c r="K289" s="271"/>
      <c r="L289" s="276"/>
      <c r="M289" s="277"/>
      <c r="N289" s="278"/>
      <c r="O289" s="278"/>
      <c r="P289" s="278"/>
      <c r="Q289" s="278"/>
      <c r="R289" s="278"/>
      <c r="S289" s="278"/>
      <c r="T289" s="279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80" t="s">
        <v>256</v>
      </c>
      <c r="AU289" s="280" t="s">
        <v>92</v>
      </c>
      <c r="AV289" s="14" t="s">
        <v>227</v>
      </c>
      <c r="AW289" s="14" t="s">
        <v>32</v>
      </c>
      <c r="AX289" s="14" t="s">
        <v>84</v>
      </c>
      <c r="AY289" s="280" t="s">
        <v>210</v>
      </c>
    </row>
    <row r="290" s="2" customFormat="1" ht="31.92453" customHeight="1">
      <c r="A290" s="39"/>
      <c r="B290" s="40"/>
      <c r="C290" s="239" t="s">
        <v>566</v>
      </c>
      <c r="D290" s="239" t="s">
        <v>213</v>
      </c>
      <c r="E290" s="240" t="s">
        <v>530</v>
      </c>
      <c r="F290" s="241" t="s">
        <v>531</v>
      </c>
      <c r="G290" s="242" t="s">
        <v>254</v>
      </c>
      <c r="H290" s="243">
        <v>195</v>
      </c>
      <c r="I290" s="244"/>
      <c r="J290" s="245">
        <f>ROUND(I290*H290,2)</f>
        <v>0</v>
      </c>
      <c r="K290" s="246"/>
      <c r="L290" s="45"/>
      <c r="M290" s="247" t="s">
        <v>1</v>
      </c>
      <c r="N290" s="248" t="s">
        <v>42</v>
      </c>
      <c r="O290" s="98"/>
      <c r="P290" s="249">
        <f>O290*H290</f>
        <v>0</v>
      </c>
      <c r="Q290" s="249">
        <v>0.00051000000000000004</v>
      </c>
      <c r="R290" s="249">
        <f>Q290*H290</f>
        <v>0.099450000000000011</v>
      </c>
      <c r="S290" s="249">
        <v>0</v>
      </c>
      <c r="T290" s="250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51" t="s">
        <v>227</v>
      </c>
      <c r="AT290" s="251" t="s">
        <v>213</v>
      </c>
      <c r="AU290" s="251" t="s">
        <v>92</v>
      </c>
      <c r="AY290" s="18" t="s">
        <v>210</v>
      </c>
      <c r="BE290" s="252">
        <f>IF(N290="základná",J290,0)</f>
        <v>0</v>
      </c>
      <c r="BF290" s="252">
        <f>IF(N290="znížená",J290,0)</f>
        <v>0</v>
      </c>
      <c r="BG290" s="252">
        <f>IF(N290="zákl. prenesená",J290,0)</f>
        <v>0</v>
      </c>
      <c r="BH290" s="252">
        <f>IF(N290="zníž. prenesená",J290,0)</f>
        <v>0</v>
      </c>
      <c r="BI290" s="252">
        <f>IF(N290="nulová",J290,0)</f>
        <v>0</v>
      </c>
      <c r="BJ290" s="18" t="s">
        <v>92</v>
      </c>
      <c r="BK290" s="252">
        <f>ROUND(I290*H290,2)</f>
        <v>0</v>
      </c>
      <c r="BL290" s="18" t="s">
        <v>227</v>
      </c>
      <c r="BM290" s="251" t="s">
        <v>3374</v>
      </c>
    </row>
    <row r="291" s="13" customFormat="1">
      <c r="A291" s="13"/>
      <c r="B291" s="258"/>
      <c r="C291" s="259"/>
      <c r="D291" s="260" t="s">
        <v>256</v>
      </c>
      <c r="E291" s="261" t="s">
        <v>1</v>
      </c>
      <c r="F291" s="262" t="s">
        <v>3371</v>
      </c>
      <c r="G291" s="259"/>
      <c r="H291" s="263">
        <v>67.5</v>
      </c>
      <c r="I291" s="264"/>
      <c r="J291" s="259"/>
      <c r="K291" s="259"/>
      <c r="L291" s="265"/>
      <c r="M291" s="266"/>
      <c r="N291" s="267"/>
      <c r="O291" s="267"/>
      <c r="P291" s="267"/>
      <c r="Q291" s="267"/>
      <c r="R291" s="267"/>
      <c r="S291" s="267"/>
      <c r="T291" s="268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69" t="s">
        <v>256</v>
      </c>
      <c r="AU291" s="269" t="s">
        <v>92</v>
      </c>
      <c r="AV291" s="13" t="s">
        <v>92</v>
      </c>
      <c r="AW291" s="13" t="s">
        <v>32</v>
      </c>
      <c r="AX291" s="13" t="s">
        <v>76</v>
      </c>
      <c r="AY291" s="269" t="s">
        <v>210</v>
      </c>
    </row>
    <row r="292" s="13" customFormat="1">
      <c r="A292" s="13"/>
      <c r="B292" s="258"/>
      <c r="C292" s="259"/>
      <c r="D292" s="260" t="s">
        <v>256</v>
      </c>
      <c r="E292" s="261" t="s">
        <v>1</v>
      </c>
      <c r="F292" s="262" t="s">
        <v>3375</v>
      </c>
      <c r="G292" s="259"/>
      <c r="H292" s="263">
        <v>127.5</v>
      </c>
      <c r="I292" s="264"/>
      <c r="J292" s="259"/>
      <c r="K292" s="259"/>
      <c r="L292" s="265"/>
      <c r="M292" s="266"/>
      <c r="N292" s="267"/>
      <c r="O292" s="267"/>
      <c r="P292" s="267"/>
      <c r="Q292" s="267"/>
      <c r="R292" s="267"/>
      <c r="S292" s="267"/>
      <c r="T292" s="268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69" t="s">
        <v>256</v>
      </c>
      <c r="AU292" s="269" t="s">
        <v>92</v>
      </c>
      <c r="AV292" s="13" t="s">
        <v>92</v>
      </c>
      <c r="AW292" s="13" t="s">
        <v>32</v>
      </c>
      <c r="AX292" s="13" t="s">
        <v>76</v>
      </c>
      <c r="AY292" s="269" t="s">
        <v>210</v>
      </c>
    </row>
    <row r="293" s="14" customFormat="1">
      <c r="A293" s="14"/>
      <c r="B293" s="270"/>
      <c r="C293" s="271"/>
      <c r="D293" s="260" t="s">
        <v>256</v>
      </c>
      <c r="E293" s="272" t="s">
        <v>1</v>
      </c>
      <c r="F293" s="273" t="s">
        <v>268</v>
      </c>
      <c r="G293" s="271"/>
      <c r="H293" s="274">
        <v>195</v>
      </c>
      <c r="I293" s="275"/>
      <c r="J293" s="271"/>
      <c r="K293" s="271"/>
      <c r="L293" s="276"/>
      <c r="M293" s="277"/>
      <c r="N293" s="278"/>
      <c r="O293" s="278"/>
      <c r="P293" s="278"/>
      <c r="Q293" s="278"/>
      <c r="R293" s="278"/>
      <c r="S293" s="278"/>
      <c r="T293" s="279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80" t="s">
        <v>256</v>
      </c>
      <c r="AU293" s="280" t="s">
        <v>92</v>
      </c>
      <c r="AV293" s="14" t="s">
        <v>227</v>
      </c>
      <c r="AW293" s="14" t="s">
        <v>32</v>
      </c>
      <c r="AX293" s="14" t="s">
        <v>84</v>
      </c>
      <c r="AY293" s="280" t="s">
        <v>210</v>
      </c>
    </row>
    <row r="294" s="2" customFormat="1" ht="31.92453" customHeight="1">
      <c r="A294" s="39"/>
      <c r="B294" s="40"/>
      <c r="C294" s="239" t="s">
        <v>570</v>
      </c>
      <c r="D294" s="239" t="s">
        <v>213</v>
      </c>
      <c r="E294" s="240" t="s">
        <v>2592</v>
      </c>
      <c r="F294" s="241" t="s">
        <v>2593</v>
      </c>
      <c r="G294" s="242" t="s">
        <v>254</v>
      </c>
      <c r="H294" s="243">
        <v>63.75</v>
      </c>
      <c r="I294" s="244"/>
      <c r="J294" s="245">
        <f>ROUND(I294*H294,2)</f>
        <v>0</v>
      </c>
      <c r="K294" s="246"/>
      <c r="L294" s="45"/>
      <c r="M294" s="247" t="s">
        <v>1</v>
      </c>
      <c r="N294" s="248" t="s">
        <v>42</v>
      </c>
      <c r="O294" s="98"/>
      <c r="P294" s="249">
        <f>O294*H294</f>
        <v>0</v>
      </c>
      <c r="Q294" s="249">
        <v>0.10373</v>
      </c>
      <c r="R294" s="249">
        <f>Q294*H294</f>
        <v>6.6127875000000005</v>
      </c>
      <c r="S294" s="249">
        <v>0</v>
      </c>
      <c r="T294" s="250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51" t="s">
        <v>227</v>
      </c>
      <c r="AT294" s="251" t="s">
        <v>213</v>
      </c>
      <c r="AU294" s="251" t="s">
        <v>92</v>
      </c>
      <c r="AY294" s="18" t="s">
        <v>210</v>
      </c>
      <c r="BE294" s="252">
        <f>IF(N294="základná",J294,0)</f>
        <v>0</v>
      </c>
      <c r="BF294" s="252">
        <f>IF(N294="znížená",J294,0)</f>
        <v>0</v>
      </c>
      <c r="BG294" s="252">
        <f>IF(N294="zákl. prenesená",J294,0)</f>
        <v>0</v>
      </c>
      <c r="BH294" s="252">
        <f>IF(N294="zníž. prenesená",J294,0)</f>
        <v>0</v>
      </c>
      <c r="BI294" s="252">
        <f>IF(N294="nulová",J294,0)</f>
        <v>0</v>
      </c>
      <c r="BJ294" s="18" t="s">
        <v>92</v>
      </c>
      <c r="BK294" s="252">
        <f>ROUND(I294*H294,2)</f>
        <v>0</v>
      </c>
      <c r="BL294" s="18" t="s">
        <v>227</v>
      </c>
      <c r="BM294" s="251" t="s">
        <v>3376</v>
      </c>
    </row>
    <row r="295" s="13" customFormat="1">
      <c r="A295" s="13"/>
      <c r="B295" s="258"/>
      <c r="C295" s="259"/>
      <c r="D295" s="260" t="s">
        <v>256</v>
      </c>
      <c r="E295" s="261" t="s">
        <v>1</v>
      </c>
      <c r="F295" s="262" t="s">
        <v>3377</v>
      </c>
      <c r="G295" s="259"/>
      <c r="H295" s="263">
        <v>63.75</v>
      </c>
      <c r="I295" s="264"/>
      <c r="J295" s="259"/>
      <c r="K295" s="259"/>
      <c r="L295" s="265"/>
      <c r="M295" s="266"/>
      <c r="N295" s="267"/>
      <c r="O295" s="267"/>
      <c r="P295" s="267"/>
      <c r="Q295" s="267"/>
      <c r="R295" s="267"/>
      <c r="S295" s="267"/>
      <c r="T295" s="268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69" t="s">
        <v>256</v>
      </c>
      <c r="AU295" s="269" t="s">
        <v>92</v>
      </c>
      <c r="AV295" s="13" t="s">
        <v>92</v>
      </c>
      <c r="AW295" s="13" t="s">
        <v>32</v>
      </c>
      <c r="AX295" s="13" t="s">
        <v>76</v>
      </c>
      <c r="AY295" s="269" t="s">
        <v>210</v>
      </c>
    </row>
    <row r="296" s="14" customFormat="1">
      <c r="A296" s="14"/>
      <c r="B296" s="270"/>
      <c r="C296" s="271"/>
      <c r="D296" s="260" t="s">
        <v>256</v>
      </c>
      <c r="E296" s="272" t="s">
        <v>1</v>
      </c>
      <c r="F296" s="273" t="s">
        <v>268</v>
      </c>
      <c r="G296" s="271"/>
      <c r="H296" s="274">
        <v>63.75</v>
      </c>
      <c r="I296" s="275"/>
      <c r="J296" s="271"/>
      <c r="K296" s="271"/>
      <c r="L296" s="276"/>
      <c r="M296" s="277"/>
      <c r="N296" s="278"/>
      <c r="O296" s="278"/>
      <c r="P296" s="278"/>
      <c r="Q296" s="278"/>
      <c r="R296" s="278"/>
      <c r="S296" s="278"/>
      <c r="T296" s="279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80" t="s">
        <v>256</v>
      </c>
      <c r="AU296" s="280" t="s">
        <v>92</v>
      </c>
      <c r="AV296" s="14" t="s">
        <v>227</v>
      </c>
      <c r="AW296" s="14" t="s">
        <v>32</v>
      </c>
      <c r="AX296" s="14" t="s">
        <v>84</v>
      </c>
      <c r="AY296" s="280" t="s">
        <v>210</v>
      </c>
    </row>
    <row r="297" s="2" customFormat="1" ht="31.92453" customHeight="1">
      <c r="A297" s="39"/>
      <c r="B297" s="40"/>
      <c r="C297" s="239" t="s">
        <v>574</v>
      </c>
      <c r="D297" s="239" t="s">
        <v>213</v>
      </c>
      <c r="E297" s="240" t="s">
        <v>2596</v>
      </c>
      <c r="F297" s="241" t="s">
        <v>2597</v>
      </c>
      <c r="G297" s="242" t="s">
        <v>254</v>
      </c>
      <c r="H297" s="243">
        <v>63.75</v>
      </c>
      <c r="I297" s="244"/>
      <c r="J297" s="245">
        <f>ROUND(I297*H297,2)</f>
        <v>0</v>
      </c>
      <c r="K297" s="246"/>
      <c r="L297" s="45"/>
      <c r="M297" s="247" t="s">
        <v>1</v>
      </c>
      <c r="N297" s="248" t="s">
        <v>42</v>
      </c>
      <c r="O297" s="98"/>
      <c r="P297" s="249">
        <f>O297*H297</f>
        <v>0</v>
      </c>
      <c r="Q297" s="249">
        <v>0.10373</v>
      </c>
      <c r="R297" s="249">
        <f>Q297*H297</f>
        <v>6.6127875000000005</v>
      </c>
      <c r="S297" s="249">
        <v>0</v>
      </c>
      <c r="T297" s="250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51" t="s">
        <v>227</v>
      </c>
      <c r="AT297" s="251" t="s">
        <v>213</v>
      </c>
      <c r="AU297" s="251" t="s">
        <v>92</v>
      </c>
      <c r="AY297" s="18" t="s">
        <v>210</v>
      </c>
      <c r="BE297" s="252">
        <f>IF(N297="základná",J297,0)</f>
        <v>0</v>
      </c>
      <c r="BF297" s="252">
        <f>IF(N297="znížená",J297,0)</f>
        <v>0</v>
      </c>
      <c r="BG297" s="252">
        <f>IF(N297="zákl. prenesená",J297,0)</f>
        <v>0</v>
      </c>
      <c r="BH297" s="252">
        <f>IF(N297="zníž. prenesená",J297,0)</f>
        <v>0</v>
      </c>
      <c r="BI297" s="252">
        <f>IF(N297="nulová",J297,0)</f>
        <v>0</v>
      </c>
      <c r="BJ297" s="18" t="s">
        <v>92</v>
      </c>
      <c r="BK297" s="252">
        <f>ROUND(I297*H297,2)</f>
        <v>0</v>
      </c>
      <c r="BL297" s="18" t="s">
        <v>227</v>
      </c>
      <c r="BM297" s="251" t="s">
        <v>3378</v>
      </c>
    </row>
    <row r="298" s="13" customFormat="1">
      <c r="A298" s="13"/>
      <c r="B298" s="258"/>
      <c r="C298" s="259"/>
      <c r="D298" s="260" t="s">
        <v>256</v>
      </c>
      <c r="E298" s="261" t="s">
        <v>1</v>
      </c>
      <c r="F298" s="262" t="s">
        <v>3377</v>
      </c>
      <c r="G298" s="259"/>
      <c r="H298" s="263">
        <v>63.75</v>
      </c>
      <c r="I298" s="264"/>
      <c r="J298" s="259"/>
      <c r="K298" s="259"/>
      <c r="L298" s="265"/>
      <c r="M298" s="266"/>
      <c r="N298" s="267"/>
      <c r="O298" s="267"/>
      <c r="P298" s="267"/>
      <c r="Q298" s="267"/>
      <c r="R298" s="267"/>
      <c r="S298" s="267"/>
      <c r="T298" s="268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69" t="s">
        <v>256</v>
      </c>
      <c r="AU298" s="269" t="s">
        <v>92</v>
      </c>
      <c r="AV298" s="13" t="s">
        <v>92</v>
      </c>
      <c r="AW298" s="13" t="s">
        <v>32</v>
      </c>
      <c r="AX298" s="13" t="s">
        <v>76</v>
      </c>
      <c r="AY298" s="269" t="s">
        <v>210</v>
      </c>
    </row>
    <row r="299" s="14" customFormat="1">
      <c r="A299" s="14"/>
      <c r="B299" s="270"/>
      <c r="C299" s="271"/>
      <c r="D299" s="260" t="s">
        <v>256</v>
      </c>
      <c r="E299" s="272" t="s">
        <v>1</v>
      </c>
      <c r="F299" s="273" t="s">
        <v>268</v>
      </c>
      <c r="G299" s="271"/>
      <c r="H299" s="274">
        <v>63.75</v>
      </c>
      <c r="I299" s="275"/>
      <c r="J299" s="271"/>
      <c r="K299" s="271"/>
      <c r="L299" s="276"/>
      <c r="M299" s="277"/>
      <c r="N299" s="278"/>
      <c r="O299" s="278"/>
      <c r="P299" s="278"/>
      <c r="Q299" s="278"/>
      <c r="R299" s="278"/>
      <c r="S299" s="278"/>
      <c r="T299" s="279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80" t="s">
        <v>256</v>
      </c>
      <c r="AU299" s="280" t="s">
        <v>92</v>
      </c>
      <c r="AV299" s="14" t="s">
        <v>227</v>
      </c>
      <c r="AW299" s="14" t="s">
        <v>32</v>
      </c>
      <c r="AX299" s="14" t="s">
        <v>84</v>
      </c>
      <c r="AY299" s="280" t="s">
        <v>210</v>
      </c>
    </row>
    <row r="300" s="2" customFormat="1" ht="31.92453" customHeight="1">
      <c r="A300" s="39"/>
      <c r="B300" s="40"/>
      <c r="C300" s="239" t="s">
        <v>579</v>
      </c>
      <c r="D300" s="239" t="s">
        <v>213</v>
      </c>
      <c r="E300" s="240" t="s">
        <v>535</v>
      </c>
      <c r="F300" s="241" t="s">
        <v>536</v>
      </c>
      <c r="G300" s="242" t="s">
        <v>254</v>
      </c>
      <c r="H300" s="243">
        <v>67.5</v>
      </c>
      <c r="I300" s="244"/>
      <c r="J300" s="245">
        <f>ROUND(I300*H300,2)</f>
        <v>0</v>
      </c>
      <c r="K300" s="246"/>
      <c r="L300" s="45"/>
      <c r="M300" s="247" t="s">
        <v>1</v>
      </c>
      <c r="N300" s="248" t="s">
        <v>42</v>
      </c>
      <c r="O300" s="98"/>
      <c r="P300" s="249">
        <f>O300*H300</f>
        <v>0</v>
      </c>
      <c r="Q300" s="249">
        <v>0.12966</v>
      </c>
      <c r="R300" s="249">
        <f>Q300*H300</f>
        <v>8.7520500000000006</v>
      </c>
      <c r="S300" s="249">
        <v>0</v>
      </c>
      <c r="T300" s="250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51" t="s">
        <v>227</v>
      </c>
      <c r="AT300" s="251" t="s">
        <v>213</v>
      </c>
      <c r="AU300" s="251" t="s">
        <v>92</v>
      </c>
      <c r="AY300" s="18" t="s">
        <v>210</v>
      </c>
      <c r="BE300" s="252">
        <f>IF(N300="základná",J300,0)</f>
        <v>0</v>
      </c>
      <c r="BF300" s="252">
        <f>IF(N300="znížená",J300,0)</f>
        <v>0</v>
      </c>
      <c r="BG300" s="252">
        <f>IF(N300="zákl. prenesená",J300,0)</f>
        <v>0</v>
      </c>
      <c r="BH300" s="252">
        <f>IF(N300="zníž. prenesená",J300,0)</f>
        <v>0</v>
      </c>
      <c r="BI300" s="252">
        <f>IF(N300="nulová",J300,0)</f>
        <v>0</v>
      </c>
      <c r="BJ300" s="18" t="s">
        <v>92</v>
      </c>
      <c r="BK300" s="252">
        <f>ROUND(I300*H300,2)</f>
        <v>0</v>
      </c>
      <c r="BL300" s="18" t="s">
        <v>227</v>
      </c>
      <c r="BM300" s="251" t="s">
        <v>3379</v>
      </c>
    </row>
    <row r="301" s="13" customFormat="1">
      <c r="A301" s="13"/>
      <c r="B301" s="258"/>
      <c r="C301" s="259"/>
      <c r="D301" s="260" t="s">
        <v>256</v>
      </c>
      <c r="E301" s="261" t="s">
        <v>1</v>
      </c>
      <c r="F301" s="262" t="s">
        <v>3371</v>
      </c>
      <c r="G301" s="259"/>
      <c r="H301" s="263">
        <v>67.5</v>
      </c>
      <c r="I301" s="264"/>
      <c r="J301" s="259"/>
      <c r="K301" s="259"/>
      <c r="L301" s="265"/>
      <c r="M301" s="266"/>
      <c r="N301" s="267"/>
      <c r="O301" s="267"/>
      <c r="P301" s="267"/>
      <c r="Q301" s="267"/>
      <c r="R301" s="267"/>
      <c r="S301" s="267"/>
      <c r="T301" s="268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69" t="s">
        <v>256</v>
      </c>
      <c r="AU301" s="269" t="s">
        <v>92</v>
      </c>
      <c r="AV301" s="13" t="s">
        <v>92</v>
      </c>
      <c r="AW301" s="13" t="s">
        <v>32</v>
      </c>
      <c r="AX301" s="13" t="s">
        <v>76</v>
      </c>
      <c r="AY301" s="269" t="s">
        <v>210</v>
      </c>
    </row>
    <row r="302" s="14" customFormat="1">
      <c r="A302" s="14"/>
      <c r="B302" s="270"/>
      <c r="C302" s="271"/>
      <c r="D302" s="260" t="s">
        <v>256</v>
      </c>
      <c r="E302" s="272" t="s">
        <v>1</v>
      </c>
      <c r="F302" s="273" t="s">
        <v>268</v>
      </c>
      <c r="G302" s="271"/>
      <c r="H302" s="274">
        <v>67.5</v>
      </c>
      <c r="I302" s="275"/>
      <c r="J302" s="271"/>
      <c r="K302" s="271"/>
      <c r="L302" s="276"/>
      <c r="M302" s="277"/>
      <c r="N302" s="278"/>
      <c r="O302" s="278"/>
      <c r="P302" s="278"/>
      <c r="Q302" s="278"/>
      <c r="R302" s="278"/>
      <c r="S302" s="278"/>
      <c r="T302" s="279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80" t="s">
        <v>256</v>
      </c>
      <c r="AU302" s="280" t="s">
        <v>92</v>
      </c>
      <c r="AV302" s="14" t="s">
        <v>227</v>
      </c>
      <c r="AW302" s="14" t="s">
        <v>32</v>
      </c>
      <c r="AX302" s="14" t="s">
        <v>84</v>
      </c>
      <c r="AY302" s="280" t="s">
        <v>210</v>
      </c>
    </row>
    <row r="303" s="2" customFormat="1" ht="36.72453" customHeight="1">
      <c r="A303" s="39"/>
      <c r="B303" s="40"/>
      <c r="C303" s="239" t="s">
        <v>583</v>
      </c>
      <c r="D303" s="239" t="s">
        <v>213</v>
      </c>
      <c r="E303" s="240" t="s">
        <v>540</v>
      </c>
      <c r="F303" s="241" t="s">
        <v>541</v>
      </c>
      <c r="G303" s="242" t="s">
        <v>254</v>
      </c>
      <c r="H303" s="243">
        <v>67.5</v>
      </c>
      <c r="I303" s="244"/>
      <c r="J303" s="245">
        <f>ROUND(I303*H303,2)</f>
        <v>0</v>
      </c>
      <c r="K303" s="246"/>
      <c r="L303" s="45"/>
      <c r="M303" s="247" t="s">
        <v>1</v>
      </c>
      <c r="N303" s="248" t="s">
        <v>42</v>
      </c>
      <c r="O303" s="98"/>
      <c r="P303" s="249">
        <f>O303*H303</f>
        <v>0</v>
      </c>
      <c r="Q303" s="249">
        <v>0.15559000000000001</v>
      </c>
      <c r="R303" s="249">
        <f>Q303*H303</f>
        <v>10.502325000000001</v>
      </c>
      <c r="S303" s="249">
        <v>0</v>
      </c>
      <c r="T303" s="250">
        <f>S303*H303</f>
        <v>0</v>
      </c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R303" s="251" t="s">
        <v>227</v>
      </c>
      <c r="AT303" s="251" t="s">
        <v>213</v>
      </c>
      <c r="AU303" s="251" t="s">
        <v>92</v>
      </c>
      <c r="AY303" s="18" t="s">
        <v>210</v>
      </c>
      <c r="BE303" s="252">
        <f>IF(N303="základná",J303,0)</f>
        <v>0</v>
      </c>
      <c r="BF303" s="252">
        <f>IF(N303="znížená",J303,0)</f>
        <v>0</v>
      </c>
      <c r="BG303" s="252">
        <f>IF(N303="zákl. prenesená",J303,0)</f>
        <v>0</v>
      </c>
      <c r="BH303" s="252">
        <f>IF(N303="zníž. prenesená",J303,0)</f>
        <v>0</v>
      </c>
      <c r="BI303" s="252">
        <f>IF(N303="nulová",J303,0)</f>
        <v>0</v>
      </c>
      <c r="BJ303" s="18" t="s">
        <v>92</v>
      </c>
      <c r="BK303" s="252">
        <f>ROUND(I303*H303,2)</f>
        <v>0</v>
      </c>
      <c r="BL303" s="18" t="s">
        <v>227</v>
      </c>
      <c r="BM303" s="251" t="s">
        <v>3380</v>
      </c>
    </row>
    <row r="304" s="13" customFormat="1">
      <c r="A304" s="13"/>
      <c r="B304" s="258"/>
      <c r="C304" s="259"/>
      <c r="D304" s="260" t="s">
        <v>256</v>
      </c>
      <c r="E304" s="261" t="s">
        <v>1</v>
      </c>
      <c r="F304" s="262" t="s">
        <v>3371</v>
      </c>
      <c r="G304" s="259"/>
      <c r="H304" s="263">
        <v>67.5</v>
      </c>
      <c r="I304" s="264"/>
      <c r="J304" s="259"/>
      <c r="K304" s="259"/>
      <c r="L304" s="265"/>
      <c r="M304" s="266"/>
      <c r="N304" s="267"/>
      <c r="O304" s="267"/>
      <c r="P304" s="267"/>
      <c r="Q304" s="267"/>
      <c r="R304" s="267"/>
      <c r="S304" s="267"/>
      <c r="T304" s="268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69" t="s">
        <v>256</v>
      </c>
      <c r="AU304" s="269" t="s">
        <v>92</v>
      </c>
      <c r="AV304" s="13" t="s">
        <v>92</v>
      </c>
      <c r="AW304" s="13" t="s">
        <v>32</v>
      </c>
      <c r="AX304" s="13" t="s">
        <v>76</v>
      </c>
      <c r="AY304" s="269" t="s">
        <v>210</v>
      </c>
    </row>
    <row r="305" s="14" customFormat="1">
      <c r="A305" s="14"/>
      <c r="B305" s="270"/>
      <c r="C305" s="271"/>
      <c r="D305" s="260" t="s">
        <v>256</v>
      </c>
      <c r="E305" s="272" t="s">
        <v>1</v>
      </c>
      <c r="F305" s="273" t="s">
        <v>268</v>
      </c>
      <c r="G305" s="271"/>
      <c r="H305" s="274">
        <v>67.5</v>
      </c>
      <c r="I305" s="275"/>
      <c r="J305" s="271"/>
      <c r="K305" s="271"/>
      <c r="L305" s="276"/>
      <c r="M305" s="277"/>
      <c r="N305" s="278"/>
      <c r="O305" s="278"/>
      <c r="P305" s="278"/>
      <c r="Q305" s="278"/>
      <c r="R305" s="278"/>
      <c r="S305" s="278"/>
      <c r="T305" s="279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80" t="s">
        <v>256</v>
      </c>
      <c r="AU305" s="280" t="s">
        <v>92</v>
      </c>
      <c r="AV305" s="14" t="s">
        <v>227</v>
      </c>
      <c r="AW305" s="14" t="s">
        <v>32</v>
      </c>
      <c r="AX305" s="14" t="s">
        <v>84</v>
      </c>
      <c r="AY305" s="280" t="s">
        <v>210</v>
      </c>
    </row>
    <row r="306" s="2" customFormat="1" ht="16.30189" customHeight="1">
      <c r="A306" s="39"/>
      <c r="B306" s="40"/>
      <c r="C306" s="239" t="s">
        <v>589</v>
      </c>
      <c r="D306" s="239" t="s">
        <v>213</v>
      </c>
      <c r="E306" s="240" t="s">
        <v>2601</v>
      </c>
      <c r="F306" s="241" t="s">
        <v>2602</v>
      </c>
      <c r="G306" s="242" t="s">
        <v>310</v>
      </c>
      <c r="H306" s="243">
        <v>32.5</v>
      </c>
      <c r="I306" s="244"/>
      <c r="J306" s="245">
        <f>ROUND(I306*H306,2)</f>
        <v>0</v>
      </c>
      <c r="K306" s="246"/>
      <c r="L306" s="45"/>
      <c r="M306" s="247" t="s">
        <v>1</v>
      </c>
      <c r="N306" s="248" t="s">
        <v>42</v>
      </c>
      <c r="O306" s="98"/>
      <c r="P306" s="249">
        <f>O306*H306</f>
        <v>0</v>
      </c>
      <c r="Q306" s="249">
        <v>0.0035999999999999999</v>
      </c>
      <c r="R306" s="249">
        <f>Q306*H306</f>
        <v>0.11699999999999999</v>
      </c>
      <c r="S306" s="249">
        <v>0</v>
      </c>
      <c r="T306" s="250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51" t="s">
        <v>227</v>
      </c>
      <c r="AT306" s="251" t="s">
        <v>213</v>
      </c>
      <c r="AU306" s="251" t="s">
        <v>92</v>
      </c>
      <c r="AY306" s="18" t="s">
        <v>210</v>
      </c>
      <c r="BE306" s="252">
        <f>IF(N306="základná",J306,0)</f>
        <v>0</v>
      </c>
      <c r="BF306" s="252">
        <f>IF(N306="znížená",J306,0)</f>
        <v>0</v>
      </c>
      <c r="BG306" s="252">
        <f>IF(N306="zákl. prenesená",J306,0)</f>
        <v>0</v>
      </c>
      <c r="BH306" s="252">
        <f>IF(N306="zníž. prenesená",J306,0)</f>
        <v>0</v>
      </c>
      <c r="BI306" s="252">
        <f>IF(N306="nulová",J306,0)</f>
        <v>0</v>
      </c>
      <c r="BJ306" s="18" t="s">
        <v>92</v>
      </c>
      <c r="BK306" s="252">
        <f>ROUND(I306*H306,2)</f>
        <v>0</v>
      </c>
      <c r="BL306" s="18" t="s">
        <v>227</v>
      </c>
      <c r="BM306" s="251" t="s">
        <v>3381</v>
      </c>
    </row>
    <row r="307" s="13" customFormat="1">
      <c r="A307" s="13"/>
      <c r="B307" s="258"/>
      <c r="C307" s="259"/>
      <c r="D307" s="260" t="s">
        <v>256</v>
      </c>
      <c r="E307" s="261" t="s">
        <v>1</v>
      </c>
      <c r="F307" s="262" t="s">
        <v>3382</v>
      </c>
      <c r="G307" s="259"/>
      <c r="H307" s="263">
        <v>32.5</v>
      </c>
      <c r="I307" s="264"/>
      <c r="J307" s="259"/>
      <c r="K307" s="259"/>
      <c r="L307" s="265"/>
      <c r="M307" s="266"/>
      <c r="N307" s="267"/>
      <c r="O307" s="267"/>
      <c r="P307" s="267"/>
      <c r="Q307" s="267"/>
      <c r="R307" s="267"/>
      <c r="S307" s="267"/>
      <c r="T307" s="268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69" t="s">
        <v>256</v>
      </c>
      <c r="AU307" s="269" t="s">
        <v>92</v>
      </c>
      <c r="AV307" s="13" t="s">
        <v>92</v>
      </c>
      <c r="AW307" s="13" t="s">
        <v>32</v>
      </c>
      <c r="AX307" s="13" t="s">
        <v>76</v>
      </c>
      <c r="AY307" s="269" t="s">
        <v>210</v>
      </c>
    </row>
    <row r="308" s="14" customFormat="1">
      <c r="A308" s="14"/>
      <c r="B308" s="270"/>
      <c r="C308" s="271"/>
      <c r="D308" s="260" t="s">
        <v>256</v>
      </c>
      <c r="E308" s="272" t="s">
        <v>1</v>
      </c>
      <c r="F308" s="273" t="s">
        <v>268</v>
      </c>
      <c r="G308" s="271"/>
      <c r="H308" s="274">
        <v>32.5</v>
      </c>
      <c r="I308" s="275"/>
      <c r="J308" s="271"/>
      <c r="K308" s="271"/>
      <c r="L308" s="276"/>
      <c r="M308" s="277"/>
      <c r="N308" s="278"/>
      <c r="O308" s="278"/>
      <c r="P308" s="278"/>
      <c r="Q308" s="278"/>
      <c r="R308" s="278"/>
      <c r="S308" s="278"/>
      <c r="T308" s="279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80" t="s">
        <v>256</v>
      </c>
      <c r="AU308" s="280" t="s">
        <v>92</v>
      </c>
      <c r="AV308" s="14" t="s">
        <v>227</v>
      </c>
      <c r="AW308" s="14" t="s">
        <v>32</v>
      </c>
      <c r="AX308" s="14" t="s">
        <v>84</v>
      </c>
      <c r="AY308" s="280" t="s">
        <v>210</v>
      </c>
    </row>
    <row r="309" s="12" customFormat="1" ht="22.8" customHeight="1">
      <c r="A309" s="12"/>
      <c r="B309" s="223"/>
      <c r="C309" s="224"/>
      <c r="D309" s="225" t="s">
        <v>75</v>
      </c>
      <c r="E309" s="237" t="s">
        <v>277</v>
      </c>
      <c r="F309" s="237" t="s">
        <v>941</v>
      </c>
      <c r="G309" s="224"/>
      <c r="H309" s="224"/>
      <c r="I309" s="227"/>
      <c r="J309" s="238">
        <f>BK309</f>
        <v>0</v>
      </c>
      <c r="K309" s="224"/>
      <c r="L309" s="229"/>
      <c r="M309" s="230"/>
      <c r="N309" s="231"/>
      <c r="O309" s="231"/>
      <c r="P309" s="232">
        <f>SUM(P310:P352)</f>
        <v>0</v>
      </c>
      <c r="Q309" s="231"/>
      <c r="R309" s="232">
        <f>SUM(R310:R352)</f>
        <v>4.3032765180000006</v>
      </c>
      <c r="S309" s="231"/>
      <c r="T309" s="233">
        <f>SUM(T310:T352)</f>
        <v>0</v>
      </c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R309" s="234" t="s">
        <v>84</v>
      </c>
      <c r="AT309" s="235" t="s">
        <v>75</v>
      </c>
      <c r="AU309" s="235" t="s">
        <v>84</v>
      </c>
      <c r="AY309" s="234" t="s">
        <v>210</v>
      </c>
      <c r="BK309" s="236">
        <f>SUM(BK310:BK352)</f>
        <v>0</v>
      </c>
    </row>
    <row r="310" s="2" customFormat="1" ht="23.4566" customHeight="1">
      <c r="A310" s="39"/>
      <c r="B310" s="40"/>
      <c r="C310" s="239" t="s">
        <v>595</v>
      </c>
      <c r="D310" s="239" t="s">
        <v>213</v>
      </c>
      <c r="E310" s="240" t="s">
        <v>2605</v>
      </c>
      <c r="F310" s="241" t="s">
        <v>2606</v>
      </c>
      <c r="G310" s="242" t="s">
        <v>254</v>
      </c>
      <c r="H310" s="243">
        <v>39.054000000000002</v>
      </c>
      <c r="I310" s="244"/>
      <c r="J310" s="245">
        <f>ROUND(I310*H310,2)</f>
        <v>0</v>
      </c>
      <c r="K310" s="246"/>
      <c r="L310" s="45"/>
      <c r="M310" s="247" t="s">
        <v>1</v>
      </c>
      <c r="N310" s="248" t="s">
        <v>42</v>
      </c>
      <c r="O310" s="98"/>
      <c r="P310" s="249">
        <f>O310*H310</f>
        <v>0</v>
      </c>
      <c r="Q310" s="249">
        <v>0.00042000000000000002</v>
      </c>
      <c r="R310" s="249">
        <f>Q310*H310</f>
        <v>0.016402680000000003</v>
      </c>
      <c r="S310" s="249">
        <v>0</v>
      </c>
      <c r="T310" s="250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51" t="s">
        <v>227</v>
      </c>
      <c r="AT310" s="251" t="s">
        <v>213</v>
      </c>
      <c r="AU310" s="251" t="s">
        <v>92</v>
      </c>
      <c r="AY310" s="18" t="s">
        <v>210</v>
      </c>
      <c r="BE310" s="252">
        <f>IF(N310="základná",J310,0)</f>
        <v>0</v>
      </c>
      <c r="BF310" s="252">
        <f>IF(N310="znížená",J310,0)</f>
        <v>0</v>
      </c>
      <c r="BG310" s="252">
        <f>IF(N310="zákl. prenesená",J310,0)</f>
        <v>0</v>
      </c>
      <c r="BH310" s="252">
        <f>IF(N310="zníž. prenesená",J310,0)</f>
        <v>0</v>
      </c>
      <c r="BI310" s="252">
        <f>IF(N310="nulová",J310,0)</f>
        <v>0</v>
      </c>
      <c r="BJ310" s="18" t="s">
        <v>92</v>
      </c>
      <c r="BK310" s="252">
        <f>ROUND(I310*H310,2)</f>
        <v>0</v>
      </c>
      <c r="BL310" s="18" t="s">
        <v>227</v>
      </c>
      <c r="BM310" s="251" t="s">
        <v>3383</v>
      </c>
    </row>
    <row r="311" s="15" customFormat="1">
      <c r="A311" s="15"/>
      <c r="B311" s="292"/>
      <c r="C311" s="293"/>
      <c r="D311" s="260" t="s">
        <v>256</v>
      </c>
      <c r="E311" s="294" t="s">
        <v>1</v>
      </c>
      <c r="F311" s="295" t="s">
        <v>945</v>
      </c>
      <c r="G311" s="293"/>
      <c r="H311" s="294" t="s">
        <v>1</v>
      </c>
      <c r="I311" s="296"/>
      <c r="J311" s="293"/>
      <c r="K311" s="293"/>
      <c r="L311" s="297"/>
      <c r="M311" s="298"/>
      <c r="N311" s="299"/>
      <c r="O311" s="299"/>
      <c r="P311" s="299"/>
      <c r="Q311" s="299"/>
      <c r="R311" s="299"/>
      <c r="S311" s="299"/>
      <c r="T311" s="300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T311" s="301" t="s">
        <v>256</v>
      </c>
      <c r="AU311" s="301" t="s">
        <v>92</v>
      </c>
      <c r="AV311" s="15" t="s">
        <v>84</v>
      </c>
      <c r="AW311" s="15" t="s">
        <v>32</v>
      </c>
      <c r="AX311" s="15" t="s">
        <v>76</v>
      </c>
      <c r="AY311" s="301" t="s">
        <v>210</v>
      </c>
    </row>
    <row r="312" s="13" customFormat="1">
      <c r="A312" s="13"/>
      <c r="B312" s="258"/>
      <c r="C312" s="259"/>
      <c r="D312" s="260" t="s">
        <v>256</v>
      </c>
      <c r="E312" s="261" t="s">
        <v>1</v>
      </c>
      <c r="F312" s="262" t="s">
        <v>3384</v>
      </c>
      <c r="G312" s="259"/>
      <c r="H312" s="263">
        <v>39.054000000000002</v>
      </c>
      <c r="I312" s="264"/>
      <c r="J312" s="259"/>
      <c r="K312" s="259"/>
      <c r="L312" s="265"/>
      <c r="M312" s="266"/>
      <c r="N312" s="267"/>
      <c r="O312" s="267"/>
      <c r="P312" s="267"/>
      <c r="Q312" s="267"/>
      <c r="R312" s="267"/>
      <c r="S312" s="267"/>
      <c r="T312" s="268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69" t="s">
        <v>256</v>
      </c>
      <c r="AU312" s="269" t="s">
        <v>92</v>
      </c>
      <c r="AV312" s="13" t="s">
        <v>92</v>
      </c>
      <c r="AW312" s="13" t="s">
        <v>32</v>
      </c>
      <c r="AX312" s="13" t="s">
        <v>76</v>
      </c>
      <c r="AY312" s="269" t="s">
        <v>210</v>
      </c>
    </row>
    <row r="313" s="14" customFormat="1">
      <c r="A313" s="14"/>
      <c r="B313" s="270"/>
      <c r="C313" s="271"/>
      <c r="D313" s="260" t="s">
        <v>256</v>
      </c>
      <c r="E313" s="272" t="s">
        <v>1</v>
      </c>
      <c r="F313" s="273" t="s">
        <v>268</v>
      </c>
      <c r="G313" s="271"/>
      <c r="H313" s="274">
        <v>39.054000000000002</v>
      </c>
      <c r="I313" s="275"/>
      <c r="J313" s="271"/>
      <c r="K313" s="271"/>
      <c r="L313" s="276"/>
      <c r="M313" s="277"/>
      <c r="N313" s="278"/>
      <c r="O313" s="278"/>
      <c r="P313" s="278"/>
      <c r="Q313" s="278"/>
      <c r="R313" s="278"/>
      <c r="S313" s="278"/>
      <c r="T313" s="279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80" t="s">
        <v>256</v>
      </c>
      <c r="AU313" s="280" t="s">
        <v>92</v>
      </c>
      <c r="AV313" s="14" t="s">
        <v>227</v>
      </c>
      <c r="AW313" s="14" t="s">
        <v>32</v>
      </c>
      <c r="AX313" s="14" t="s">
        <v>84</v>
      </c>
      <c r="AY313" s="280" t="s">
        <v>210</v>
      </c>
    </row>
    <row r="314" s="2" customFormat="1" ht="16.30189" customHeight="1">
      <c r="A314" s="39"/>
      <c r="B314" s="40"/>
      <c r="C314" s="239" t="s">
        <v>600</v>
      </c>
      <c r="D314" s="239" t="s">
        <v>213</v>
      </c>
      <c r="E314" s="240" t="s">
        <v>2609</v>
      </c>
      <c r="F314" s="241" t="s">
        <v>2610</v>
      </c>
      <c r="G314" s="242" t="s">
        <v>254</v>
      </c>
      <c r="H314" s="243">
        <v>113.19</v>
      </c>
      <c r="I314" s="244"/>
      <c r="J314" s="245">
        <f>ROUND(I314*H314,2)</f>
        <v>0</v>
      </c>
      <c r="K314" s="246"/>
      <c r="L314" s="45"/>
      <c r="M314" s="247" t="s">
        <v>1</v>
      </c>
      <c r="N314" s="248" t="s">
        <v>42</v>
      </c>
      <c r="O314" s="98"/>
      <c r="P314" s="249">
        <f>O314*H314</f>
        <v>0</v>
      </c>
      <c r="Q314" s="249">
        <v>0.00042000000000000002</v>
      </c>
      <c r="R314" s="249">
        <f>Q314*H314</f>
        <v>0.0475398</v>
      </c>
      <c r="S314" s="249">
        <v>0</v>
      </c>
      <c r="T314" s="250">
        <f>S314*H314</f>
        <v>0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251" t="s">
        <v>227</v>
      </c>
      <c r="AT314" s="251" t="s">
        <v>213</v>
      </c>
      <c r="AU314" s="251" t="s">
        <v>92</v>
      </c>
      <c r="AY314" s="18" t="s">
        <v>210</v>
      </c>
      <c r="BE314" s="252">
        <f>IF(N314="základná",J314,0)</f>
        <v>0</v>
      </c>
      <c r="BF314" s="252">
        <f>IF(N314="znížená",J314,0)</f>
        <v>0</v>
      </c>
      <c r="BG314" s="252">
        <f>IF(N314="zákl. prenesená",J314,0)</f>
        <v>0</v>
      </c>
      <c r="BH314" s="252">
        <f>IF(N314="zníž. prenesená",J314,0)</f>
        <v>0</v>
      </c>
      <c r="BI314" s="252">
        <f>IF(N314="nulová",J314,0)</f>
        <v>0</v>
      </c>
      <c r="BJ314" s="18" t="s">
        <v>92</v>
      </c>
      <c r="BK314" s="252">
        <f>ROUND(I314*H314,2)</f>
        <v>0</v>
      </c>
      <c r="BL314" s="18" t="s">
        <v>227</v>
      </c>
      <c r="BM314" s="251" t="s">
        <v>3385</v>
      </c>
    </row>
    <row r="315" s="15" customFormat="1">
      <c r="A315" s="15"/>
      <c r="B315" s="292"/>
      <c r="C315" s="293"/>
      <c r="D315" s="260" t="s">
        <v>256</v>
      </c>
      <c r="E315" s="294" t="s">
        <v>1</v>
      </c>
      <c r="F315" s="295" t="s">
        <v>2612</v>
      </c>
      <c r="G315" s="293"/>
      <c r="H315" s="294" t="s">
        <v>1</v>
      </c>
      <c r="I315" s="296"/>
      <c r="J315" s="293"/>
      <c r="K315" s="293"/>
      <c r="L315" s="297"/>
      <c r="M315" s="298"/>
      <c r="N315" s="299"/>
      <c r="O315" s="299"/>
      <c r="P315" s="299"/>
      <c r="Q315" s="299"/>
      <c r="R315" s="299"/>
      <c r="S315" s="299"/>
      <c r="T315" s="300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T315" s="301" t="s">
        <v>256</v>
      </c>
      <c r="AU315" s="301" t="s">
        <v>92</v>
      </c>
      <c r="AV315" s="15" t="s">
        <v>84</v>
      </c>
      <c r="AW315" s="15" t="s">
        <v>32</v>
      </c>
      <c r="AX315" s="15" t="s">
        <v>76</v>
      </c>
      <c r="AY315" s="301" t="s">
        <v>210</v>
      </c>
    </row>
    <row r="316" s="13" customFormat="1">
      <c r="A316" s="13"/>
      <c r="B316" s="258"/>
      <c r="C316" s="259"/>
      <c r="D316" s="260" t="s">
        <v>256</v>
      </c>
      <c r="E316" s="261" t="s">
        <v>1</v>
      </c>
      <c r="F316" s="262" t="s">
        <v>3386</v>
      </c>
      <c r="G316" s="259"/>
      <c r="H316" s="263">
        <v>40.200000000000003</v>
      </c>
      <c r="I316" s="264"/>
      <c r="J316" s="259"/>
      <c r="K316" s="259"/>
      <c r="L316" s="265"/>
      <c r="M316" s="266"/>
      <c r="N316" s="267"/>
      <c r="O316" s="267"/>
      <c r="P316" s="267"/>
      <c r="Q316" s="267"/>
      <c r="R316" s="267"/>
      <c r="S316" s="267"/>
      <c r="T316" s="268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69" t="s">
        <v>256</v>
      </c>
      <c r="AU316" s="269" t="s">
        <v>92</v>
      </c>
      <c r="AV316" s="13" t="s">
        <v>92</v>
      </c>
      <c r="AW316" s="13" t="s">
        <v>32</v>
      </c>
      <c r="AX316" s="13" t="s">
        <v>76</v>
      </c>
      <c r="AY316" s="269" t="s">
        <v>210</v>
      </c>
    </row>
    <row r="317" s="15" customFormat="1">
      <c r="A317" s="15"/>
      <c r="B317" s="292"/>
      <c r="C317" s="293"/>
      <c r="D317" s="260" t="s">
        <v>256</v>
      </c>
      <c r="E317" s="294" t="s">
        <v>1</v>
      </c>
      <c r="F317" s="295" t="s">
        <v>2613</v>
      </c>
      <c r="G317" s="293"/>
      <c r="H317" s="294" t="s">
        <v>1</v>
      </c>
      <c r="I317" s="296"/>
      <c r="J317" s="293"/>
      <c r="K317" s="293"/>
      <c r="L317" s="297"/>
      <c r="M317" s="298"/>
      <c r="N317" s="299"/>
      <c r="O317" s="299"/>
      <c r="P317" s="299"/>
      <c r="Q317" s="299"/>
      <c r="R317" s="299"/>
      <c r="S317" s="299"/>
      <c r="T317" s="300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T317" s="301" t="s">
        <v>256</v>
      </c>
      <c r="AU317" s="301" t="s">
        <v>92</v>
      </c>
      <c r="AV317" s="15" t="s">
        <v>84</v>
      </c>
      <c r="AW317" s="15" t="s">
        <v>32</v>
      </c>
      <c r="AX317" s="15" t="s">
        <v>76</v>
      </c>
      <c r="AY317" s="301" t="s">
        <v>210</v>
      </c>
    </row>
    <row r="318" s="13" customFormat="1">
      <c r="A318" s="13"/>
      <c r="B318" s="258"/>
      <c r="C318" s="259"/>
      <c r="D318" s="260" t="s">
        <v>256</v>
      </c>
      <c r="E318" s="261" t="s">
        <v>1</v>
      </c>
      <c r="F318" s="262" t="s">
        <v>3387</v>
      </c>
      <c r="G318" s="259"/>
      <c r="H318" s="263">
        <v>13.424</v>
      </c>
      <c r="I318" s="264"/>
      <c r="J318" s="259"/>
      <c r="K318" s="259"/>
      <c r="L318" s="265"/>
      <c r="M318" s="266"/>
      <c r="N318" s="267"/>
      <c r="O318" s="267"/>
      <c r="P318" s="267"/>
      <c r="Q318" s="267"/>
      <c r="R318" s="267"/>
      <c r="S318" s="267"/>
      <c r="T318" s="268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69" t="s">
        <v>256</v>
      </c>
      <c r="AU318" s="269" t="s">
        <v>92</v>
      </c>
      <c r="AV318" s="13" t="s">
        <v>92</v>
      </c>
      <c r="AW318" s="13" t="s">
        <v>32</v>
      </c>
      <c r="AX318" s="13" t="s">
        <v>76</v>
      </c>
      <c r="AY318" s="269" t="s">
        <v>210</v>
      </c>
    </row>
    <row r="319" s="15" customFormat="1">
      <c r="A319" s="15"/>
      <c r="B319" s="292"/>
      <c r="C319" s="293"/>
      <c r="D319" s="260" t="s">
        <v>256</v>
      </c>
      <c r="E319" s="294" t="s">
        <v>1</v>
      </c>
      <c r="F319" s="295" t="s">
        <v>2615</v>
      </c>
      <c r="G319" s="293"/>
      <c r="H319" s="294" t="s">
        <v>1</v>
      </c>
      <c r="I319" s="296"/>
      <c r="J319" s="293"/>
      <c r="K319" s="293"/>
      <c r="L319" s="297"/>
      <c r="M319" s="298"/>
      <c r="N319" s="299"/>
      <c r="O319" s="299"/>
      <c r="P319" s="299"/>
      <c r="Q319" s="299"/>
      <c r="R319" s="299"/>
      <c r="S319" s="299"/>
      <c r="T319" s="300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T319" s="301" t="s">
        <v>256</v>
      </c>
      <c r="AU319" s="301" t="s">
        <v>92</v>
      </c>
      <c r="AV319" s="15" t="s">
        <v>84</v>
      </c>
      <c r="AW319" s="15" t="s">
        <v>32</v>
      </c>
      <c r="AX319" s="15" t="s">
        <v>76</v>
      </c>
      <c r="AY319" s="301" t="s">
        <v>210</v>
      </c>
    </row>
    <row r="320" s="13" customFormat="1">
      <c r="A320" s="13"/>
      <c r="B320" s="258"/>
      <c r="C320" s="259"/>
      <c r="D320" s="260" t="s">
        <v>256</v>
      </c>
      <c r="E320" s="261" t="s">
        <v>1</v>
      </c>
      <c r="F320" s="262" t="s">
        <v>3388</v>
      </c>
      <c r="G320" s="259"/>
      <c r="H320" s="263">
        <v>1.946</v>
      </c>
      <c r="I320" s="264"/>
      <c r="J320" s="259"/>
      <c r="K320" s="259"/>
      <c r="L320" s="265"/>
      <c r="M320" s="266"/>
      <c r="N320" s="267"/>
      <c r="O320" s="267"/>
      <c r="P320" s="267"/>
      <c r="Q320" s="267"/>
      <c r="R320" s="267"/>
      <c r="S320" s="267"/>
      <c r="T320" s="268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69" t="s">
        <v>256</v>
      </c>
      <c r="AU320" s="269" t="s">
        <v>92</v>
      </c>
      <c r="AV320" s="13" t="s">
        <v>92</v>
      </c>
      <c r="AW320" s="13" t="s">
        <v>32</v>
      </c>
      <c r="AX320" s="13" t="s">
        <v>76</v>
      </c>
      <c r="AY320" s="269" t="s">
        <v>210</v>
      </c>
    </row>
    <row r="321" s="13" customFormat="1">
      <c r="A321" s="13"/>
      <c r="B321" s="258"/>
      <c r="C321" s="259"/>
      <c r="D321" s="260" t="s">
        <v>256</v>
      </c>
      <c r="E321" s="261" t="s">
        <v>1</v>
      </c>
      <c r="F321" s="262" t="s">
        <v>3389</v>
      </c>
      <c r="G321" s="259"/>
      <c r="H321" s="263">
        <v>57.619999999999997</v>
      </c>
      <c r="I321" s="264"/>
      <c r="J321" s="259"/>
      <c r="K321" s="259"/>
      <c r="L321" s="265"/>
      <c r="M321" s="266"/>
      <c r="N321" s="267"/>
      <c r="O321" s="267"/>
      <c r="P321" s="267"/>
      <c r="Q321" s="267"/>
      <c r="R321" s="267"/>
      <c r="S321" s="267"/>
      <c r="T321" s="268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69" t="s">
        <v>256</v>
      </c>
      <c r="AU321" s="269" t="s">
        <v>92</v>
      </c>
      <c r="AV321" s="13" t="s">
        <v>92</v>
      </c>
      <c r="AW321" s="13" t="s">
        <v>32</v>
      </c>
      <c r="AX321" s="13" t="s">
        <v>76</v>
      </c>
      <c r="AY321" s="269" t="s">
        <v>210</v>
      </c>
    </row>
    <row r="322" s="14" customFormat="1">
      <c r="A322" s="14"/>
      <c r="B322" s="270"/>
      <c r="C322" s="271"/>
      <c r="D322" s="260" t="s">
        <v>256</v>
      </c>
      <c r="E322" s="272" t="s">
        <v>1</v>
      </c>
      <c r="F322" s="273" t="s">
        <v>268</v>
      </c>
      <c r="G322" s="271"/>
      <c r="H322" s="274">
        <v>113.19</v>
      </c>
      <c r="I322" s="275"/>
      <c r="J322" s="271"/>
      <c r="K322" s="271"/>
      <c r="L322" s="276"/>
      <c r="M322" s="277"/>
      <c r="N322" s="278"/>
      <c r="O322" s="278"/>
      <c r="P322" s="278"/>
      <c r="Q322" s="278"/>
      <c r="R322" s="278"/>
      <c r="S322" s="278"/>
      <c r="T322" s="279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80" t="s">
        <v>256</v>
      </c>
      <c r="AU322" s="280" t="s">
        <v>92</v>
      </c>
      <c r="AV322" s="14" t="s">
        <v>227</v>
      </c>
      <c r="AW322" s="14" t="s">
        <v>32</v>
      </c>
      <c r="AX322" s="14" t="s">
        <v>84</v>
      </c>
      <c r="AY322" s="280" t="s">
        <v>210</v>
      </c>
    </row>
    <row r="323" s="2" customFormat="1" ht="23.4566" customHeight="1">
      <c r="A323" s="39"/>
      <c r="B323" s="40"/>
      <c r="C323" s="239" t="s">
        <v>604</v>
      </c>
      <c r="D323" s="239" t="s">
        <v>213</v>
      </c>
      <c r="E323" s="240" t="s">
        <v>942</v>
      </c>
      <c r="F323" s="241" t="s">
        <v>943</v>
      </c>
      <c r="G323" s="242" t="s">
        <v>254</v>
      </c>
      <c r="H323" s="243">
        <v>39.054000000000002</v>
      </c>
      <c r="I323" s="244"/>
      <c r="J323" s="245">
        <f>ROUND(I323*H323,2)</f>
        <v>0</v>
      </c>
      <c r="K323" s="246"/>
      <c r="L323" s="45"/>
      <c r="M323" s="247" t="s">
        <v>1</v>
      </c>
      <c r="N323" s="248" t="s">
        <v>42</v>
      </c>
      <c r="O323" s="98"/>
      <c r="P323" s="249">
        <f>O323*H323</f>
        <v>0</v>
      </c>
      <c r="Q323" s="249">
        <v>0.00081999999999999998</v>
      </c>
      <c r="R323" s="249">
        <f>Q323*H323</f>
        <v>0.032024280000000002</v>
      </c>
      <c r="S323" s="249">
        <v>0</v>
      </c>
      <c r="T323" s="250">
        <f>S323*H323</f>
        <v>0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251" t="s">
        <v>227</v>
      </c>
      <c r="AT323" s="251" t="s">
        <v>213</v>
      </c>
      <c r="AU323" s="251" t="s">
        <v>92</v>
      </c>
      <c r="AY323" s="18" t="s">
        <v>210</v>
      </c>
      <c r="BE323" s="252">
        <f>IF(N323="základná",J323,0)</f>
        <v>0</v>
      </c>
      <c r="BF323" s="252">
        <f>IF(N323="znížená",J323,0)</f>
        <v>0</v>
      </c>
      <c r="BG323" s="252">
        <f>IF(N323="zákl. prenesená",J323,0)</f>
        <v>0</v>
      </c>
      <c r="BH323" s="252">
        <f>IF(N323="zníž. prenesená",J323,0)</f>
        <v>0</v>
      </c>
      <c r="BI323" s="252">
        <f>IF(N323="nulová",J323,0)</f>
        <v>0</v>
      </c>
      <c r="BJ323" s="18" t="s">
        <v>92</v>
      </c>
      <c r="BK323" s="252">
        <f>ROUND(I323*H323,2)</f>
        <v>0</v>
      </c>
      <c r="BL323" s="18" t="s">
        <v>227</v>
      </c>
      <c r="BM323" s="251" t="s">
        <v>3390</v>
      </c>
    </row>
    <row r="324" s="15" customFormat="1">
      <c r="A324" s="15"/>
      <c r="B324" s="292"/>
      <c r="C324" s="293"/>
      <c r="D324" s="260" t="s">
        <v>256</v>
      </c>
      <c r="E324" s="294" t="s">
        <v>1</v>
      </c>
      <c r="F324" s="295" t="s">
        <v>945</v>
      </c>
      <c r="G324" s="293"/>
      <c r="H324" s="294" t="s">
        <v>1</v>
      </c>
      <c r="I324" s="296"/>
      <c r="J324" s="293"/>
      <c r="K324" s="293"/>
      <c r="L324" s="297"/>
      <c r="M324" s="298"/>
      <c r="N324" s="299"/>
      <c r="O324" s="299"/>
      <c r="P324" s="299"/>
      <c r="Q324" s="299"/>
      <c r="R324" s="299"/>
      <c r="S324" s="299"/>
      <c r="T324" s="300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T324" s="301" t="s">
        <v>256</v>
      </c>
      <c r="AU324" s="301" t="s">
        <v>92</v>
      </c>
      <c r="AV324" s="15" t="s">
        <v>84</v>
      </c>
      <c r="AW324" s="15" t="s">
        <v>32</v>
      </c>
      <c r="AX324" s="15" t="s">
        <v>76</v>
      </c>
      <c r="AY324" s="301" t="s">
        <v>210</v>
      </c>
    </row>
    <row r="325" s="13" customFormat="1">
      <c r="A325" s="13"/>
      <c r="B325" s="258"/>
      <c r="C325" s="259"/>
      <c r="D325" s="260" t="s">
        <v>256</v>
      </c>
      <c r="E325" s="261" t="s">
        <v>1</v>
      </c>
      <c r="F325" s="262" t="s">
        <v>3384</v>
      </c>
      <c r="G325" s="259"/>
      <c r="H325" s="263">
        <v>39.054000000000002</v>
      </c>
      <c r="I325" s="264"/>
      <c r="J325" s="259"/>
      <c r="K325" s="259"/>
      <c r="L325" s="265"/>
      <c r="M325" s="266"/>
      <c r="N325" s="267"/>
      <c r="O325" s="267"/>
      <c r="P325" s="267"/>
      <c r="Q325" s="267"/>
      <c r="R325" s="267"/>
      <c r="S325" s="267"/>
      <c r="T325" s="268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69" t="s">
        <v>256</v>
      </c>
      <c r="AU325" s="269" t="s">
        <v>92</v>
      </c>
      <c r="AV325" s="13" t="s">
        <v>92</v>
      </c>
      <c r="AW325" s="13" t="s">
        <v>32</v>
      </c>
      <c r="AX325" s="13" t="s">
        <v>76</v>
      </c>
      <c r="AY325" s="269" t="s">
        <v>210</v>
      </c>
    </row>
    <row r="326" s="14" customFormat="1">
      <c r="A326" s="14"/>
      <c r="B326" s="270"/>
      <c r="C326" s="271"/>
      <c r="D326" s="260" t="s">
        <v>256</v>
      </c>
      <c r="E326" s="272" t="s">
        <v>1</v>
      </c>
      <c r="F326" s="273" t="s">
        <v>268</v>
      </c>
      <c r="G326" s="271"/>
      <c r="H326" s="274">
        <v>39.054000000000002</v>
      </c>
      <c r="I326" s="275"/>
      <c r="J326" s="271"/>
      <c r="K326" s="271"/>
      <c r="L326" s="276"/>
      <c r="M326" s="277"/>
      <c r="N326" s="278"/>
      <c r="O326" s="278"/>
      <c r="P326" s="278"/>
      <c r="Q326" s="278"/>
      <c r="R326" s="278"/>
      <c r="S326" s="278"/>
      <c r="T326" s="279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80" t="s">
        <v>256</v>
      </c>
      <c r="AU326" s="280" t="s">
        <v>92</v>
      </c>
      <c r="AV326" s="14" t="s">
        <v>227</v>
      </c>
      <c r="AW326" s="14" t="s">
        <v>32</v>
      </c>
      <c r="AX326" s="14" t="s">
        <v>84</v>
      </c>
      <c r="AY326" s="280" t="s">
        <v>210</v>
      </c>
    </row>
    <row r="327" s="2" customFormat="1" ht="23.4566" customHeight="1">
      <c r="A327" s="39"/>
      <c r="B327" s="40"/>
      <c r="C327" s="239" t="s">
        <v>609</v>
      </c>
      <c r="D327" s="239" t="s">
        <v>213</v>
      </c>
      <c r="E327" s="240" t="s">
        <v>2623</v>
      </c>
      <c r="F327" s="241" t="s">
        <v>2624</v>
      </c>
      <c r="G327" s="242" t="s">
        <v>254</v>
      </c>
      <c r="H327" s="243">
        <v>106.42400000000001</v>
      </c>
      <c r="I327" s="244"/>
      <c r="J327" s="245">
        <f>ROUND(I327*H327,2)</f>
        <v>0</v>
      </c>
      <c r="K327" s="246"/>
      <c r="L327" s="45"/>
      <c r="M327" s="247" t="s">
        <v>1</v>
      </c>
      <c r="N327" s="248" t="s">
        <v>42</v>
      </c>
      <c r="O327" s="98"/>
      <c r="P327" s="249">
        <f>O327*H327</f>
        <v>0</v>
      </c>
      <c r="Q327" s="249">
        <v>0.000215</v>
      </c>
      <c r="R327" s="249">
        <f>Q327*H327</f>
        <v>0.022881160000000001</v>
      </c>
      <c r="S327" s="249">
        <v>0</v>
      </c>
      <c r="T327" s="250">
        <f>S327*H327</f>
        <v>0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R327" s="251" t="s">
        <v>227</v>
      </c>
      <c r="AT327" s="251" t="s">
        <v>213</v>
      </c>
      <c r="AU327" s="251" t="s">
        <v>92</v>
      </c>
      <c r="AY327" s="18" t="s">
        <v>210</v>
      </c>
      <c r="BE327" s="252">
        <f>IF(N327="základná",J327,0)</f>
        <v>0</v>
      </c>
      <c r="BF327" s="252">
        <f>IF(N327="znížená",J327,0)</f>
        <v>0</v>
      </c>
      <c r="BG327" s="252">
        <f>IF(N327="zákl. prenesená",J327,0)</f>
        <v>0</v>
      </c>
      <c r="BH327" s="252">
        <f>IF(N327="zníž. prenesená",J327,0)</f>
        <v>0</v>
      </c>
      <c r="BI327" s="252">
        <f>IF(N327="nulová",J327,0)</f>
        <v>0</v>
      </c>
      <c r="BJ327" s="18" t="s">
        <v>92</v>
      </c>
      <c r="BK327" s="252">
        <f>ROUND(I327*H327,2)</f>
        <v>0</v>
      </c>
      <c r="BL327" s="18" t="s">
        <v>227</v>
      </c>
      <c r="BM327" s="251" t="s">
        <v>3391</v>
      </c>
    </row>
    <row r="328" s="15" customFormat="1">
      <c r="A328" s="15"/>
      <c r="B328" s="292"/>
      <c r="C328" s="293"/>
      <c r="D328" s="260" t="s">
        <v>256</v>
      </c>
      <c r="E328" s="294" t="s">
        <v>1</v>
      </c>
      <c r="F328" s="295" t="s">
        <v>2626</v>
      </c>
      <c r="G328" s="293"/>
      <c r="H328" s="294" t="s">
        <v>1</v>
      </c>
      <c r="I328" s="296"/>
      <c r="J328" s="293"/>
      <c r="K328" s="293"/>
      <c r="L328" s="297"/>
      <c r="M328" s="298"/>
      <c r="N328" s="299"/>
      <c r="O328" s="299"/>
      <c r="P328" s="299"/>
      <c r="Q328" s="299"/>
      <c r="R328" s="299"/>
      <c r="S328" s="299"/>
      <c r="T328" s="300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T328" s="301" t="s">
        <v>256</v>
      </c>
      <c r="AU328" s="301" t="s">
        <v>92</v>
      </c>
      <c r="AV328" s="15" t="s">
        <v>84</v>
      </c>
      <c r="AW328" s="15" t="s">
        <v>32</v>
      </c>
      <c r="AX328" s="15" t="s">
        <v>76</v>
      </c>
      <c r="AY328" s="301" t="s">
        <v>210</v>
      </c>
    </row>
    <row r="329" s="15" customFormat="1">
      <c r="A329" s="15"/>
      <c r="B329" s="292"/>
      <c r="C329" s="293"/>
      <c r="D329" s="260" t="s">
        <v>256</v>
      </c>
      <c r="E329" s="294" t="s">
        <v>1</v>
      </c>
      <c r="F329" s="295" t="s">
        <v>2627</v>
      </c>
      <c r="G329" s="293"/>
      <c r="H329" s="294" t="s">
        <v>1</v>
      </c>
      <c r="I329" s="296"/>
      <c r="J329" s="293"/>
      <c r="K329" s="293"/>
      <c r="L329" s="297"/>
      <c r="M329" s="298"/>
      <c r="N329" s="299"/>
      <c r="O329" s="299"/>
      <c r="P329" s="299"/>
      <c r="Q329" s="299"/>
      <c r="R329" s="299"/>
      <c r="S329" s="299"/>
      <c r="T329" s="300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T329" s="301" t="s">
        <v>256</v>
      </c>
      <c r="AU329" s="301" t="s">
        <v>92</v>
      </c>
      <c r="AV329" s="15" t="s">
        <v>84</v>
      </c>
      <c r="AW329" s="15" t="s">
        <v>32</v>
      </c>
      <c r="AX329" s="15" t="s">
        <v>76</v>
      </c>
      <c r="AY329" s="301" t="s">
        <v>210</v>
      </c>
    </row>
    <row r="330" s="13" customFormat="1">
      <c r="A330" s="13"/>
      <c r="B330" s="258"/>
      <c r="C330" s="259"/>
      <c r="D330" s="260" t="s">
        <v>256</v>
      </c>
      <c r="E330" s="261" t="s">
        <v>1</v>
      </c>
      <c r="F330" s="262" t="s">
        <v>3389</v>
      </c>
      <c r="G330" s="259"/>
      <c r="H330" s="263">
        <v>57.619999999999997</v>
      </c>
      <c r="I330" s="264"/>
      <c r="J330" s="259"/>
      <c r="K330" s="259"/>
      <c r="L330" s="265"/>
      <c r="M330" s="266"/>
      <c r="N330" s="267"/>
      <c r="O330" s="267"/>
      <c r="P330" s="267"/>
      <c r="Q330" s="267"/>
      <c r="R330" s="267"/>
      <c r="S330" s="267"/>
      <c r="T330" s="268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69" t="s">
        <v>256</v>
      </c>
      <c r="AU330" s="269" t="s">
        <v>92</v>
      </c>
      <c r="AV330" s="13" t="s">
        <v>92</v>
      </c>
      <c r="AW330" s="13" t="s">
        <v>32</v>
      </c>
      <c r="AX330" s="13" t="s">
        <v>76</v>
      </c>
      <c r="AY330" s="269" t="s">
        <v>210</v>
      </c>
    </row>
    <row r="331" s="15" customFormat="1">
      <c r="A331" s="15"/>
      <c r="B331" s="292"/>
      <c r="C331" s="293"/>
      <c r="D331" s="260" t="s">
        <v>256</v>
      </c>
      <c r="E331" s="294" t="s">
        <v>1</v>
      </c>
      <c r="F331" s="295" t="s">
        <v>2629</v>
      </c>
      <c r="G331" s="293"/>
      <c r="H331" s="294" t="s">
        <v>1</v>
      </c>
      <c r="I331" s="296"/>
      <c r="J331" s="293"/>
      <c r="K331" s="293"/>
      <c r="L331" s="297"/>
      <c r="M331" s="298"/>
      <c r="N331" s="299"/>
      <c r="O331" s="299"/>
      <c r="P331" s="299"/>
      <c r="Q331" s="299"/>
      <c r="R331" s="299"/>
      <c r="S331" s="299"/>
      <c r="T331" s="300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T331" s="301" t="s">
        <v>256</v>
      </c>
      <c r="AU331" s="301" t="s">
        <v>92</v>
      </c>
      <c r="AV331" s="15" t="s">
        <v>84</v>
      </c>
      <c r="AW331" s="15" t="s">
        <v>32</v>
      </c>
      <c r="AX331" s="15" t="s">
        <v>76</v>
      </c>
      <c r="AY331" s="301" t="s">
        <v>210</v>
      </c>
    </row>
    <row r="332" s="13" customFormat="1">
      <c r="A332" s="13"/>
      <c r="B332" s="258"/>
      <c r="C332" s="259"/>
      <c r="D332" s="260" t="s">
        <v>256</v>
      </c>
      <c r="E332" s="261" t="s">
        <v>1</v>
      </c>
      <c r="F332" s="262" t="s">
        <v>3392</v>
      </c>
      <c r="G332" s="259"/>
      <c r="H332" s="263">
        <v>41.154000000000003</v>
      </c>
      <c r="I332" s="264"/>
      <c r="J332" s="259"/>
      <c r="K332" s="259"/>
      <c r="L332" s="265"/>
      <c r="M332" s="266"/>
      <c r="N332" s="267"/>
      <c r="O332" s="267"/>
      <c r="P332" s="267"/>
      <c r="Q332" s="267"/>
      <c r="R332" s="267"/>
      <c r="S332" s="267"/>
      <c r="T332" s="268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69" t="s">
        <v>256</v>
      </c>
      <c r="AU332" s="269" t="s">
        <v>92</v>
      </c>
      <c r="AV332" s="13" t="s">
        <v>92</v>
      </c>
      <c r="AW332" s="13" t="s">
        <v>32</v>
      </c>
      <c r="AX332" s="13" t="s">
        <v>76</v>
      </c>
      <c r="AY332" s="269" t="s">
        <v>210</v>
      </c>
    </row>
    <row r="333" s="15" customFormat="1">
      <c r="A333" s="15"/>
      <c r="B333" s="292"/>
      <c r="C333" s="293"/>
      <c r="D333" s="260" t="s">
        <v>256</v>
      </c>
      <c r="E333" s="294" t="s">
        <v>1</v>
      </c>
      <c r="F333" s="295" t="s">
        <v>2620</v>
      </c>
      <c r="G333" s="293"/>
      <c r="H333" s="294" t="s">
        <v>1</v>
      </c>
      <c r="I333" s="296"/>
      <c r="J333" s="293"/>
      <c r="K333" s="293"/>
      <c r="L333" s="297"/>
      <c r="M333" s="298"/>
      <c r="N333" s="299"/>
      <c r="O333" s="299"/>
      <c r="P333" s="299"/>
      <c r="Q333" s="299"/>
      <c r="R333" s="299"/>
      <c r="S333" s="299"/>
      <c r="T333" s="300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T333" s="301" t="s">
        <v>256</v>
      </c>
      <c r="AU333" s="301" t="s">
        <v>92</v>
      </c>
      <c r="AV333" s="15" t="s">
        <v>84</v>
      </c>
      <c r="AW333" s="15" t="s">
        <v>32</v>
      </c>
      <c r="AX333" s="15" t="s">
        <v>76</v>
      </c>
      <c r="AY333" s="301" t="s">
        <v>210</v>
      </c>
    </row>
    <row r="334" s="13" customFormat="1">
      <c r="A334" s="13"/>
      <c r="B334" s="258"/>
      <c r="C334" s="259"/>
      <c r="D334" s="260" t="s">
        <v>256</v>
      </c>
      <c r="E334" s="261" t="s">
        <v>1</v>
      </c>
      <c r="F334" s="262" t="s">
        <v>3393</v>
      </c>
      <c r="G334" s="259"/>
      <c r="H334" s="263">
        <v>7.6500000000000004</v>
      </c>
      <c r="I334" s="264"/>
      <c r="J334" s="259"/>
      <c r="K334" s="259"/>
      <c r="L334" s="265"/>
      <c r="M334" s="266"/>
      <c r="N334" s="267"/>
      <c r="O334" s="267"/>
      <c r="P334" s="267"/>
      <c r="Q334" s="267"/>
      <c r="R334" s="267"/>
      <c r="S334" s="267"/>
      <c r="T334" s="268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69" t="s">
        <v>256</v>
      </c>
      <c r="AU334" s="269" t="s">
        <v>92</v>
      </c>
      <c r="AV334" s="13" t="s">
        <v>92</v>
      </c>
      <c r="AW334" s="13" t="s">
        <v>32</v>
      </c>
      <c r="AX334" s="13" t="s">
        <v>76</v>
      </c>
      <c r="AY334" s="269" t="s">
        <v>210</v>
      </c>
    </row>
    <row r="335" s="14" customFormat="1">
      <c r="A335" s="14"/>
      <c r="B335" s="270"/>
      <c r="C335" s="271"/>
      <c r="D335" s="260" t="s">
        <v>256</v>
      </c>
      <c r="E335" s="272" t="s">
        <v>1</v>
      </c>
      <c r="F335" s="273" t="s">
        <v>268</v>
      </c>
      <c r="G335" s="271"/>
      <c r="H335" s="274">
        <v>106.42400000000001</v>
      </c>
      <c r="I335" s="275"/>
      <c r="J335" s="271"/>
      <c r="K335" s="271"/>
      <c r="L335" s="276"/>
      <c r="M335" s="277"/>
      <c r="N335" s="278"/>
      <c r="O335" s="278"/>
      <c r="P335" s="278"/>
      <c r="Q335" s="278"/>
      <c r="R335" s="278"/>
      <c r="S335" s="278"/>
      <c r="T335" s="279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80" t="s">
        <v>256</v>
      </c>
      <c r="AU335" s="280" t="s">
        <v>92</v>
      </c>
      <c r="AV335" s="14" t="s">
        <v>227</v>
      </c>
      <c r="AW335" s="14" t="s">
        <v>32</v>
      </c>
      <c r="AX335" s="14" t="s">
        <v>84</v>
      </c>
      <c r="AY335" s="280" t="s">
        <v>210</v>
      </c>
    </row>
    <row r="336" s="2" customFormat="1" ht="31.92453" customHeight="1">
      <c r="A336" s="39"/>
      <c r="B336" s="40"/>
      <c r="C336" s="239" t="s">
        <v>613</v>
      </c>
      <c r="D336" s="239" t="s">
        <v>213</v>
      </c>
      <c r="E336" s="240" t="s">
        <v>1118</v>
      </c>
      <c r="F336" s="241" t="s">
        <v>1119</v>
      </c>
      <c r="G336" s="242" t="s">
        <v>254</v>
      </c>
      <c r="H336" s="243">
        <v>86.400000000000006</v>
      </c>
      <c r="I336" s="244"/>
      <c r="J336" s="245">
        <f>ROUND(I336*H336,2)</f>
        <v>0</v>
      </c>
      <c r="K336" s="246"/>
      <c r="L336" s="45"/>
      <c r="M336" s="247" t="s">
        <v>1</v>
      </c>
      <c r="N336" s="248" t="s">
        <v>42</v>
      </c>
      <c r="O336" s="98"/>
      <c r="P336" s="249">
        <f>O336*H336</f>
        <v>0</v>
      </c>
      <c r="Q336" s="249">
        <v>0.019529999999999999</v>
      </c>
      <c r="R336" s="249">
        <f>Q336*H336</f>
        <v>1.687392</v>
      </c>
      <c r="S336" s="249">
        <v>0</v>
      </c>
      <c r="T336" s="250">
        <f>S336*H336</f>
        <v>0</v>
      </c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R336" s="251" t="s">
        <v>227</v>
      </c>
      <c r="AT336" s="251" t="s">
        <v>213</v>
      </c>
      <c r="AU336" s="251" t="s">
        <v>92</v>
      </c>
      <c r="AY336" s="18" t="s">
        <v>210</v>
      </c>
      <c r="BE336" s="252">
        <f>IF(N336="základná",J336,0)</f>
        <v>0</v>
      </c>
      <c r="BF336" s="252">
        <f>IF(N336="znížená",J336,0)</f>
        <v>0</v>
      </c>
      <c r="BG336" s="252">
        <f>IF(N336="zákl. prenesená",J336,0)</f>
        <v>0</v>
      </c>
      <c r="BH336" s="252">
        <f>IF(N336="zníž. prenesená",J336,0)</f>
        <v>0</v>
      </c>
      <c r="BI336" s="252">
        <f>IF(N336="nulová",J336,0)</f>
        <v>0</v>
      </c>
      <c r="BJ336" s="18" t="s">
        <v>92</v>
      </c>
      <c r="BK336" s="252">
        <f>ROUND(I336*H336,2)</f>
        <v>0</v>
      </c>
      <c r="BL336" s="18" t="s">
        <v>227</v>
      </c>
      <c r="BM336" s="251" t="s">
        <v>3394</v>
      </c>
    </row>
    <row r="337" s="13" customFormat="1">
      <c r="A337" s="13"/>
      <c r="B337" s="258"/>
      <c r="C337" s="259"/>
      <c r="D337" s="260" t="s">
        <v>256</v>
      </c>
      <c r="E337" s="261" t="s">
        <v>1</v>
      </c>
      <c r="F337" s="262" t="s">
        <v>3395</v>
      </c>
      <c r="G337" s="259"/>
      <c r="H337" s="263">
        <v>86.400000000000006</v>
      </c>
      <c r="I337" s="264"/>
      <c r="J337" s="259"/>
      <c r="K337" s="259"/>
      <c r="L337" s="265"/>
      <c r="M337" s="266"/>
      <c r="N337" s="267"/>
      <c r="O337" s="267"/>
      <c r="P337" s="267"/>
      <c r="Q337" s="267"/>
      <c r="R337" s="267"/>
      <c r="S337" s="267"/>
      <c r="T337" s="268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69" t="s">
        <v>256</v>
      </c>
      <c r="AU337" s="269" t="s">
        <v>92</v>
      </c>
      <c r="AV337" s="13" t="s">
        <v>92</v>
      </c>
      <c r="AW337" s="13" t="s">
        <v>32</v>
      </c>
      <c r="AX337" s="13" t="s">
        <v>84</v>
      </c>
      <c r="AY337" s="269" t="s">
        <v>210</v>
      </c>
    </row>
    <row r="338" s="2" customFormat="1" ht="23.4566" customHeight="1">
      <c r="A338" s="39"/>
      <c r="B338" s="40"/>
      <c r="C338" s="239" t="s">
        <v>617</v>
      </c>
      <c r="D338" s="239" t="s">
        <v>213</v>
      </c>
      <c r="E338" s="240" t="s">
        <v>1469</v>
      </c>
      <c r="F338" s="241" t="s">
        <v>1470</v>
      </c>
      <c r="G338" s="242" t="s">
        <v>254</v>
      </c>
      <c r="H338" s="243">
        <v>28.140000000000001</v>
      </c>
      <c r="I338" s="244"/>
      <c r="J338" s="245">
        <f>ROUND(I338*H338,2)</f>
        <v>0</v>
      </c>
      <c r="K338" s="246"/>
      <c r="L338" s="45"/>
      <c r="M338" s="247" t="s">
        <v>1</v>
      </c>
      <c r="N338" s="248" t="s">
        <v>42</v>
      </c>
      <c r="O338" s="98"/>
      <c r="P338" s="249">
        <f>O338*H338</f>
        <v>0</v>
      </c>
      <c r="Q338" s="249">
        <v>0.043650000000000001</v>
      </c>
      <c r="R338" s="249">
        <f>Q338*H338</f>
        <v>1.2283110000000002</v>
      </c>
      <c r="S338" s="249">
        <v>0</v>
      </c>
      <c r="T338" s="250">
        <f>S338*H338</f>
        <v>0</v>
      </c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R338" s="251" t="s">
        <v>227</v>
      </c>
      <c r="AT338" s="251" t="s">
        <v>213</v>
      </c>
      <c r="AU338" s="251" t="s">
        <v>92</v>
      </c>
      <c r="AY338" s="18" t="s">
        <v>210</v>
      </c>
      <c r="BE338" s="252">
        <f>IF(N338="základná",J338,0)</f>
        <v>0</v>
      </c>
      <c r="BF338" s="252">
        <f>IF(N338="znížená",J338,0)</f>
        <v>0</v>
      </c>
      <c r="BG338" s="252">
        <f>IF(N338="zákl. prenesená",J338,0)</f>
        <v>0</v>
      </c>
      <c r="BH338" s="252">
        <f>IF(N338="zníž. prenesená",J338,0)</f>
        <v>0</v>
      </c>
      <c r="BI338" s="252">
        <f>IF(N338="nulová",J338,0)</f>
        <v>0</v>
      </c>
      <c r="BJ338" s="18" t="s">
        <v>92</v>
      </c>
      <c r="BK338" s="252">
        <f>ROUND(I338*H338,2)</f>
        <v>0</v>
      </c>
      <c r="BL338" s="18" t="s">
        <v>227</v>
      </c>
      <c r="BM338" s="251" t="s">
        <v>3396</v>
      </c>
    </row>
    <row r="339" s="13" customFormat="1">
      <c r="A339" s="13"/>
      <c r="B339" s="258"/>
      <c r="C339" s="259"/>
      <c r="D339" s="260" t="s">
        <v>256</v>
      </c>
      <c r="E339" s="261" t="s">
        <v>1</v>
      </c>
      <c r="F339" s="262" t="s">
        <v>3397</v>
      </c>
      <c r="G339" s="259"/>
      <c r="H339" s="263">
        <v>28.140000000000001</v>
      </c>
      <c r="I339" s="264"/>
      <c r="J339" s="259"/>
      <c r="K339" s="259"/>
      <c r="L339" s="265"/>
      <c r="M339" s="266"/>
      <c r="N339" s="267"/>
      <c r="O339" s="267"/>
      <c r="P339" s="267"/>
      <c r="Q339" s="267"/>
      <c r="R339" s="267"/>
      <c r="S339" s="267"/>
      <c r="T339" s="268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69" t="s">
        <v>256</v>
      </c>
      <c r="AU339" s="269" t="s">
        <v>92</v>
      </c>
      <c r="AV339" s="13" t="s">
        <v>92</v>
      </c>
      <c r="AW339" s="13" t="s">
        <v>32</v>
      </c>
      <c r="AX339" s="13" t="s">
        <v>84</v>
      </c>
      <c r="AY339" s="269" t="s">
        <v>210</v>
      </c>
    </row>
    <row r="340" s="2" customFormat="1" ht="23.4566" customHeight="1">
      <c r="A340" s="39"/>
      <c r="B340" s="40"/>
      <c r="C340" s="239" t="s">
        <v>621</v>
      </c>
      <c r="D340" s="239" t="s">
        <v>213</v>
      </c>
      <c r="E340" s="240" t="s">
        <v>3169</v>
      </c>
      <c r="F340" s="241" t="s">
        <v>3170</v>
      </c>
      <c r="G340" s="242" t="s">
        <v>254</v>
      </c>
      <c r="H340" s="243">
        <v>12.060000000000001</v>
      </c>
      <c r="I340" s="244"/>
      <c r="J340" s="245">
        <f>ROUND(I340*H340,2)</f>
        <v>0</v>
      </c>
      <c r="K340" s="246"/>
      <c r="L340" s="45"/>
      <c r="M340" s="247" t="s">
        <v>1</v>
      </c>
      <c r="N340" s="248" t="s">
        <v>42</v>
      </c>
      <c r="O340" s="98"/>
      <c r="P340" s="249">
        <f>O340*H340</f>
        <v>0</v>
      </c>
      <c r="Q340" s="249">
        <v>0.094350000000000003</v>
      </c>
      <c r="R340" s="249">
        <f>Q340*H340</f>
        <v>1.137861</v>
      </c>
      <c r="S340" s="249">
        <v>0</v>
      </c>
      <c r="T340" s="250">
        <f>S340*H340</f>
        <v>0</v>
      </c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R340" s="251" t="s">
        <v>227</v>
      </c>
      <c r="AT340" s="251" t="s">
        <v>213</v>
      </c>
      <c r="AU340" s="251" t="s">
        <v>92</v>
      </c>
      <c r="AY340" s="18" t="s">
        <v>210</v>
      </c>
      <c r="BE340" s="252">
        <f>IF(N340="základná",J340,0)</f>
        <v>0</v>
      </c>
      <c r="BF340" s="252">
        <f>IF(N340="znížená",J340,0)</f>
        <v>0</v>
      </c>
      <c r="BG340" s="252">
        <f>IF(N340="zákl. prenesená",J340,0)</f>
        <v>0</v>
      </c>
      <c r="BH340" s="252">
        <f>IF(N340="zníž. prenesená",J340,0)</f>
        <v>0</v>
      </c>
      <c r="BI340" s="252">
        <f>IF(N340="nulová",J340,0)</f>
        <v>0</v>
      </c>
      <c r="BJ340" s="18" t="s">
        <v>92</v>
      </c>
      <c r="BK340" s="252">
        <f>ROUND(I340*H340,2)</f>
        <v>0</v>
      </c>
      <c r="BL340" s="18" t="s">
        <v>227</v>
      </c>
      <c r="BM340" s="251" t="s">
        <v>3398</v>
      </c>
    </row>
    <row r="341" s="13" customFormat="1">
      <c r="A341" s="13"/>
      <c r="B341" s="258"/>
      <c r="C341" s="259"/>
      <c r="D341" s="260" t="s">
        <v>256</v>
      </c>
      <c r="E341" s="261" t="s">
        <v>1</v>
      </c>
      <c r="F341" s="262" t="s">
        <v>3399</v>
      </c>
      <c r="G341" s="259"/>
      <c r="H341" s="263">
        <v>12.060000000000001</v>
      </c>
      <c r="I341" s="264"/>
      <c r="J341" s="259"/>
      <c r="K341" s="259"/>
      <c r="L341" s="265"/>
      <c r="M341" s="266"/>
      <c r="N341" s="267"/>
      <c r="O341" s="267"/>
      <c r="P341" s="267"/>
      <c r="Q341" s="267"/>
      <c r="R341" s="267"/>
      <c r="S341" s="267"/>
      <c r="T341" s="268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69" t="s">
        <v>256</v>
      </c>
      <c r="AU341" s="269" t="s">
        <v>92</v>
      </c>
      <c r="AV341" s="13" t="s">
        <v>92</v>
      </c>
      <c r="AW341" s="13" t="s">
        <v>32</v>
      </c>
      <c r="AX341" s="13" t="s">
        <v>84</v>
      </c>
      <c r="AY341" s="269" t="s">
        <v>210</v>
      </c>
    </row>
    <row r="342" s="2" customFormat="1" ht="21.0566" customHeight="1">
      <c r="A342" s="39"/>
      <c r="B342" s="40"/>
      <c r="C342" s="239" t="s">
        <v>625</v>
      </c>
      <c r="D342" s="239" t="s">
        <v>213</v>
      </c>
      <c r="E342" s="240" t="s">
        <v>2633</v>
      </c>
      <c r="F342" s="241" t="s">
        <v>2634</v>
      </c>
      <c r="G342" s="242" t="s">
        <v>254</v>
      </c>
      <c r="H342" s="243">
        <v>1.3620000000000001</v>
      </c>
      <c r="I342" s="244"/>
      <c r="J342" s="245">
        <f>ROUND(I342*H342,2)</f>
        <v>0</v>
      </c>
      <c r="K342" s="246"/>
      <c r="L342" s="45"/>
      <c r="M342" s="247" t="s">
        <v>1</v>
      </c>
      <c r="N342" s="248" t="s">
        <v>42</v>
      </c>
      <c r="O342" s="98"/>
      <c r="P342" s="249">
        <f>O342*H342</f>
        <v>0</v>
      </c>
      <c r="Q342" s="249">
        <v>0.041350999999999999</v>
      </c>
      <c r="R342" s="249">
        <f>Q342*H342</f>
        <v>0.056320062000000004</v>
      </c>
      <c r="S342" s="249">
        <v>0</v>
      </c>
      <c r="T342" s="250">
        <f>S342*H342</f>
        <v>0</v>
      </c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R342" s="251" t="s">
        <v>227</v>
      </c>
      <c r="AT342" s="251" t="s">
        <v>213</v>
      </c>
      <c r="AU342" s="251" t="s">
        <v>92</v>
      </c>
      <c r="AY342" s="18" t="s">
        <v>210</v>
      </c>
      <c r="BE342" s="252">
        <f>IF(N342="základná",J342,0)</f>
        <v>0</v>
      </c>
      <c r="BF342" s="252">
        <f>IF(N342="znížená",J342,0)</f>
        <v>0</v>
      </c>
      <c r="BG342" s="252">
        <f>IF(N342="zákl. prenesená",J342,0)</f>
        <v>0</v>
      </c>
      <c r="BH342" s="252">
        <f>IF(N342="zníž. prenesená",J342,0)</f>
        <v>0</v>
      </c>
      <c r="BI342" s="252">
        <f>IF(N342="nulová",J342,0)</f>
        <v>0</v>
      </c>
      <c r="BJ342" s="18" t="s">
        <v>92</v>
      </c>
      <c r="BK342" s="252">
        <f>ROUND(I342*H342,2)</f>
        <v>0</v>
      </c>
      <c r="BL342" s="18" t="s">
        <v>227</v>
      </c>
      <c r="BM342" s="251" t="s">
        <v>3400</v>
      </c>
    </row>
    <row r="343" s="13" customFormat="1">
      <c r="A343" s="13"/>
      <c r="B343" s="258"/>
      <c r="C343" s="259"/>
      <c r="D343" s="260" t="s">
        <v>256</v>
      </c>
      <c r="E343" s="261" t="s">
        <v>1</v>
      </c>
      <c r="F343" s="262" t="s">
        <v>3401</v>
      </c>
      <c r="G343" s="259"/>
      <c r="H343" s="263">
        <v>1.3620000000000001</v>
      </c>
      <c r="I343" s="264"/>
      <c r="J343" s="259"/>
      <c r="K343" s="259"/>
      <c r="L343" s="265"/>
      <c r="M343" s="266"/>
      <c r="N343" s="267"/>
      <c r="O343" s="267"/>
      <c r="P343" s="267"/>
      <c r="Q343" s="267"/>
      <c r="R343" s="267"/>
      <c r="S343" s="267"/>
      <c r="T343" s="268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69" t="s">
        <v>256</v>
      </c>
      <c r="AU343" s="269" t="s">
        <v>92</v>
      </c>
      <c r="AV343" s="13" t="s">
        <v>92</v>
      </c>
      <c r="AW343" s="13" t="s">
        <v>32</v>
      </c>
      <c r="AX343" s="13" t="s">
        <v>76</v>
      </c>
      <c r="AY343" s="269" t="s">
        <v>210</v>
      </c>
    </row>
    <row r="344" s="14" customFormat="1">
      <c r="A344" s="14"/>
      <c r="B344" s="270"/>
      <c r="C344" s="271"/>
      <c r="D344" s="260" t="s">
        <v>256</v>
      </c>
      <c r="E344" s="272" t="s">
        <v>1</v>
      </c>
      <c r="F344" s="273" t="s">
        <v>268</v>
      </c>
      <c r="G344" s="271"/>
      <c r="H344" s="274">
        <v>1.3620000000000001</v>
      </c>
      <c r="I344" s="275"/>
      <c r="J344" s="271"/>
      <c r="K344" s="271"/>
      <c r="L344" s="276"/>
      <c r="M344" s="277"/>
      <c r="N344" s="278"/>
      <c r="O344" s="278"/>
      <c r="P344" s="278"/>
      <c r="Q344" s="278"/>
      <c r="R344" s="278"/>
      <c r="S344" s="278"/>
      <c r="T344" s="279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80" t="s">
        <v>256</v>
      </c>
      <c r="AU344" s="280" t="s">
        <v>92</v>
      </c>
      <c r="AV344" s="14" t="s">
        <v>227</v>
      </c>
      <c r="AW344" s="14" t="s">
        <v>32</v>
      </c>
      <c r="AX344" s="14" t="s">
        <v>84</v>
      </c>
      <c r="AY344" s="280" t="s">
        <v>210</v>
      </c>
    </row>
    <row r="345" s="2" customFormat="1" ht="21.0566" customHeight="1">
      <c r="A345" s="39"/>
      <c r="B345" s="40"/>
      <c r="C345" s="239" t="s">
        <v>630</v>
      </c>
      <c r="D345" s="239" t="s">
        <v>213</v>
      </c>
      <c r="E345" s="240" t="s">
        <v>2639</v>
      </c>
      <c r="F345" s="241" t="s">
        <v>2640</v>
      </c>
      <c r="G345" s="242" t="s">
        <v>254</v>
      </c>
      <c r="H345" s="243">
        <v>0.58399999999999996</v>
      </c>
      <c r="I345" s="244"/>
      <c r="J345" s="245">
        <f>ROUND(I345*H345,2)</f>
        <v>0</v>
      </c>
      <c r="K345" s="246"/>
      <c r="L345" s="45"/>
      <c r="M345" s="247" t="s">
        <v>1</v>
      </c>
      <c r="N345" s="248" t="s">
        <v>42</v>
      </c>
      <c r="O345" s="98"/>
      <c r="P345" s="249">
        <f>O345*H345</f>
        <v>0</v>
      </c>
      <c r="Q345" s="249">
        <v>0.094350000000000003</v>
      </c>
      <c r="R345" s="249">
        <f>Q345*H345</f>
        <v>0.055100400000000001</v>
      </c>
      <c r="S345" s="249">
        <v>0</v>
      </c>
      <c r="T345" s="250">
        <f>S345*H345</f>
        <v>0</v>
      </c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R345" s="251" t="s">
        <v>227</v>
      </c>
      <c r="AT345" s="251" t="s">
        <v>213</v>
      </c>
      <c r="AU345" s="251" t="s">
        <v>92</v>
      </c>
      <c r="AY345" s="18" t="s">
        <v>210</v>
      </c>
      <c r="BE345" s="252">
        <f>IF(N345="základná",J345,0)</f>
        <v>0</v>
      </c>
      <c r="BF345" s="252">
        <f>IF(N345="znížená",J345,0)</f>
        <v>0</v>
      </c>
      <c r="BG345" s="252">
        <f>IF(N345="zákl. prenesená",J345,0)</f>
        <v>0</v>
      </c>
      <c r="BH345" s="252">
        <f>IF(N345="zníž. prenesená",J345,0)</f>
        <v>0</v>
      </c>
      <c r="BI345" s="252">
        <f>IF(N345="nulová",J345,0)</f>
        <v>0</v>
      </c>
      <c r="BJ345" s="18" t="s">
        <v>92</v>
      </c>
      <c r="BK345" s="252">
        <f>ROUND(I345*H345,2)</f>
        <v>0</v>
      </c>
      <c r="BL345" s="18" t="s">
        <v>227</v>
      </c>
      <c r="BM345" s="251" t="s">
        <v>3402</v>
      </c>
    </row>
    <row r="346" s="13" customFormat="1">
      <c r="A346" s="13"/>
      <c r="B346" s="258"/>
      <c r="C346" s="259"/>
      <c r="D346" s="260" t="s">
        <v>256</v>
      </c>
      <c r="E346" s="261" t="s">
        <v>1</v>
      </c>
      <c r="F346" s="262" t="s">
        <v>3403</v>
      </c>
      <c r="G346" s="259"/>
      <c r="H346" s="263">
        <v>0.58399999999999996</v>
      </c>
      <c r="I346" s="264"/>
      <c r="J346" s="259"/>
      <c r="K346" s="259"/>
      <c r="L346" s="265"/>
      <c r="M346" s="266"/>
      <c r="N346" s="267"/>
      <c r="O346" s="267"/>
      <c r="P346" s="267"/>
      <c r="Q346" s="267"/>
      <c r="R346" s="267"/>
      <c r="S346" s="267"/>
      <c r="T346" s="268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69" t="s">
        <v>256</v>
      </c>
      <c r="AU346" s="269" t="s">
        <v>92</v>
      </c>
      <c r="AV346" s="13" t="s">
        <v>92</v>
      </c>
      <c r="AW346" s="13" t="s">
        <v>32</v>
      </c>
      <c r="AX346" s="13" t="s">
        <v>76</v>
      </c>
      <c r="AY346" s="269" t="s">
        <v>210</v>
      </c>
    </row>
    <row r="347" s="14" customFormat="1">
      <c r="A347" s="14"/>
      <c r="B347" s="270"/>
      <c r="C347" s="271"/>
      <c r="D347" s="260" t="s">
        <v>256</v>
      </c>
      <c r="E347" s="272" t="s">
        <v>1</v>
      </c>
      <c r="F347" s="273" t="s">
        <v>268</v>
      </c>
      <c r="G347" s="271"/>
      <c r="H347" s="274">
        <v>0.58399999999999996</v>
      </c>
      <c r="I347" s="275"/>
      <c r="J347" s="271"/>
      <c r="K347" s="271"/>
      <c r="L347" s="276"/>
      <c r="M347" s="277"/>
      <c r="N347" s="278"/>
      <c r="O347" s="278"/>
      <c r="P347" s="278"/>
      <c r="Q347" s="278"/>
      <c r="R347" s="278"/>
      <c r="S347" s="278"/>
      <c r="T347" s="279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80" t="s">
        <v>256</v>
      </c>
      <c r="AU347" s="280" t="s">
        <v>92</v>
      </c>
      <c r="AV347" s="14" t="s">
        <v>227</v>
      </c>
      <c r="AW347" s="14" t="s">
        <v>32</v>
      </c>
      <c r="AX347" s="14" t="s">
        <v>84</v>
      </c>
      <c r="AY347" s="280" t="s">
        <v>210</v>
      </c>
    </row>
    <row r="348" s="2" customFormat="1" ht="23.4566" customHeight="1">
      <c r="A348" s="39"/>
      <c r="B348" s="40"/>
      <c r="C348" s="239" t="s">
        <v>634</v>
      </c>
      <c r="D348" s="239" t="s">
        <v>213</v>
      </c>
      <c r="E348" s="240" t="s">
        <v>3179</v>
      </c>
      <c r="F348" s="241" t="s">
        <v>3180</v>
      </c>
      <c r="G348" s="242" t="s">
        <v>254</v>
      </c>
      <c r="H348" s="243">
        <v>8.6430000000000007</v>
      </c>
      <c r="I348" s="244"/>
      <c r="J348" s="245">
        <f>ROUND(I348*H348,2)</f>
        <v>0</v>
      </c>
      <c r="K348" s="246"/>
      <c r="L348" s="45"/>
      <c r="M348" s="247" t="s">
        <v>1</v>
      </c>
      <c r="N348" s="248" t="s">
        <v>42</v>
      </c>
      <c r="O348" s="98"/>
      <c r="P348" s="249">
        <f>O348*H348</f>
        <v>0</v>
      </c>
      <c r="Q348" s="249">
        <v>0.0021800000000000001</v>
      </c>
      <c r="R348" s="249">
        <f>Q348*H348</f>
        <v>0.018841740000000003</v>
      </c>
      <c r="S348" s="249">
        <v>0</v>
      </c>
      <c r="T348" s="250">
        <f>S348*H348</f>
        <v>0</v>
      </c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R348" s="251" t="s">
        <v>227</v>
      </c>
      <c r="AT348" s="251" t="s">
        <v>213</v>
      </c>
      <c r="AU348" s="251" t="s">
        <v>92</v>
      </c>
      <c r="AY348" s="18" t="s">
        <v>210</v>
      </c>
      <c r="BE348" s="252">
        <f>IF(N348="základná",J348,0)</f>
        <v>0</v>
      </c>
      <c r="BF348" s="252">
        <f>IF(N348="znížená",J348,0)</f>
        <v>0</v>
      </c>
      <c r="BG348" s="252">
        <f>IF(N348="zákl. prenesená",J348,0)</f>
        <v>0</v>
      </c>
      <c r="BH348" s="252">
        <f>IF(N348="zníž. prenesená",J348,0)</f>
        <v>0</v>
      </c>
      <c r="BI348" s="252">
        <f>IF(N348="nulová",J348,0)</f>
        <v>0</v>
      </c>
      <c r="BJ348" s="18" t="s">
        <v>92</v>
      </c>
      <c r="BK348" s="252">
        <f>ROUND(I348*H348,2)</f>
        <v>0</v>
      </c>
      <c r="BL348" s="18" t="s">
        <v>227</v>
      </c>
      <c r="BM348" s="251" t="s">
        <v>3404</v>
      </c>
    </row>
    <row r="349" s="13" customFormat="1">
      <c r="A349" s="13"/>
      <c r="B349" s="258"/>
      <c r="C349" s="259"/>
      <c r="D349" s="260" t="s">
        <v>256</v>
      </c>
      <c r="E349" s="261" t="s">
        <v>1</v>
      </c>
      <c r="F349" s="262" t="s">
        <v>3405</v>
      </c>
      <c r="G349" s="259"/>
      <c r="H349" s="263">
        <v>8.6430000000000007</v>
      </c>
      <c r="I349" s="264"/>
      <c r="J349" s="259"/>
      <c r="K349" s="259"/>
      <c r="L349" s="265"/>
      <c r="M349" s="266"/>
      <c r="N349" s="267"/>
      <c r="O349" s="267"/>
      <c r="P349" s="267"/>
      <c r="Q349" s="267"/>
      <c r="R349" s="267"/>
      <c r="S349" s="267"/>
      <c r="T349" s="268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69" t="s">
        <v>256</v>
      </c>
      <c r="AU349" s="269" t="s">
        <v>92</v>
      </c>
      <c r="AV349" s="13" t="s">
        <v>92</v>
      </c>
      <c r="AW349" s="13" t="s">
        <v>32</v>
      </c>
      <c r="AX349" s="13" t="s">
        <v>84</v>
      </c>
      <c r="AY349" s="269" t="s">
        <v>210</v>
      </c>
    </row>
    <row r="350" s="2" customFormat="1" ht="23.4566" customHeight="1">
      <c r="A350" s="39"/>
      <c r="B350" s="40"/>
      <c r="C350" s="239" t="s">
        <v>638</v>
      </c>
      <c r="D350" s="239" t="s">
        <v>213</v>
      </c>
      <c r="E350" s="240" t="s">
        <v>2645</v>
      </c>
      <c r="F350" s="241" t="s">
        <v>2646</v>
      </c>
      <c r="G350" s="242" t="s">
        <v>254</v>
      </c>
      <c r="H350" s="243">
        <v>0.29199999999999998</v>
      </c>
      <c r="I350" s="244"/>
      <c r="J350" s="245">
        <f>ROUND(I350*H350,2)</f>
        <v>0</v>
      </c>
      <c r="K350" s="246"/>
      <c r="L350" s="45"/>
      <c r="M350" s="247" t="s">
        <v>1</v>
      </c>
      <c r="N350" s="248" t="s">
        <v>42</v>
      </c>
      <c r="O350" s="98"/>
      <c r="P350" s="249">
        <f>O350*H350</f>
        <v>0</v>
      </c>
      <c r="Q350" s="249">
        <v>0.0020630000000000002</v>
      </c>
      <c r="R350" s="249">
        <f>Q350*H350</f>
        <v>0.00060239600000000005</v>
      </c>
      <c r="S350" s="249">
        <v>0</v>
      </c>
      <c r="T350" s="250">
        <f>S350*H350</f>
        <v>0</v>
      </c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R350" s="251" t="s">
        <v>227</v>
      </c>
      <c r="AT350" s="251" t="s">
        <v>213</v>
      </c>
      <c r="AU350" s="251" t="s">
        <v>92</v>
      </c>
      <c r="AY350" s="18" t="s">
        <v>210</v>
      </c>
      <c r="BE350" s="252">
        <f>IF(N350="základná",J350,0)</f>
        <v>0</v>
      </c>
      <c r="BF350" s="252">
        <f>IF(N350="znížená",J350,0)</f>
        <v>0</v>
      </c>
      <c r="BG350" s="252">
        <f>IF(N350="zákl. prenesená",J350,0)</f>
        <v>0</v>
      </c>
      <c r="BH350" s="252">
        <f>IF(N350="zníž. prenesená",J350,0)</f>
        <v>0</v>
      </c>
      <c r="BI350" s="252">
        <f>IF(N350="nulová",J350,0)</f>
        <v>0</v>
      </c>
      <c r="BJ350" s="18" t="s">
        <v>92</v>
      </c>
      <c r="BK350" s="252">
        <f>ROUND(I350*H350,2)</f>
        <v>0</v>
      </c>
      <c r="BL350" s="18" t="s">
        <v>227</v>
      </c>
      <c r="BM350" s="251" t="s">
        <v>3406</v>
      </c>
    </row>
    <row r="351" s="13" customFormat="1">
      <c r="A351" s="13"/>
      <c r="B351" s="258"/>
      <c r="C351" s="259"/>
      <c r="D351" s="260" t="s">
        <v>256</v>
      </c>
      <c r="E351" s="261" t="s">
        <v>1</v>
      </c>
      <c r="F351" s="262" t="s">
        <v>3407</v>
      </c>
      <c r="G351" s="259"/>
      <c r="H351" s="263">
        <v>0.29199999999999998</v>
      </c>
      <c r="I351" s="264"/>
      <c r="J351" s="259"/>
      <c r="K351" s="259"/>
      <c r="L351" s="265"/>
      <c r="M351" s="266"/>
      <c r="N351" s="267"/>
      <c r="O351" s="267"/>
      <c r="P351" s="267"/>
      <c r="Q351" s="267"/>
      <c r="R351" s="267"/>
      <c r="S351" s="267"/>
      <c r="T351" s="268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69" t="s">
        <v>256</v>
      </c>
      <c r="AU351" s="269" t="s">
        <v>92</v>
      </c>
      <c r="AV351" s="13" t="s">
        <v>92</v>
      </c>
      <c r="AW351" s="13" t="s">
        <v>32</v>
      </c>
      <c r="AX351" s="13" t="s">
        <v>76</v>
      </c>
      <c r="AY351" s="269" t="s">
        <v>210</v>
      </c>
    </row>
    <row r="352" s="14" customFormat="1">
      <c r="A352" s="14"/>
      <c r="B352" s="270"/>
      <c r="C352" s="271"/>
      <c r="D352" s="260" t="s">
        <v>256</v>
      </c>
      <c r="E352" s="272" t="s">
        <v>1</v>
      </c>
      <c r="F352" s="273" t="s">
        <v>268</v>
      </c>
      <c r="G352" s="271"/>
      <c r="H352" s="274">
        <v>0.29199999999999998</v>
      </c>
      <c r="I352" s="275"/>
      <c r="J352" s="271"/>
      <c r="K352" s="271"/>
      <c r="L352" s="276"/>
      <c r="M352" s="277"/>
      <c r="N352" s="278"/>
      <c r="O352" s="278"/>
      <c r="P352" s="278"/>
      <c r="Q352" s="278"/>
      <c r="R352" s="278"/>
      <c r="S352" s="278"/>
      <c r="T352" s="279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80" t="s">
        <v>256</v>
      </c>
      <c r="AU352" s="280" t="s">
        <v>92</v>
      </c>
      <c r="AV352" s="14" t="s">
        <v>227</v>
      </c>
      <c r="AW352" s="14" t="s">
        <v>32</v>
      </c>
      <c r="AX352" s="14" t="s">
        <v>84</v>
      </c>
      <c r="AY352" s="280" t="s">
        <v>210</v>
      </c>
    </row>
    <row r="353" s="12" customFormat="1" ht="22.8" customHeight="1">
      <c r="A353" s="12"/>
      <c r="B353" s="223"/>
      <c r="C353" s="224"/>
      <c r="D353" s="225" t="s">
        <v>75</v>
      </c>
      <c r="E353" s="237" t="s">
        <v>287</v>
      </c>
      <c r="F353" s="237" t="s">
        <v>543</v>
      </c>
      <c r="G353" s="224"/>
      <c r="H353" s="224"/>
      <c r="I353" s="227"/>
      <c r="J353" s="238">
        <f>BK353</f>
        <v>0</v>
      </c>
      <c r="K353" s="224"/>
      <c r="L353" s="229"/>
      <c r="M353" s="230"/>
      <c r="N353" s="231"/>
      <c r="O353" s="231"/>
      <c r="P353" s="232">
        <f>SUM(P354:P361)</f>
        <v>0</v>
      </c>
      <c r="Q353" s="231"/>
      <c r="R353" s="232">
        <f>SUM(R354:R361)</f>
        <v>3.35892575</v>
      </c>
      <c r="S353" s="231"/>
      <c r="T353" s="233">
        <f>SUM(T354:T361)</f>
        <v>0</v>
      </c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R353" s="234" t="s">
        <v>84</v>
      </c>
      <c r="AT353" s="235" t="s">
        <v>75</v>
      </c>
      <c r="AU353" s="235" t="s">
        <v>84</v>
      </c>
      <c r="AY353" s="234" t="s">
        <v>210</v>
      </c>
      <c r="BK353" s="236">
        <f>SUM(BK354:BK361)</f>
        <v>0</v>
      </c>
    </row>
    <row r="354" s="2" customFormat="1" ht="31.92453" customHeight="1">
      <c r="A354" s="39"/>
      <c r="B354" s="40"/>
      <c r="C354" s="239" t="s">
        <v>642</v>
      </c>
      <c r="D354" s="239" t="s">
        <v>213</v>
      </c>
      <c r="E354" s="240" t="s">
        <v>555</v>
      </c>
      <c r="F354" s="241" t="s">
        <v>556</v>
      </c>
      <c r="G354" s="242" t="s">
        <v>310</v>
      </c>
      <c r="H354" s="243">
        <v>21</v>
      </c>
      <c r="I354" s="244"/>
      <c r="J354" s="245">
        <f>ROUND(I354*H354,2)</f>
        <v>0</v>
      </c>
      <c r="K354" s="246"/>
      <c r="L354" s="45"/>
      <c r="M354" s="247" t="s">
        <v>1</v>
      </c>
      <c r="N354" s="248" t="s">
        <v>42</v>
      </c>
      <c r="O354" s="98"/>
      <c r="P354" s="249">
        <f>O354*H354</f>
        <v>0</v>
      </c>
      <c r="Q354" s="249">
        <v>0</v>
      </c>
      <c r="R354" s="249">
        <f>Q354*H354</f>
        <v>0</v>
      </c>
      <c r="S354" s="249">
        <v>0</v>
      </c>
      <c r="T354" s="250">
        <f>S354*H354</f>
        <v>0</v>
      </c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R354" s="251" t="s">
        <v>227</v>
      </c>
      <c r="AT354" s="251" t="s">
        <v>213</v>
      </c>
      <c r="AU354" s="251" t="s">
        <v>92</v>
      </c>
      <c r="AY354" s="18" t="s">
        <v>210</v>
      </c>
      <c r="BE354" s="252">
        <f>IF(N354="základná",J354,0)</f>
        <v>0</v>
      </c>
      <c r="BF354" s="252">
        <f>IF(N354="znížená",J354,0)</f>
        <v>0</v>
      </c>
      <c r="BG354" s="252">
        <f>IF(N354="zákl. prenesená",J354,0)</f>
        <v>0</v>
      </c>
      <c r="BH354" s="252">
        <f>IF(N354="zníž. prenesená",J354,0)</f>
        <v>0</v>
      </c>
      <c r="BI354" s="252">
        <f>IF(N354="nulová",J354,0)</f>
        <v>0</v>
      </c>
      <c r="BJ354" s="18" t="s">
        <v>92</v>
      </c>
      <c r="BK354" s="252">
        <f>ROUND(I354*H354,2)</f>
        <v>0</v>
      </c>
      <c r="BL354" s="18" t="s">
        <v>227</v>
      </c>
      <c r="BM354" s="251" t="s">
        <v>3408</v>
      </c>
    </row>
    <row r="355" s="13" customFormat="1">
      <c r="A355" s="13"/>
      <c r="B355" s="258"/>
      <c r="C355" s="259"/>
      <c r="D355" s="260" t="s">
        <v>256</v>
      </c>
      <c r="E355" s="261" t="s">
        <v>1</v>
      </c>
      <c r="F355" s="262" t="s">
        <v>3409</v>
      </c>
      <c r="G355" s="259"/>
      <c r="H355" s="263">
        <v>21</v>
      </c>
      <c r="I355" s="264"/>
      <c r="J355" s="259"/>
      <c r="K355" s="259"/>
      <c r="L355" s="265"/>
      <c r="M355" s="266"/>
      <c r="N355" s="267"/>
      <c r="O355" s="267"/>
      <c r="P355" s="267"/>
      <c r="Q355" s="267"/>
      <c r="R355" s="267"/>
      <c r="S355" s="267"/>
      <c r="T355" s="268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69" t="s">
        <v>256</v>
      </c>
      <c r="AU355" s="269" t="s">
        <v>92</v>
      </c>
      <c r="AV355" s="13" t="s">
        <v>92</v>
      </c>
      <c r="AW355" s="13" t="s">
        <v>32</v>
      </c>
      <c r="AX355" s="13" t="s">
        <v>76</v>
      </c>
      <c r="AY355" s="269" t="s">
        <v>210</v>
      </c>
    </row>
    <row r="356" s="2" customFormat="1" ht="21.0566" customHeight="1">
      <c r="A356" s="39"/>
      <c r="B356" s="40"/>
      <c r="C356" s="281" t="s">
        <v>647</v>
      </c>
      <c r="D356" s="281" t="s">
        <v>330</v>
      </c>
      <c r="E356" s="282" t="s">
        <v>551</v>
      </c>
      <c r="F356" s="283" t="s">
        <v>2653</v>
      </c>
      <c r="G356" s="284" t="s">
        <v>310</v>
      </c>
      <c r="H356" s="285">
        <v>21</v>
      </c>
      <c r="I356" s="286"/>
      <c r="J356" s="287">
        <f>ROUND(I356*H356,2)</f>
        <v>0</v>
      </c>
      <c r="K356" s="288"/>
      <c r="L356" s="289"/>
      <c r="M356" s="290" t="s">
        <v>1</v>
      </c>
      <c r="N356" s="291" t="s">
        <v>42</v>
      </c>
      <c r="O356" s="98"/>
      <c r="P356" s="249">
        <f>O356*H356</f>
        <v>0</v>
      </c>
      <c r="Q356" s="249">
        <v>0.00097999999999999997</v>
      </c>
      <c r="R356" s="249">
        <f>Q356*H356</f>
        <v>0.020580000000000001</v>
      </c>
      <c r="S356" s="249">
        <v>0</v>
      </c>
      <c r="T356" s="250">
        <f>S356*H356</f>
        <v>0</v>
      </c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R356" s="251" t="s">
        <v>287</v>
      </c>
      <c r="AT356" s="251" t="s">
        <v>330</v>
      </c>
      <c r="AU356" s="251" t="s">
        <v>92</v>
      </c>
      <c r="AY356" s="18" t="s">
        <v>210</v>
      </c>
      <c r="BE356" s="252">
        <f>IF(N356="základná",J356,0)</f>
        <v>0</v>
      </c>
      <c r="BF356" s="252">
        <f>IF(N356="znížená",J356,0)</f>
        <v>0</v>
      </c>
      <c r="BG356" s="252">
        <f>IF(N356="zákl. prenesená",J356,0)</f>
        <v>0</v>
      </c>
      <c r="BH356" s="252">
        <f>IF(N356="zníž. prenesená",J356,0)</f>
        <v>0</v>
      </c>
      <c r="BI356" s="252">
        <f>IF(N356="nulová",J356,0)</f>
        <v>0</v>
      </c>
      <c r="BJ356" s="18" t="s">
        <v>92</v>
      </c>
      <c r="BK356" s="252">
        <f>ROUND(I356*H356,2)</f>
        <v>0</v>
      </c>
      <c r="BL356" s="18" t="s">
        <v>227</v>
      </c>
      <c r="BM356" s="251" t="s">
        <v>3410</v>
      </c>
    </row>
    <row r="357" s="2" customFormat="1" ht="23.4566" customHeight="1">
      <c r="A357" s="39"/>
      <c r="B357" s="40"/>
      <c r="C357" s="239" t="s">
        <v>652</v>
      </c>
      <c r="D357" s="239" t="s">
        <v>213</v>
      </c>
      <c r="E357" s="240" t="s">
        <v>2655</v>
      </c>
      <c r="F357" s="241" t="s">
        <v>2656</v>
      </c>
      <c r="G357" s="242" t="s">
        <v>310</v>
      </c>
      <c r="H357" s="243">
        <v>17.5</v>
      </c>
      <c r="I357" s="244"/>
      <c r="J357" s="245">
        <f>ROUND(I357*H357,2)</f>
        <v>0</v>
      </c>
      <c r="K357" s="246"/>
      <c r="L357" s="45"/>
      <c r="M357" s="247" t="s">
        <v>1</v>
      </c>
      <c r="N357" s="248" t="s">
        <v>42</v>
      </c>
      <c r="O357" s="98"/>
      <c r="P357" s="249">
        <f>O357*H357</f>
        <v>0</v>
      </c>
      <c r="Q357" s="249">
        <v>0.18732489999999999</v>
      </c>
      <c r="R357" s="249">
        <f>Q357*H357</f>
        <v>3.27818575</v>
      </c>
      <c r="S357" s="249">
        <v>0</v>
      </c>
      <c r="T357" s="250">
        <f>S357*H357</f>
        <v>0</v>
      </c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R357" s="251" t="s">
        <v>227</v>
      </c>
      <c r="AT357" s="251" t="s">
        <v>213</v>
      </c>
      <c r="AU357" s="251" t="s">
        <v>92</v>
      </c>
      <c r="AY357" s="18" t="s">
        <v>210</v>
      </c>
      <c r="BE357" s="252">
        <f>IF(N357="základná",J357,0)</f>
        <v>0</v>
      </c>
      <c r="BF357" s="252">
        <f>IF(N357="znížená",J357,0)</f>
        <v>0</v>
      </c>
      <c r="BG357" s="252">
        <f>IF(N357="zákl. prenesená",J357,0)</f>
        <v>0</v>
      </c>
      <c r="BH357" s="252">
        <f>IF(N357="zníž. prenesená",J357,0)</f>
        <v>0</v>
      </c>
      <c r="BI357" s="252">
        <f>IF(N357="nulová",J357,0)</f>
        <v>0</v>
      </c>
      <c r="BJ357" s="18" t="s">
        <v>92</v>
      </c>
      <c r="BK357" s="252">
        <f>ROUND(I357*H357,2)</f>
        <v>0</v>
      </c>
      <c r="BL357" s="18" t="s">
        <v>227</v>
      </c>
      <c r="BM357" s="251" t="s">
        <v>3411</v>
      </c>
    </row>
    <row r="358" s="13" customFormat="1">
      <c r="A358" s="13"/>
      <c r="B358" s="258"/>
      <c r="C358" s="259"/>
      <c r="D358" s="260" t="s">
        <v>256</v>
      </c>
      <c r="E358" s="261" t="s">
        <v>1</v>
      </c>
      <c r="F358" s="262" t="s">
        <v>3412</v>
      </c>
      <c r="G358" s="259"/>
      <c r="H358" s="263">
        <v>17.5</v>
      </c>
      <c r="I358" s="264"/>
      <c r="J358" s="259"/>
      <c r="K358" s="259"/>
      <c r="L358" s="265"/>
      <c r="M358" s="266"/>
      <c r="N358" s="267"/>
      <c r="O358" s="267"/>
      <c r="P358" s="267"/>
      <c r="Q358" s="267"/>
      <c r="R358" s="267"/>
      <c r="S358" s="267"/>
      <c r="T358" s="268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69" t="s">
        <v>256</v>
      </c>
      <c r="AU358" s="269" t="s">
        <v>92</v>
      </c>
      <c r="AV358" s="13" t="s">
        <v>92</v>
      </c>
      <c r="AW358" s="13" t="s">
        <v>32</v>
      </c>
      <c r="AX358" s="13" t="s">
        <v>84</v>
      </c>
      <c r="AY358" s="269" t="s">
        <v>210</v>
      </c>
    </row>
    <row r="359" s="2" customFormat="1" ht="16.30189" customHeight="1">
      <c r="A359" s="39"/>
      <c r="B359" s="40"/>
      <c r="C359" s="239" t="s">
        <v>656</v>
      </c>
      <c r="D359" s="239" t="s">
        <v>213</v>
      </c>
      <c r="E359" s="240" t="s">
        <v>2659</v>
      </c>
      <c r="F359" s="241" t="s">
        <v>2660</v>
      </c>
      <c r="G359" s="242" t="s">
        <v>310</v>
      </c>
      <c r="H359" s="243">
        <v>3.2000000000000002</v>
      </c>
      <c r="I359" s="244"/>
      <c r="J359" s="245">
        <f>ROUND(I359*H359,2)</f>
        <v>0</v>
      </c>
      <c r="K359" s="246"/>
      <c r="L359" s="45"/>
      <c r="M359" s="247" t="s">
        <v>1</v>
      </c>
      <c r="N359" s="248" t="s">
        <v>42</v>
      </c>
      <c r="O359" s="98"/>
      <c r="P359" s="249">
        <f>O359*H359</f>
        <v>0</v>
      </c>
      <c r="Q359" s="249">
        <v>0.00033</v>
      </c>
      <c r="R359" s="249">
        <f>Q359*H359</f>
        <v>0.0010560000000000001</v>
      </c>
      <c r="S359" s="249">
        <v>0</v>
      </c>
      <c r="T359" s="250">
        <f>S359*H359</f>
        <v>0</v>
      </c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R359" s="251" t="s">
        <v>227</v>
      </c>
      <c r="AT359" s="251" t="s">
        <v>213</v>
      </c>
      <c r="AU359" s="251" t="s">
        <v>92</v>
      </c>
      <c r="AY359" s="18" t="s">
        <v>210</v>
      </c>
      <c r="BE359" s="252">
        <f>IF(N359="základná",J359,0)</f>
        <v>0</v>
      </c>
      <c r="BF359" s="252">
        <f>IF(N359="znížená",J359,0)</f>
        <v>0</v>
      </c>
      <c r="BG359" s="252">
        <f>IF(N359="zákl. prenesená",J359,0)</f>
        <v>0</v>
      </c>
      <c r="BH359" s="252">
        <f>IF(N359="zníž. prenesená",J359,0)</f>
        <v>0</v>
      </c>
      <c r="BI359" s="252">
        <f>IF(N359="nulová",J359,0)</f>
        <v>0</v>
      </c>
      <c r="BJ359" s="18" t="s">
        <v>92</v>
      </c>
      <c r="BK359" s="252">
        <f>ROUND(I359*H359,2)</f>
        <v>0</v>
      </c>
      <c r="BL359" s="18" t="s">
        <v>227</v>
      </c>
      <c r="BM359" s="251" t="s">
        <v>3413</v>
      </c>
    </row>
    <row r="360" s="13" customFormat="1">
      <c r="A360" s="13"/>
      <c r="B360" s="258"/>
      <c r="C360" s="259"/>
      <c r="D360" s="260" t="s">
        <v>256</v>
      </c>
      <c r="E360" s="261" t="s">
        <v>1</v>
      </c>
      <c r="F360" s="262" t="s">
        <v>3414</v>
      </c>
      <c r="G360" s="259"/>
      <c r="H360" s="263">
        <v>3.2000000000000002</v>
      </c>
      <c r="I360" s="264"/>
      <c r="J360" s="259"/>
      <c r="K360" s="259"/>
      <c r="L360" s="265"/>
      <c r="M360" s="266"/>
      <c r="N360" s="267"/>
      <c r="O360" s="267"/>
      <c r="P360" s="267"/>
      <c r="Q360" s="267"/>
      <c r="R360" s="267"/>
      <c r="S360" s="267"/>
      <c r="T360" s="268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69" t="s">
        <v>256</v>
      </c>
      <c r="AU360" s="269" t="s">
        <v>92</v>
      </c>
      <c r="AV360" s="13" t="s">
        <v>92</v>
      </c>
      <c r="AW360" s="13" t="s">
        <v>32</v>
      </c>
      <c r="AX360" s="13" t="s">
        <v>84</v>
      </c>
      <c r="AY360" s="269" t="s">
        <v>210</v>
      </c>
    </row>
    <row r="361" s="2" customFormat="1" ht="23.4566" customHeight="1">
      <c r="A361" s="39"/>
      <c r="B361" s="40"/>
      <c r="C361" s="281" t="s">
        <v>660</v>
      </c>
      <c r="D361" s="281" t="s">
        <v>330</v>
      </c>
      <c r="E361" s="282" t="s">
        <v>2663</v>
      </c>
      <c r="F361" s="283" t="s">
        <v>2664</v>
      </c>
      <c r="G361" s="284" t="s">
        <v>310</v>
      </c>
      <c r="H361" s="285">
        <v>3.2000000000000002</v>
      </c>
      <c r="I361" s="286"/>
      <c r="J361" s="287">
        <f>ROUND(I361*H361,2)</f>
        <v>0</v>
      </c>
      <c r="K361" s="288"/>
      <c r="L361" s="289"/>
      <c r="M361" s="290" t="s">
        <v>1</v>
      </c>
      <c r="N361" s="291" t="s">
        <v>42</v>
      </c>
      <c r="O361" s="98"/>
      <c r="P361" s="249">
        <f>O361*H361</f>
        <v>0</v>
      </c>
      <c r="Q361" s="249">
        <v>0.01847</v>
      </c>
      <c r="R361" s="249">
        <f>Q361*H361</f>
        <v>0.059104000000000004</v>
      </c>
      <c r="S361" s="249">
        <v>0</v>
      </c>
      <c r="T361" s="250">
        <f>S361*H361</f>
        <v>0</v>
      </c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R361" s="251" t="s">
        <v>287</v>
      </c>
      <c r="AT361" s="251" t="s">
        <v>330</v>
      </c>
      <c r="AU361" s="251" t="s">
        <v>92</v>
      </c>
      <c r="AY361" s="18" t="s">
        <v>210</v>
      </c>
      <c r="BE361" s="252">
        <f>IF(N361="základná",J361,0)</f>
        <v>0</v>
      </c>
      <c r="BF361" s="252">
        <f>IF(N361="znížená",J361,0)</f>
        <v>0</v>
      </c>
      <c r="BG361" s="252">
        <f>IF(N361="zákl. prenesená",J361,0)</f>
        <v>0</v>
      </c>
      <c r="BH361" s="252">
        <f>IF(N361="zníž. prenesená",J361,0)</f>
        <v>0</v>
      </c>
      <c r="BI361" s="252">
        <f>IF(N361="nulová",J361,0)</f>
        <v>0</v>
      </c>
      <c r="BJ361" s="18" t="s">
        <v>92</v>
      </c>
      <c r="BK361" s="252">
        <f>ROUND(I361*H361,2)</f>
        <v>0</v>
      </c>
      <c r="BL361" s="18" t="s">
        <v>227</v>
      </c>
      <c r="BM361" s="251" t="s">
        <v>3415</v>
      </c>
    </row>
    <row r="362" s="12" customFormat="1" ht="22.8" customHeight="1">
      <c r="A362" s="12"/>
      <c r="B362" s="223"/>
      <c r="C362" s="224"/>
      <c r="D362" s="225" t="s">
        <v>75</v>
      </c>
      <c r="E362" s="237" t="s">
        <v>293</v>
      </c>
      <c r="F362" s="237" t="s">
        <v>594</v>
      </c>
      <c r="G362" s="224"/>
      <c r="H362" s="224"/>
      <c r="I362" s="227"/>
      <c r="J362" s="238">
        <f>BK362</f>
        <v>0</v>
      </c>
      <c r="K362" s="224"/>
      <c r="L362" s="229"/>
      <c r="M362" s="230"/>
      <c r="N362" s="231"/>
      <c r="O362" s="231"/>
      <c r="P362" s="232">
        <f>SUM(P363:P497)</f>
        <v>0</v>
      </c>
      <c r="Q362" s="231"/>
      <c r="R362" s="232">
        <f>SUM(R363:R497)</f>
        <v>20.619124218928</v>
      </c>
      <c r="S362" s="231"/>
      <c r="T362" s="233">
        <f>SUM(T363:T497)</f>
        <v>110.08646399999999</v>
      </c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R362" s="234" t="s">
        <v>84</v>
      </c>
      <c r="AT362" s="235" t="s">
        <v>75</v>
      </c>
      <c r="AU362" s="235" t="s">
        <v>84</v>
      </c>
      <c r="AY362" s="234" t="s">
        <v>210</v>
      </c>
      <c r="BK362" s="236">
        <f>SUM(BK363:BK497)</f>
        <v>0</v>
      </c>
    </row>
    <row r="363" s="2" customFormat="1" ht="23.4566" customHeight="1">
      <c r="A363" s="39"/>
      <c r="B363" s="40"/>
      <c r="C363" s="239" t="s">
        <v>664</v>
      </c>
      <c r="D363" s="239" t="s">
        <v>213</v>
      </c>
      <c r="E363" s="240" t="s">
        <v>3416</v>
      </c>
      <c r="F363" s="241" t="s">
        <v>3417</v>
      </c>
      <c r="G363" s="242" t="s">
        <v>310</v>
      </c>
      <c r="H363" s="243">
        <v>10</v>
      </c>
      <c r="I363" s="244"/>
      <c r="J363" s="245">
        <f>ROUND(I363*H363,2)</f>
        <v>0</v>
      </c>
      <c r="K363" s="246"/>
      <c r="L363" s="45"/>
      <c r="M363" s="247" t="s">
        <v>1</v>
      </c>
      <c r="N363" s="248" t="s">
        <v>42</v>
      </c>
      <c r="O363" s="98"/>
      <c r="P363" s="249">
        <f>O363*H363</f>
        <v>0</v>
      </c>
      <c r="Q363" s="249">
        <v>0.11254</v>
      </c>
      <c r="R363" s="249">
        <f>Q363*H363</f>
        <v>1.1254</v>
      </c>
      <c r="S363" s="249">
        <v>0</v>
      </c>
      <c r="T363" s="250">
        <f>S363*H363</f>
        <v>0</v>
      </c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R363" s="251" t="s">
        <v>227</v>
      </c>
      <c r="AT363" s="251" t="s">
        <v>213</v>
      </c>
      <c r="AU363" s="251" t="s">
        <v>92</v>
      </c>
      <c r="AY363" s="18" t="s">
        <v>210</v>
      </c>
      <c r="BE363" s="252">
        <f>IF(N363="základná",J363,0)</f>
        <v>0</v>
      </c>
      <c r="BF363" s="252">
        <f>IF(N363="znížená",J363,0)</f>
        <v>0</v>
      </c>
      <c r="BG363" s="252">
        <f>IF(N363="zákl. prenesená",J363,0)</f>
        <v>0</v>
      </c>
      <c r="BH363" s="252">
        <f>IF(N363="zníž. prenesená",J363,0)</f>
        <v>0</v>
      </c>
      <c r="BI363" s="252">
        <f>IF(N363="nulová",J363,0)</f>
        <v>0</v>
      </c>
      <c r="BJ363" s="18" t="s">
        <v>92</v>
      </c>
      <c r="BK363" s="252">
        <f>ROUND(I363*H363,2)</f>
        <v>0</v>
      </c>
      <c r="BL363" s="18" t="s">
        <v>227</v>
      </c>
      <c r="BM363" s="251" t="s">
        <v>3418</v>
      </c>
    </row>
    <row r="364" s="13" customFormat="1">
      <c r="A364" s="13"/>
      <c r="B364" s="258"/>
      <c r="C364" s="259"/>
      <c r="D364" s="260" t="s">
        <v>256</v>
      </c>
      <c r="E364" s="261" t="s">
        <v>1</v>
      </c>
      <c r="F364" s="262" t="s">
        <v>3419</v>
      </c>
      <c r="G364" s="259"/>
      <c r="H364" s="263">
        <v>10</v>
      </c>
      <c r="I364" s="264"/>
      <c r="J364" s="259"/>
      <c r="K364" s="259"/>
      <c r="L364" s="265"/>
      <c r="M364" s="266"/>
      <c r="N364" s="267"/>
      <c r="O364" s="267"/>
      <c r="P364" s="267"/>
      <c r="Q364" s="267"/>
      <c r="R364" s="267"/>
      <c r="S364" s="267"/>
      <c r="T364" s="268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69" t="s">
        <v>256</v>
      </c>
      <c r="AU364" s="269" t="s">
        <v>92</v>
      </c>
      <c r="AV364" s="13" t="s">
        <v>92</v>
      </c>
      <c r="AW364" s="13" t="s">
        <v>32</v>
      </c>
      <c r="AX364" s="13" t="s">
        <v>84</v>
      </c>
      <c r="AY364" s="269" t="s">
        <v>210</v>
      </c>
    </row>
    <row r="365" s="2" customFormat="1" ht="23.4566" customHeight="1">
      <c r="A365" s="39"/>
      <c r="B365" s="40"/>
      <c r="C365" s="281" t="s">
        <v>668</v>
      </c>
      <c r="D365" s="281" t="s">
        <v>330</v>
      </c>
      <c r="E365" s="282" t="s">
        <v>2948</v>
      </c>
      <c r="F365" s="283" t="s">
        <v>3420</v>
      </c>
      <c r="G365" s="284" t="s">
        <v>310</v>
      </c>
      <c r="H365" s="285">
        <v>10</v>
      </c>
      <c r="I365" s="286"/>
      <c r="J365" s="287">
        <f>ROUND(I365*H365,2)</f>
        <v>0</v>
      </c>
      <c r="K365" s="288"/>
      <c r="L365" s="289"/>
      <c r="M365" s="290" t="s">
        <v>1</v>
      </c>
      <c r="N365" s="291" t="s">
        <v>42</v>
      </c>
      <c r="O365" s="98"/>
      <c r="P365" s="249">
        <f>O365*H365</f>
        <v>0</v>
      </c>
      <c r="Q365" s="249">
        <v>0</v>
      </c>
      <c r="R365" s="249">
        <f>Q365*H365</f>
        <v>0</v>
      </c>
      <c r="S365" s="249">
        <v>0</v>
      </c>
      <c r="T365" s="250">
        <f>S365*H365</f>
        <v>0</v>
      </c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R365" s="251" t="s">
        <v>287</v>
      </c>
      <c r="AT365" s="251" t="s">
        <v>330</v>
      </c>
      <c r="AU365" s="251" t="s">
        <v>92</v>
      </c>
      <c r="AY365" s="18" t="s">
        <v>210</v>
      </c>
      <c r="BE365" s="252">
        <f>IF(N365="základná",J365,0)</f>
        <v>0</v>
      </c>
      <c r="BF365" s="252">
        <f>IF(N365="znížená",J365,0)</f>
        <v>0</v>
      </c>
      <c r="BG365" s="252">
        <f>IF(N365="zákl. prenesená",J365,0)</f>
        <v>0</v>
      </c>
      <c r="BH365" s="252">
        <f>IF(N365="zníž. prenesená",J365,0)</f>
        <v>0</v>
      </c>
      <c r="BI365" s="252">
        <f>IF(N365="nulová",J365,0)</f>
        <v>0</v>
      </c>
      <c r="BJ365" s="18" t="s">
        <v>92</v>
      </c>
      <c r="BK365" s="252">
        <f>ROUND(I365*H365,2)</f>
        <v>0</v>
      </c>
      <c r="BL365" s="18" t="s">
        <v>227</v>
      </c>
      <c r="BM365" s="251" t="s">
        <v>3421</v>
      </c>
    </row>
    <row r="366" s="13" customFormat="1">
      <c r="A366" s="13"/>
      <c r="B366" s="258"/>
      <c r="C366" s="259"/>
      <c r="D366" s="260" t="s">
        <v>256</v>
      </c>
      <c r="E366" s="261" t="s">
        <v>1</v>
      </c>
      <c r="F366" s="262" t="s">
        <v>3419</v>
      </c>
      <c r="G366" s="259"/>
      <c r="H366" s="263">
        <v>10</v>
      </c>
      <c r="I366" s="264"/>
      <c r="J366" s="259"/>
      <c r="K366" s="259"/>
      <c r="L366" s="265"/>
      <c r="M366" s="266"/>
      <c r="N366" s="267"/>
      <c r="O366" s="267"/>
      <c r="P366" s="267"/>
      <c r="Q366" s="267"/>
      <c r="R366" s="267"/>
      <c r="S366" s="267"/>
      <c r="T366" s="268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69" t="s">
        <v>256</v>
      </c>
      <c r="AU366" s="269" t="s">
        <v>92</v>
      </c>
      <c r="AV366" s="13" t="s">
        <v>92</v>
      </c>
      <c r="AW366" s="13" t="s">
        <v>32</v>
      </c>
      <c r="AX366" s="13" t="s">
        <v>84</v>
      </c>
      <c r="AY366" s="269" t="s">
        <v>210</v>
      </c>
    </row>
    <row r="367" s="2" customFormat="1" ht="36.72453" customHeight="1">
      <c r="A367" s="39"/>
      <c r="B367" s="40"/>
      <c r="C367" s="239" t="s">
        <v>672</v>
      </c>
      <c r="D367" s="239" t="s">
        <v>213</v>
      </c>
      <c r="E367" s="240" t="s">
        <v>596</v>
      </c>
      <c r="F367" s="241" t="s">
        <v>597</v>
      </c>
      <c r="G367" s="242" t="s">
        <v>310</v>
      </c>
      <c r="H367" s="243">
        <v>91.200000000000003</v>
      </c>
      <c r="I367" s="244"/>
      <c r="J367" s="245">
        <f>ROUND(I367*H367,2)</f>
        <v>0</v>
      </c>
      <c r="K367" s="246"/>
      <c r="L367" s="45"/>
      <c r="M367" s="247" t="s">
        <v>1</v>
      </c>
      <c r="N367" s="248" t="s">
        <v>42</v>
      </c>
      <c r="O367" s="98"/>
      <c r="P367" s="249">
        <f>O367*H367</f>
        <v>0</v>
      </c>
      <c r="Q367" s="249">
        <v>0</v>
      </c>
      <c r="R367" s="249">
        <f>Q367*H367</f>
        <v>0</v>
      </c>
      <c r="S367" s="249">
        <v>0</v>
      </c>
      <c r="T367" s="250">
        <f>S367*H367</f>
        <v>0</v>
      </c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R367" s="251" t="s">
        <v>227</v>
      </c>
      <c r="AT367" s="251" t="s">
        <v>213</v>
      </c>
      <c r="AU367" s="251" t="s">
        <v>92</v>
      </c>
      <c r="AY367" s="18" t="s">
        <v>210</v>
      </c>
      <c r="BE367" s="252">
        <f>IF(N367="základná",J367,0)</f>
        <v>0</v>
      </c>
      <c r="BF367" s="252">
        <f>IF(N367="znížená",J367,0)</f>
        <v>0</v>
      </c>
      <c r="BG367" s="252">
        <f>IF(N367="zákl. prenesená",J367,0)</f>
        <v>0</v>
      </c>
      <c r="BH367" s="252">
        <f>IF(N367="zníž. prenesená",J367,0)</f>
        <v>0</v>
      </c>
      <c r="BI367" s="252">
        <f>IF(N367="nulová",J367,0)</f>
        <v>0</v>
      </c>
      <c r="BJ367" s="18" t="s">
        <v>92</v>
      </c>
      <c r="BK367" s="252">
        <f>ROUND(I367*H367,2)</f>
        <v>0</v>
      </c>
      <c r="BL367" s="18" t="s">
        <v>227</v>
      </c>
      <c r="BM367" s="251" t="s">
        <v>3422</v>
      </c>
    </row>
    <row r="368" s="13" customFormat="1">
      <c r="A368" s="13"/>
      <c r="B368" s="258"/>
      <c r="C368" s="259"/>
      <c r="D368" s="260" t="s">
        <v>256</v>
      </c>
      <c r="E368" s="261" t="s">
        <v>1</v>
      </c>
      <c r="F368" s="262" t="s">
        <v>3423</v>
      </c>
      <c r="G368" s="259"/>
      <c r="H368" s="263">
        <v>91.200000000000003</v>
      </c>
      <c r="I368" s="264"/>
      <c r="J368" s="259"/>
      <c r="K368" s="259"/>
      <c r="L368" s="265"/>
      <c r="M368" s="266"/>
      <c r="N368" s="267"/>
      <c r="O368" s="267"/>
      <c r="P368" s="267"/>
      <c r="Q368" s="267"/>
      <c r="R368" s="267"/>
      <c r="S368" s="267"/>
      <c r="T368" s="268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69" t="s">
        <v>256</v>
      </c>
      <c r="AU368" s="269" t="s">
        <v>92</v>
      </c>
      <c r="AV368" s="13" t="s">
        <v>92</v>
      </c>
      <c r="AW368" s="13" t="s">
        <v>32</v>
      </c>
      <c r="AX368" s="13" t="s">
        <v>84</v>
      </c>
      <c r="AY368" s="269" t="s">
        <v>210</v>
      </c>
    </row>
    <row r="369" s="2" customFormat="1" ht="23.4566" customHeight="1">
      <c r="A369" s="39"/>
      <c r="B369" s="40"/>
      <c r="C369" s="281" t="s">
        <v>676</v>
      </c>
      <c r="D369" s="281" t="s">
        <v>330</v>
      </c>
      <c r="E369" s="282" t="s">
        <v>3006</v>
      </c>
      <c r="F369" s="283" t="s">
        <v>3007</v>
      </c>
      <c r="G369" s="284" t="s">
        <v>310</v>
      </c>
      <c r="H369" s="285">
        <v>91.200000000000003</v>
      </c>
      <c r="I369" s="286"/>
      <c r="J369" s="287">
        <f>ROUND(I369*H369,2)</f>
        <v>0</v>
      </c>
      <c r="K369" s="288"/>
      <c r="L369" s="289"/>
      <c r="M369" s="290" t="s">
        <v>1</v>
      </c>
      <c r="N369" s="291" t="s">
        <v>42</v>
      </c>
      <c r="O369" s="98"/>
      <c r="P369" s="249">
        <f>O369*H369</f>
        <v>0</v>
      </c>
      <c r="Q369" s="249">
        <v>0.012500000000000001</v>
      </c>
      <c r="R369" s="249">
        <f>Q369*H369</f>
        <v>1.1400000000000001</v>
      </c>
      <c r="S369" s="249">
        <v>0</v>
      </c>
      <c r="T369" s="250">
        <f>S369*H369</f>
        <v>0</v>
      </c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R369" s="251" t="s">
        <v>287</v>
      </c>
      <c r="AT369" s="251" t="s">
        <v>330</v>
      </c>
      <c r="AU369" s="251" t="s">
        <v>92</v>
      </c>
      <c r="AY369" s="18" t="s">
        <v>210</v>
      </c>
      <c r="BE369" s="252">
        <f>IF(N369="základná",J369,0)</f>
        <v>0</v>
      </c>
      <c r="BF369" s="252">
        <f>IF(N369="znížená",J369,0)</f>
        <v>0</v>
      </c>
      <c r="BG369" s="252">
        <f>IF(N369="zákl. prenesená",J369,0)</f>
        <v>0</v>
      </c>
      <c r="BH369" s="252">
        <f>IF(N369="zníž. prenesená",J369,0)</f>
        <v>0</v>
      </c>
      <c r="BI369" s="252">
        <f>IF(N369="nulová",J369,0)</f>
        <v>0</v>
      </c>
      <c r="BJ369" s="18" t="s">
        <v>92</v>
      </c>
      <c r="BK369" s="252">
        <f>ROUND(I369*H369,2)</f>
        <v>0</v>
      </c>
      <c r="BL369" s="18" t="s">
        <v>227</v>
      </c>
      <c r="BM369" s="251" t="s">
        <v>3424</v>
      </c>
    </row>
    <row r="370" s="13" customFormat="1">
      <c r="A370" s="13"/>
      <c r="B370" s="258"/>
      <c r="C370" s="259"/>
      <c r="D370" s="260" t="s">
        <v>256</v>
      </c>
      <c r="E370" s="261" t="s">
        <v>1</v>
      </c>
      <c r="F370" s="262" t="s">
        <v>3425</v>
      </c>
      <c r="G370" s="259"/>
      <c r="H370" s="263">
        <v>91.200000000000003</v>
      </c>
      <c r="I370" s="264"/>
      <c r="J370" s="259"/>
      <c r="K370" s="259"/>
      <c r="L370" s="265"/>
      <c r="M370" s="266"/>
      <c r="N370" s="267"/>
      <c r="O370" s="267"/>
      <c r="P370" s="267"/>
      <c r="Q370" s="267"/>
      <c r="R370" s="267"/>
      <c r="S370" s="267"/>
      <c r="T370" s="268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69" t="s">
        <v>256</v>
      </c>
      <c r="AU370" s="269" t="s">
        <v>92</v>
      </c>
      <c r="AV370" s="13" t="s">
        <v>92</v>
      </c>
      <c r="AW370" s="13" t="s">
        <v>32</v>
      </c>
      <c r="AX370" s="13" t="s">
        <v>84</v>
      </c>
      <c r="AY370" s="269" t="s">
        <v>210</v>
      </c>
    </row>
    <row r="371" s="2" customFormat="1" ht="23.4566" customHeight="1">
      <c r="A371" s="39"/>
      <c r="B371" s="40"/>
      <c r="C371" s="239" t="s">
        <v>680</v>
      </c>
      <c r="D371" s="239" t="s">
        <v>213</v>
      </c>
      <c r="E371" s="240" t="s">
        <v>605</v>
      </c>
      <c r="F371" s="241" t="s">
        <v>606</v>
      </c>
      <c r="G371" s="242" t="s">
        <v>310</v>
      </c>
      <c r="H371" s="243">
        <v>38</v>
      </c>
      <c r="I371" s="244"/>
      <c r="J371" s="245">
        <f>ROUND(I371*H371,2)</f>
        <v>0</v>
      </c>
      <c r="K371" s="246"/>
      <c r="L371" s="45"/>
      <c r="M371" s="247" t="s">
        <v>1</v>
      </c>
      <c r="N371" s="248" t="s">
        <v>42</v>
      </c>
      <c r="O371" s="98"/>
      <c r="P371" s="249">
        <f>O371*H371</f>
        <v>0</v>
      </c>
      <c r="Q371" s="249">
        <v>0.070499999999999993</v>
      </c>
      <c r="R371" s="249">
        <f>Q371*H371</f>
        <v>2.6789999999999998</v>
      </c>
      <c r="S371" s="249">
        <v>0</v>
      </c>
      <c r="T371" s="250">
        <f>S371*H371</f>
        <v>0</v>
      </c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R371" s="251" t="s">
        <v>227</v>
      </c>
      <c r="AT371" s="251" t="s">
        <v>213</v>
      </c>
      <c r="AU371" s="251" t="s">
        <v>92</v>
      </c>
      <c r="AY371" s="18" t="s">
        <v>210</v>
      </c>
      <c r="BE371" s="252">
        <f>IF(N371="základná",J371,0)</f>
        <v>0</v>
      </c>
      <c r="BF371" s="252">
        <f>IF(N371="znížená",J371,0)</f>
        <v>0</v>
      </c>
      <c r="BG371" s="252">
        <f>IF(N371="zákl. prenesená",J371,0)</f>
        <v>0</v>
      </c>
      <c r="BH371" s="252">
        <f>IF(N371="zníž. prenesená",J371,0)</f>
        <v>0</v>
      </c>
      <c r="BI371" s="252">
        <f>IF(N371="nulová",J371,0)</f>
        <v>0</v>
      </c>
      <c r="BJ371" s="18" t="s">
        <v>92</v>
      </c>
      <c r="BK371" s="252">
        <f>ROUND(I371*H371,2)</f>
        <v>0</v>
      </c>
      <c r="BL371" s="18" t="s">
        <v>227</v>
      </c>
      <c r="BM371" s="251" t="s">
        <v>3426</v>
      </c>
    </row>
    <row r="372" s="13" customFormat="1">
      <c r="A372" s="13"/>
      <c r="B372" s="258"/>
      <c r="C372" s="259"/>
      <c r="D372" s="260" t="s">
        <v>256</v>
      </c>
      <c r="E372" s="261" t="s">
        <v>1</v>
      </c>
      <c r="F372" s="262" t="s">
        <v>3427</v>
      </c>
      <c r="G372" s="259"/>
      <c r="H372" s="263">
        <v>38</v>
      </c>
      <c r="I372" s="264"/>
      <c r="J372" s="259"/>
      <c r="K372" s="259"/>
      <c r="L372" s="265"/>
      <c r="M372" s="266"/>
      <c r="N372" s="267"/>
      <c r="O372" s="267"/>
      <c r="P372" s="267"/>
      <c r="Q372" s="267"/>
      <c r="R372" s="267"/>
      <c r="S372" s="267"/>
      <c r="T372" s="268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69" t="s">
        <v>256</v>
      </c>
      <c r="AU372" s="269" t="s">
        <v>92</v>
      </c>
      <c r="AV372" s="13" t="s">
        <v>92</v>
      </c>
      <c r="AW372" s="13" t="s">
        <v>32</v>
      </c>
      <c r="AX372" s="13" t="s">
        <v>84</v>
      </c>
      <c r="AY372" s="269" t="s">
        <v>210</v>
      </c>
    </row>
    <row r="373" s="2" customFormat="1" ht="16.30189" customHeight="1">
      <c r="A373" s="39"/>
      <c r="B373" s="40"/>
      <c r="C373" s="239" t="s">
        <v>684</v>
      </c>
      <c r="D373" s="239" t="s">
        <v>213</v>
      </c>
      <c r="E373" s="240" t="s">
        <v>639</v>
      </c>
      <c r="F373" s="241" t="s">
        <v>2666</v>
      </c>
      <c r="G373" s="242" t="s">
        <v>2667</v>
      </c>
      <c r="H373" s="243">
        <v>1</v>
      </c>
      <c r="I373" s="244"/>
      <c r="J373" s="245">
        <f>ROUND(I373*H373,2)</f>
        <v>0</v>
      </c>
      <c r="K373" s="246"/>
      <c r="L373" s="45"/>
      <c r="M373" s="247" t="s">
        <v>1</v>
      </c>
      <c r="N373" s="248" t="s">
        <v>42</v>
      </c>
      <c r="O373" s="98"/>
      <c r="P373" s="249">
        <f>O373*H373</f>
        <v>0</v>
      </c>
      <c r="Q373" s="249">
        <v>0.22684000000000001</v>
      </c>
      <c r="R373" s="249">
        <f>Q373*H373</f>
        <v>0.22684000000000001</v>
      </c>
      <c r="S373" s="249">
        <v>0</v>
      </c>
      <c r="T373" s="250">
        <f>S373*H373</f>
        <v>0</v>
      </c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R373" s="251" t="s">
        <v>227</v>
      </c>
      <c r="AT373" s="251" t="s">
        <v>213</v>
      </c>
      <c r="AU373" s="251" t="s">
        <v>92</v>
      </c>
      <c r="AY373" s="18" t="s">
        <v>210</v>
      </c>
      <c r="BE373" s="252">
        <f>IF(N373="základná",J373,0)</f>
        <v>0</v>
      </c>
      <c r="BF373" s="252">
        <f>IF(N373="znížená",J373,0)</f>
        <v>0</v>
      </c>
      <c r="BG373" s="252">
        <f>IF(N373="zákl. prenesená",J373,0)</f>
        <v>0</v>
      </c>
      <c r="BH373" s="252">
        <f>IF(N373="zníž. prenesená",J373,0)</f>
        <v>0</v>
      </c>
      <c r="BI373" s="252">
        <f>IF(N373="nulová",J373,0)</f>
        <v>0</v>
      </c>
      <c r="BJ373" s="18" t="s">
        <v>92</v>
      </c>
      <c r="BK373" s="252">
        <f>ROUND(I373*H373,2)</f>
        <v>0</v>
      </c>
      <c r="BL373" s="18" t="s">
        <v>227</v>
      </c>
      <c r="BM373" s="251" t="s">
        <v>3428</v>
      </c>
    </row>
    <row r="374" s="13" customFormat="1">
      <c r="A374" s="13"/>
      <c r="B374" s="258"/>
      <c r="C374" s="259"/>
      <c r="D374" s="260" t="s">
        <v>256</v>
      </c>
      <c r="E374" s="261" t="s">
        <v>1</v>
      </c>
      <c r="F374" s="262" t="s">
        <v>2669</v>
      </c>
      <c r="G374" s="259"/>
      <c r="H374" s="263">
        <v>1</v>
      </c>
      <c r="I374" s="264"/>
      <c r="J374" s="259"/>
      <c r="K374" s="259"/>
      <c r="L374" s="265"/>
      <c r="M374" s="266"/>
      <c r="N374" s="267"/>
      <c r="O374" s="267"/>
      <c r="P374" s="267"/>
      <c r="Q374" s="267"/>
      <c r="R374" s="267"/>
      <c r="S374" s="267"/>
      <c r="T374" s="268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69" t="s">
        <v>256</v>
      </c>
      <c r="AU374" s="269" t="s">
        <v>92</v>
      </c>
      <c r="AV374" s="13" t="s">
        <v>92</v>
      </c>
      <c r="AW374" s="13" t="s">
        <v>32</v>
      </c>
      <c r="AX374" s="13" t="s">
        <v>84</v>
      </c>
      <c r="AY374" s="269" t="s">
        <v>210</v>
      </c>
    </row>
    <row r="375" s="2" customFormat="1" ht="16.30189" customHeight="1">
      <c r="A375" s="39"/>
      <c r="B375" s="40"/>
      <c r="C375" s="239" t="s">
        <v>689</v>
      </c>
      <c r="D375" s="239" t="s">
        <v>213</v>
      </c>
      <c r="E375" s="240" t="s">
        <v>1134</v>
      </c>
      <c r="F375" s="241" t="s">
        <v>1135</v>
      </c>
      <c r="G375" s="242" t="s">
        <v>563</v>
      </c>
      <c r="H375" s="243">
        <v>2</v>
      </c>
      <c r="I375" s="244"/>
      <c r="J375" s="245">
        <f>ROUND(I375*H375,2)</f>
        <v>0</v>
      </c>
      <c r="K375" s="246"/>
      <c r="L375" s="45"/>
      <c r="M375" s="247" t="s">
        <v>1</v>
      </c>
      <c r="N375" s="248" t="s">
        <v>42</v>
      </c>
      <c r="O375" s="98"/>
      <c r="P375" s="249">
        <f>O375*H375</f>
        <v>0</v>
      </c>
      <c r="Q375" s="249">
        <v>0.077673000000000006</v>
      </c>
      <c r="R375" s="249">
        <f>Q375*H375</f>
        <v>0.15534600000000001</v>
      </c>
      <c r="S375" s="249">
        <v>0</v>
      </c>
      <c r="T375" s="250">
        <f>S375*H375</f>
        <v>0</v>
      </c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R375" s="251" t="s">
        <v>227</v>
      </c>
      <c r="AT375" s="251" t="s">
        <v>213</v>
      </c>
      <c r="AU375" s="251" t="s">
        <v>92</v>
      </c>
      <c r="AY375" s="18" t="s">
        <v>210</v>
      </c>
      <c r="BE375" s="252">
        <f>IF(N375="základná",J375,0)</f>
        <v>0</v>
      </c>
      <c r="BF375" s="252">
        <f>IF(N375="znížená",J375,0)</f>
        <v>0</v>
      </c>
      <c r="BG375" s="252">
        <f>IF(N375="zákl. prenesená",J375,0)</f>
        <v>0</v>
      </c>
      <c r="BH375" s="252">
        <f>IF(N375="zníž. prenesená",J375,0)</f>
        <v>0</v>
      </c>
      <c r="BI375" s="252">
        <f>IF(N375="nulová",J375,0)</f>
        <v>0</v>
      </c>
      <c r="BJ375" s="18" t="s">
        <v>92</v>
      </c>
      <c r="BK375" s="252">
        <f>ROUND(I375*H375,2)</f>
        <v>0</v>
      </c>
      <c r="BL375" s="18" t="s">
        <v>227</v>
      </c>
      <c r="BM375" s="251" t="s">
        <v>3429</v>
      </c>
    </row>
    <row r="376" s="2" customFormat="1" ht="31.92453" customHeight="1">
      <c r="A376" s="39"/>
      <c r="B376" s="40"/>
      <c r="C376" s="239" t="s">
        <v>694</v>
      </c>
      <c r="D376" s="239" t="s">
        <v>213</v>
      </c>
      <c r="E376" s="240" t="s">
        <v>1936</v>
      </c>
      <c r="F376" s="241" t="s">
        <v>1937</v>
      </c>
      <c r="G376" s="242" t="s">
        <v>310</v>
      </c>
      <c r="H376" s="243">
        <v>28</v>
      </c>
      <c r="I376" s="244"/>
      <c r="J376" s="245">
        <f>ROUND(I376*H376,2)</f>
        <v>0</v>
      </c>
      <c r="K376" s="246"/>
      <c r="L376" s="45"/>
      <c r="M376" s="247" t="s">
        <v>1</v>
      </c>
      <c r="N376" s="248" t="s">
        <v>42</v>
      </c>
      <c r="O376" s="98"/>
      <c r="P376" s="249">
        <f>O376*H376</f>
        <v>0</v>
      </c>
      <c r="Q376" s="249">
        <v>0.151130352</v>
      </c>
      <c r="R376" s="249">
        <f>Q376*H376</f>
        <v>4.2316498559999998</v>
      </c>
      <c r="S376" s="249">
        <v>0</v>
      </c>
      <c r="T376" s="250">
        <f>S376*H376</f>
        <v>0</v>
      </c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R376" s="251" t="s">
        <v>227</v>
      </c>
      <c r="AT376" s="251" t="s">
        <v>213</v>
      </c>
      <c r="AU376" s="251" t="s">
        <v>92</v>
      </c>
      <c r="AY376" s="18" t="s">
        <v>210</v>
      </c>
      <c r="BE376" s="252">
        <f>IF(N376="základná",J376,0)</f>
        <v>0</v>
      </c>
      <c r="BF376" s="252">
        <f>IF(N376="znížená",J376,0)</f>
        <v>0</v>
      </c>
      <c r="BG376" s="252">
        <f>IF(N376="zákl. prenesená",J376,0)</f>
        <v>0</v>
      </c>
      <c r="BH376" s="252">
        <f>IF(N376="zníž. prenesená",J376,0)</f>
        <v>0</v>
      </c>
      <c r="BI376" s="252">
        <f>IF(N376="nulová",J376,0)</f>
        <v>0</v>
      </c>
      <c r="BJ376" s="18" t="s">
        <v>92</v>
      </c>
      <c r="BK376" s="252">
        <f>ROUND(I376*H376,2)</f>
        <v>0</v>
      </c>
      <c r="BL376" s="18" t="s">
        <v>227</v>
      </c>
      <c r="BM376" s="251" t="s">
        <v>3430</v>
      </c>
    </row>
    <row r="377" s="13" customFormat="1">
      <c r="A377" s="13"/>
      <c r="B377" s="258"/>
      <c r="C377" s="259"/>
      <c r="D377" s="260" t="s">
        <v>256</v>
      </c>
      <c r="E377" s="261" t="s">
        <v>1</v>
      </c>
      <c r="F377" s="262" t="s">
        <v>3012</v>
      </c>
      <c r="G377" s="259"/>
      <c r="H377" s="263">
        <v>8</v>
      </c>
      <c r="I377" s="264"/>
      <c r="J377" s="259"/>
      <c r="K377" s="259"/>
      <c r="L377" s="265"/>
      <c r="M377" s="266"/>
      <c r="N377" s="267"/>
      <c r="O377" s="267"/>
      <c r="P377" s="267"/>
      <c r="Q377" s="267"/>
      <c r="R377" s="267"/>
      <c r="S377" s="267"/>
      <c r="T377" s="268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69" t="s">
        <v>256</v>
      </c>
      <c r="AU377" s="269" t="s">
        <v>92</v>
      </c>
      <c r="AV377" s="13" t="s">
        <v>92</v>
      </c>
      <c r="AW377" s="13" t="s">
        <v>32</v>
      </c>
      <c r="AX377" s="13" t="s">
        <v>76</v>
      </c>
      <c r="AY377" s="269" t="s">
        <v>210</v>
      </c>
    </row>
    <row r="378" s="13" customFormat="1">
      <c r="A378" s="13"/>
      <c r="B378" s="258"/>
      <c r="C378" s="259"/>
      <c r="D378" s="260" t="s">
        <v>256</v>
      </c>
      <c r="E378" s="261" t="s">
        <v>1</v>
      </c>
      <c r="F378" s="262" t="s">
        <v>3431</v>
      </c>
      <c r="G378" s="259"/>
      <c r="H378" s="263">
        <v>20</v>
      </c>
      <c r="I378" s="264"/>
      <c r="J378" s="259"/>
      <c r="K378" s="259"/>
      <c r="L378" s="265"/>
      <c r="M378" s="266"/>
      <c r="N378" s="267"/>
      <c r="O378" s="267"/>
      <c r="P378" s="267"/>
      <c r="Q378" s="267"/>
      <c r="R378" s="267"/>
      <c r="S378" s="267"/>
      <c r="T378" s="268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69" t="s">
        <v>256</v>
      </c>
      <c r="AU378" s="269" t="s">
        <v>92</v>
      </c>
      <c r="AV378" s="13" t="s">
        <v>92</v>
      </c>
      <c r="AW378" s="13" t="s">
        <v>32</v>
      </c>
      <c r="AX378" s="13" t="s">
        <v>76</v>
      </c>
      <c r="AY378" s="269" t="s">
        <v>210</v>
      </c>
    </row>
    <row r="379" s="14" customFormat="1">
      <c r="A379" s="14"/>
      <c r="B379" s="270"/>
      <c r="C379" s="271"/>
      <c r="D379" s="260" t="s">
        <v>256</v>
      </c>
      <c r="E379" s="272" t="s">
        <v>1</v>
      </c>
      <c r="F379" s="273" t="s">
        <v>268</v>
      </c>
      <c r="G379" s="271"/>
      <c r="H379" s="274">
        <v>28</v>
      </c>
      <c r="I379" s="275"/>
      <c r="J379" s="271"/>
      <c r="K379" s="271"/>
      <c r="L379" s="276"/>
      <c r="M379" s="277"/>
      <c r="N379" s="278"/>
      <c r="O379" s="278"/>
      <c r="P379" s="278"/>
      <c r="Q379" s="278"/>
      <c r="R379" s="278"/>
      <c r="S379" s="278"/>
      <c r="T379" s="279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80" t="s">
        <v>256</v>
      </c>
      <c r="AU379" s="280" t="s">
        <v>92</v>
      </c>
      <c r="AV379" s="14" t="s">
        <v>227</v>
      </c>
      <c r="AW379" s="14" t="s">
        <v>32</v>
      </c>
      <c r="AX379" s="14" t="s">
        <v>84</v>
      </c>
      <c r="AY379" s="280" t="s">
        <v>210</v>
      </c>
    </row>
    <row r="380" s="2" customFormat="1" ht="23.4566" customHeight="1">
      <c r="A380" s="39"/>
      <c r="B380" s="40"/>
      <c r="C380" s="281" t="s">
        <v>699</v>
      </c>
      <c r="D380" s="281" t="s">
        <v>330</v>
      </c>
      <c r="E380" s="282" t="s">
        <v>3013</v>
      </c>
      <c r="F380" s="283" t="s">
        <v>3014</v>
      </c>
      <c r="G380" s="284" t="s">
        <v>563</v>
      </c>
      <c r="H380" s="285">
        <v>28.280000000000001</v>
      </c>
      <c r="I380" s="286"/>
      <c r="J380" s="287">
        <f>ROUND(I380*H380,2)</f>
        <v>0</v>
      </c>
      <c r="K380" s="288"/>
      <c r="L380" s="289"/>
      <c r="M380" s="290" t="s">
        <v>1</v>
      </c>
      <c r="N380" s="291" t="s">
        <v>42</v>
      </c>
      <c r="O380" s="98"/>
      <c r="P380" s="249">
        <f>O380*H380</f>
        <v>0</v>
      </c>
      <c r="Q380" s="249">
        <v>0.085000000000000006</v>
      </c>
      <c r="R380" s="249">
        <f>Q380*H380</f>
        <v>2.4038000000000004</v>
      </c>
      <c r="S380" s="249">
        <v>0</v>
      </c>
      <c r="T380" s="250">
        <f>S380*H380</f>
        <v>0</v>
      </c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R380" s="251" t="s">
        <v>287</v>
      </c>
      <c r="AT380" s="251" t="s">
        <v>330</v>
      </c>
      <c r="AU380" s="251" t="s">
        <v>92</v>
      </c>
      <c r="AY380" s="18" t="s">
        <v>210</v>
      </c>
      <c r="BE380" s="252">
        <f>IF(N380="základná",J380,0)</f>
        <v>0</v>
      </c>
      <c r="BF380" s="252">
        <f>IF(N380="znížená",J380,0)</f>
        <v>0</v>
      </c>
      <c r="BG380" s="252">
        <f>IF(N380="zákl. prenesená",J380,0)</f>
        <v>0</v>
      </c>
      <c r="BH380" s="252">
        <f>IF(N380="zníž. prenesená",J380,0)</f>
        <v>0</v>
      </c>
      <c r="BI380" s="252">
        <f>IF(N380="nulová",J380,0)</f>
        <v>0</v>
      </c>
      <c r="BJ380" s="18" t="s">
        <v>92</v>
      </c>
      <c r="BK380" s="252">
        <f>ROUND(I380*H380,2)</f>
        <v>0</v>
      </c>
      <c r="BL380" s="18" t="s">
        <v>227</v>
      </c>
      <c r="BM380" s="251" t="s">
        <v>3432</v>
      </c>
    </row>
    <row r="381" s="13" customFormat="1">
      <c r="A381" s="13"/>
      <c r="B381" s="258"/>
      <c r="C381" s="259"/>
      <c r="D381" s="260" t="s">
        <v>256</v>
      </c>
      <c r="E381" s="261" t="s">
        <v>1</v>
      </c>
      <c r="F381" s="262" t="s">
        <v>398</v>
      </c>
      <c r="G381" s="259"/>
      <c r="H381" s="263">
        <v>28</v>
      </c>
      <c r="I381" s="264"/>
      <c r="J381" s="259"/>
      <c r="K381" s="259"/>
      <c r="L381" s="265"/>
      <c r="M381" s="266"/>
      <c r="N381" s="267"/>
      <c r="O381" s="267"/>
      <c r="P381" s="267"/>
      <c r="Q381" s="267"/>
      <c r="R381" s="267"/>
      <c r="S381" s="267"/>
      <c r="T381" s="268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69" t="s">
        <v>256</v>
      </c>
      <c r="AU381" s="269" t="s">
        <v>92</v>
      </c>
      <c r="AV381" s="13" t="s">
        <v>92</v>
      </c>
      <c r="AW381" s="13" t="s">
        <v>32</v>
      </c>
      <c r="AX381" s="13" t="s">
        <v>84</v>
      </c>
      <c r="AY381" s="269" t="s">
        <v>210</v>
      </c>
    </row>
    <row r="382" s="13" customFormat="1">
      <c r="A382" s="13"/>
      <c r="B382" s="258"/>
      <c r="C382" s="259"/>
      <c r="D382" s="260" t="s">
        <v>256</v>
      </c>
      <c r="E382" s="259"/>
      <c r="F382" s="262" t="s">
        <v>3433</v>
      </c>
      <c r="G382" s="259"/>
      <c r="H382" s="263">
        <v>28.280000000000001</v>
      </c>
      <c r="I382" s="264"/>
      <c r="J382" s="259"/>
      <c r="K382" s="259"/>
      <c r="L382" s="265"/>
      <c r="M382" s="266"/>
      <c r="N382" s="267"/>
      <c r="O382" s="267"/>
      <c r="P382" s="267"/>
      <c r="Q382" s="267"/>
      <c r="R382" s="267"/>
      <c r="S382" s="267"/>
      <c r="T382" s="268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69" t="s">
        <v>256</v>
      </c>
      <c r="AU382" s="269" t="s">
        <v>92</v>
      </c>
      <c r="AV382" s="13" t="s">
        <v>92</v>
      </c>
      <c r="AW382" s="13" t="s">
        <v>4</v>
      </c>
      <c r="AX382" s="13" t="s">
        <v>84</v>
      </c>
      <c r="AY382" s="269" t="s">
        <v>210</v>
      </c>
    </row>
    <row r="383" s="2" customFormat="1" ht="31.92453" customHeight="1">
      <c r="A383" s="39"/>
      <c r="B383" s="40"/>
      <c r="C383" s="239" t="s">
        <v>704</v>
      </c>
      <c r="D383" s="239" t="s">
        <v>213</v>
      </c>
      <c r="E383" s="240" t="s">
        <v>2671</v>
      </c>
      <c r="F383" s="241" t="s">
        <v>2672</v>
      </c>
      <c r="G383" s="242" t="s">
        <v>310</v>
      </c>
      <c r="H383" s="243">
        <v>43.200000000000003</v>
      </c>
      <c r="I383" s="244"/>
      <c r="J383" s="245">
        <f>ROUND(I383*H383,2)</f>
        <v>0</v>
      </c>
      <c r="K383" s="246"/>
      <c r="L383" s="45"/>
      <c r="M383" s="247" t="s">
        <v>1</v>
      </c>
      <c r="N383" s="248" t="s">
        <v>42</v>
      </c>
      <c r="O383" s="98"/>
      <c r="P383" s="249">
        <f>O383*H383</f>
        <v>0</v>
      </c>
      <c r="Q383" s="249">
        <v>0.12662000000000001</v>
      </c>
      <c r="R383" s="249">
        <f>Q383*H383</f>
        <v>5.4699840000000011</v>
      </c>
      <c r="S383" s="249">
        <v>0</v>
      </c>
      <c r="T383" s="250">
        <f>S383*H383</f>
        <v>0</v>
      </c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R383" s="251" t="s">
        <v>227</v>
      </c>
      <c r="AT383" s="251" t="s">
        <v>213</v>
      </c>
      <c r="AU383" s="251" t="s">
        <v>92</v>
      </c>
      <c r="AY383" s="18" t="s">
        <v>210</v>
      </c>
      <c r="BE383" s="252">
        <f>IF(N383="základná",J383,0)</f>
        <v>0</v>
      </c>
      <c r="BF383" s="252">
        <f>IF(N383="znížená",J383,0)</f>
        <v>0</v>
      </c>
      <c r="BG383" s="252">
        <f>IF(N383="zákl. prenesená",J383,0)</f>
        <v>0</v>
      </c>
      <c r="BH383" s="252">
        <f>IF(N383="zníž. prenesená",J383,0)</f>
        <v>0</v>
      </c>
      <c r="BI383" s="252">
        <f>IF(N383="nulová",J383,0)</f>
        <v>0</v>
      </c>
      <c r="BJ383" s="18" t="s">
        <v>92</v>
      </c>
      <c r="BK383" s="252">
        <f>ROUND(I383*H383,2)</f>
        <v>0</v>
      </c>
      <c r="BL383" s="18" t="s">
        <v>227</v>
      </c>
      <c r="BM383" s="251" t="s">
        <v>3434</v>
      </c>
    </row>
    <row r="384" s="13" customFormat="1">
      <c r="A384" s="13"/>
      <c r="B384" s="258"/>
      <c r="C384" s="259"/>
      <c r="D384" s="260" t="s">
        <v>256</v>
      </c>
      <c r="E384" s="261" t="s">
        <v>1</v>
      </c>
      <c r="F384" s="262" t="s">
        <v>3435</v>
      </c>
      <c r="G384" s="259"/>
      <c r="H384" s="263">
        <v>11.199999999999999</v>
      </c>
      <c r="I384" s="264"/>
      <c r="J384" s="259"/>
      <c r="K384" s="259"/>
      <c r="L384" s="265"/>
      <c r="M384" s="266"/>
      <c r="N384" s="267"/>
      <c r="O384" s="267"/>
      <c r="P384" s="267"/>
      <c r="Q384" s="267"/>
      <c r="R384" s="267"/>
      <c r="S384" s="267"/>
      <c r="T384" s="268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69" t="s">
        <v>256</v>
      </c>
      <c r="AU384" s="269" t="s">
        <v>92</v>
      </c>
      <c r="AV384" s="13" t="s">
        <v>92</v>
      </c>
      <c r="AW384" s="13" t="s">
        <v>32</v>
      </c>
      <c r="AX384" s="13" t="s">
        <v>76</v>
      </c>
      <c r="AY384" s="269" t="s">
        <v>210</v>
      </c>
    </row>
    <row r="385" s="13" customFormat="1">
      <c r="A385" s="13"/>
      <c r="B385" s="258"/>
      <c r="C385" s="259"/>
      <c r="D385" s="260" t="s">
        <v>256</v>
      </c>
      <c r="E385" s="261" t="s">
        <v>1</v>
      </c>
      <c r="F385" s="262" t="s">
        <v>3436</v>
      </c>
      <c r="G385" s="259"/>
      <c r="H385" s="263">
        <v>32</v>
      </c>
      <c r="I385" s="264"/>
      <c r="J385" s="259"/>
      <c r="K385" s="259"/>
      <c r="L385" s="265"/>
      <c r="M385" s="266"/>
      <c r="N385" s="267"/>
      <c r="O385" s="267"/>
      <c r="P385" s="267"/>
      <c r="Q385" s="267"/>
      <c r="R385" s="267"/>
      <c r="S385" s="267"/>
      <c r="T385" s="268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69" t="s">
        <v>256</v>
      </c>
      <c r="AU385" s="269" t="s">
        <v>92</v>
      </c>
      <c r="AV385" s="13" t="s">
        <v>92</v>
      </c>
      <c r="AW385" s="13" t="s">
        <v>32</v>
      </c>
      <c r="AX385" s="13" t="s">
        <v>76</v>
      </c>
      <c r="AY385" s="269" t="s">
        <v>210</v>
      </c>
    </row>
    <row r="386" s="14" customFormat="1">
      <c r="A386" s="14"/>
      <c r="B386" s="270"/>
      <c r="C386" s="271"/>
      <c r="D386" s="260" t="s">
        <v>256</v>
      </c>
      <c r="E386" s="272" t="s">
        <v>1</v>
      </c>
      <c r="F386" s="273" t="s">
        <v>268</v>
      </c>
      <c r="G386" s="271"/>
      <c r="H386" s="274">
        <v>43.200000000000003</v>
      </c>
      <c r="I386" s="275"/>
      <c r="J386" s="271"/>
      <c r="K386" s="271"/>
      <c r="L386" s="276"/>
      <c r="M386" s="277"/>
      <c r="N386" s="278"/>
      <c r="O386" s="278"/>
      <c r="P386" s="278"/>
      <c r="Q386" s="278"/>
      <c r="R386" s="278"/>
      <c r="S386" s="278"/>
      <c r="T386" s="279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80" t="s">
        <v>256</v>
      </c>
      <c r="AU386" s="280" t="s">
        <v>92</v>
      </c>
      <c r="AV386" s="14" t="s">
        <v>227</v>
      </c>
      <c r="AW386" s="14" t="s">
        <v>32</v>
      </c>
      <c r="AX386" s="14" t="s">
        <v>84</v>
      </c>
      <c r="AY386" s="280" t="s">
        <v>210</v>
      </c>
    </row>
    <row r="387" s="2" customFormat="1" ht="21.0566" customHeight="1">
      <c r="A387" s="39"/>
      <c r="B387" s="40"/>
      <c r="C387" s="281" t="s">
        <v>709</v>
      </c>
      <c r="D387" s="281" t="s">
        <v>330</v>
      </c>
      <c r="E387" s="282" t="s">
        <v>2675</v>
      </c>
      <c r="F387" s="283" t="s">
        <v>2676</v>
      </c>
      <c r="G387" s="284" t="s">
        <v>563</v>
      </c>
      <c r="H387" s="285">
        <v>43.631999999999998</v>
      </c>
      <c r="I387" s="286"/>
      <c r="J387" s="287">
        <f>ROUND(I387*H387,2)</f>
        <v>0</v>
      </c>
      <c r="K387" s="288"/>
      <c r="L387" s="289"/>
      <c r="M387" s="290" t="s">
        <v>1</v>
      </c>
      <c r="N387" s="291" t="s">
        <v>42</v>
      </c>
      <c r="O387" s="98"/>
      <c r="P387" s="249">
        <f>O387*H387</f>
        <v>0</v>
      </c>
      <c r="Q387" s="249">
        <v>0.023</v>
      </c>
      <c r="R387" s="249">
        <f>Q387*H387</f>
        <v>1.003536</v>
      </c>
      <c r="S387" s="249">
        <v>0</v>
      </c>
      <c r="T387" s="250">
        <f>S387*H387</f>
        <v>0</v>
      </c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R387" s="251" t="s">
        <v>287</v>
      </c>
      <c r="AT387" s="251" t="s">
        <v>330</v>
      </c>
      <c r="AU387" s="251" t="s">
        <v>92</v>
      </c>
      <c r="AY387" s="18" t="s">
        <v>210</v>
      </c>
      <c r="BE387" s="252">
        <f>IF(N387="základná",J387,0)</f>
        <v>0</v>
      </c>
      <c r="BF387" s="252">
        <f>IF(N387="znížená",J387,0)</f>
        <v>0</v>
      </c>
      <c r="BG387" s="252">
        <f>IF(N387="zákl. prenesená",J387,0)</f>
        <v>0</v>
      </c>
      <c r="BH387" s="252">
        <f>IF(N387="zníž. prenesená",J387,0)</f>
        <v>0</v>
      </c>
      <c r="BI387" s="252">
        <f>IF(N387="nulová",J387,0)</f>
        <v>0</v>
      </c>
      <c r="BJ387" s="18" t="s">
        <v>92</v>
      </c>
      <c r="BK387" s="252">
        <f>ROUND(I387*H387,2)</f>
        <v>0</v>
      </c>
      <c r="BL387" s="18" t="s">
        <v>227</v>
      </c>
      <c r="BM387" s="251" t="s">
        <v>3437</v>
      </c>
    </row>
    <row r="388" s="13" customFormat="1">
      <c r="A388" s="13"/>
      <c r="B388" s="258"/>
      <c r="C388" s="259"/>
      <c r="D388" s="260" t="s">
        <v>256</v>
      </c>
      <c r="E388" s="259"/>
      <c r="F388" s="262" t="s">
        <v>3438</v>
      </c>
      <c r="G388" s="259"/>
      <c r="H388" s="263">
        <v>43.631999999999998</v>
      </c>
      <c r="I388" s="264"/>
      <c r="J388" s="259"/>
      <c r="K388" s="259"/>
      <c r="L388" s="265"/>
      <c r="M388" s="266"/>
      <c r="N388" s="267"/>
      <c r="O388" s="267"/>
      <c r="P388" s="267"/>
      <c r="Q388" s="267"/>
      <c r="R388" s="267"/>
      <c r="S388" s="267"/>
      <c r="T388" s="268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69" t="s">
        <v>256</v>
      </c>
      <c r="AU388" s="269" t="s">
        <v>92</v>
      </c>
      <c r="AV388" s="13" t="s">
        <v>92</v>
      </c>
      <c r="AW388" s="13" t="s">
        <v>4</v>
      </c>
      <c r="AX388" s="13" t="s">
        <v>84</v>
      </c>
      <c r="AY388" s="269" t="s">
        <v>210</v>
      </c>
    </row>
    <row r="389" s="2" customFormat="1" ht="16.30189" customHeight="1">
      <c r="A389" s="39"/>
      <c r="B389" s="40"/>
      <c r="C389" s="239" t="s">
        <v>713</v>
      </c>
      <c r="D389" s="239" t="s">
        <v>213</v>
      </c>
      <c r="E389" s="240" t="s">
        <v>2679</v>
      </c>
      <c r="F389" s="241" t="s">
        <v>2680</v>
      </c>
      <c r="G389" s="242" t="s">
        <v>310</v>
      </c>
      <c r="H389" s="243">
        <v>58.200000000000003</v>
      </c>
      <c r="I389" s="244"/>
      <c r="J389" s="245">
        <f>ROUND(I389*H389,2)</f>
        <v>0</v>
      </c>
      <c r="K389" s="246"/>
      <c r="L389" s="45"/>
      <c r="M389" s="247" t="s">
        <v>1</v>
      </c>
      <c r="N389" s="248" t="s">
        <v>42</v>
      </c>
      <c r="O389" s="98"/>
      <c r="P389" s="249">
        <f>O389*H389</f>
        <v>0</v>
      </c>
      <c r="Q389" s="249">
        <v>2.0000000000000002E-05</v>
      </c>
      <c r="R389" s="249">
        <f>Q389*H389</f>
        <v>0.0011640000000000001</v>
      </c>
      <c r="S389" s="249">
        <v>0</v>
      </c>
      <c r="T389" s="250">
        <f>S389*H389</f>
        <v>0</v>
      </c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R389" s="251" t="s">
        <v>227</v>
      </c>
      <c r="AT389" s="251" t="s">
        <v>213</v>
      </c>
      <c r="AU389" s="251" t="s">
        <v>92</v>
      </c>
      <c r="AY389" s="18" t="s">
        <v>210</v>
      </c>
      <c r="BE389" s="252">
        <f>IF(N389="základná",J389,0)</f>
        <v>0</v>
      </c>
      <c r="BF389" s="252">
        <f>IF(N389="znížená",J389,0)</f>
        <v>0</v>
      </c>
      <c r="BG389" s="252">
        <f>IF(N389="zákl. prenesená",J389,0)</f>
        <v>0</v>
      </c>
      <c r="BH389" s="252">
        <f>IF(N389="zníž. prenesená",J389,0)</f>
        <v>0</v>
      </c>
      <c r="BI389" s="252">
        <f>IF(N389="nulová",J389,0)</f>
        <v>0</v>
      </c>
      <c r="BJ389" s="18" t="s">
        <v>92</v>
      </c>
      <c r="BK389" s="252">
        <f>ROUND(I389*H389,2)</f>
        <v>0</v>
      </c>
      <c r="BL389" s="18" t="s">
        <v>227</v>
      </c>
      <c r="BM389" s="251" t="s">
        <v>3439</v>
      </c>
    </row>
    <row r="390" s="13" customFormat="1">
      <c r="A390" s="13"/>
      <c r="B390" s="258"/>
      <c r="C390" s="259"/>
      <c r="D390" s="260" t="s">
        <v>256</v>
      </c>
      <c r="E390" s="261" t="s">
        <v>1</v>
      </c>
      <c r="F390" s="262" t="s">
        <v>3440</v>
      </c>
      <c r="G390" s="259"/>
      <c r="H390" s="263">
        <v>40.600000000000001</v>
      </c>
      <c r="I390" s="264"/>
      <c r="J390" s="259"/>
      <c r="K390" s="259"/>
      <c r="L390" s="265"/>
      <c r="M390" s="266"/>
      <c r="N390" s="267"/>
      <c r="O390" s="267"/>
      <c r="P390" s="267"/>
      <c r="Q390" s="267"/>
      <c r="R390" s="267"/>
      <c r="S390" s="267"/>
      <c r="T390" s="268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69" t="s">
        <v>256</v>
      </c>
      <c r="AU390" s="269" t="s">
        <v>92</v>
      </c>
      <c r="AV390" s="13" t="s">
        <v>92</v>
      </c>
      <c r="AW390" s="13" t="s">
        <v>32</v>
      </c>
      <c r="AX390" s="13" t="s">
        <v>76</v>
      </c>
      <c r="AY390" s="269" t="s">
        <v>210</v>
      </c>
    </row>
    <row r="391" s="13" customFormat="1">
      <c r="A391" s="13"/>
      <c r="B391" s="258"/>
      <c r="C391" s="259"/>
      <c r="D391" s="260" t="s">
        <v>256</v>
      </c>
      <c r="E391" s="261" t="s">
        <v>1</v>
      </c>
      <c r="F391" s="262" t="s">
        <v>3441</v>
      </c>
      <c r="G391" s="259"/>
      <c r="H391" s="263">
        <v>17.600000000000001</v>
      </c>
      <c r="I391" s="264"/>
      <c r="J391" s="259"/>
      <c r="K391" s="259"/>
      <c r="L391" s="265"/>
      <c r="M391" s="266"/>
      <c r="N391" s="267"/>
      <c r="O391" s="267"/>
      <c r="P391" s="267"/>
      <c r="Q391" s="267"/>
      <c r="R391" s="267"/>
      <c r="S391" s="267"/>
      <c r="T391" s="268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69" t="s">
        <v>256</v>
      </c>
      <c r="AU391" s="269" t="s">
        <v>92</v>
      </c>
      <c r="AV391" s="13" t="s">
        <v>92</v>
      </c>
      <c r="AW391" s="13" t="s">
        <v>32</v>
      </c>
      <c r="AX391" s="13" t="s">
        <v>76</v>
      </c>
      <c r="AY391" s="269" t="s">
        <v>210</v>
      </c>
    </row>
    <row r="392" s="14" customFormat="1">
      <c r="A392" s="14"/>
      <c r="B392" s="270"/>
      <c r="C392" s="271"/>
      <c r="D392" s="260" t="s">
        <v>256</v>
      </c>
      <c r="E392" s="272" t="s">
        <v>1</v>
      </c>
      <c r="F392" s="273" t="s">
        <v>268</v>
      </c>
      <c r="G392" s="271"/>
      <c r="H392" s="274">
        <v>58.200000000000003</v>
      </c>
      <c r="I392" s="275"/>
      <c r="J392" s="271"/>
      <c r="K392" s="271"/>
      <c r="L392" s="276"/>
      <c r="M392" s="277"/>
      <c r="N392" s="278"/>
      <c r="O392" s="278"/>
      <c r="P392" s="278"/>
      <c r="Q392" s="278"/>
      <c r="R392" s="278"/>
      <c r="S392" s="278"/>
      <c r="T392" s="279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80" t="s">
        <v>256</v>
      </c>
      <c r="AU392" s="280" t="s">
        <v>92</v>
      </c>
      <c r="AV392" s="14" t="s">
        <v>227</v>
      </c>
      <c r="AW392" s="14" t="s">
        <v>32</v>
      </c>
      <c r="AX392" s="14" t="s">
        <v>84</v>
      </c>
      <c r="AY392" s="280" t="s">
        <v>210</v>
      </c>
    </row>
    <row r="393" s="2" customFormat="1" ht="23.4566" customHeight="1">
      <c r="A393" s="39"/>
      <c r="B393" s="40"/>
      <c r="C393" s="239" t="s">
        <v>718</v>
      </c>
      <c r="D393" s="239" t="s">
        <v>213</v>
      </c>
      <c r="E393" s="240" t="s">
        <v>2684</v>
      </c>
      <c r="F393" s="241" t="s">
        <v>2685</v>
      </c>
      <c r="G393" s="242" t="s">
        <v>310</v>
      </c>
      <c r="H393" s="243">
        <v>17.5</v>
      </c>
      <c r="I393" s="244"/>
      <c r="J393" s="245">
        <f>ROUND(I393*H393,2)</f>
        <v>0</v>
      </c>
      <c r="K393" s="246"/>
      <c r="L393" s="45"/>
      <c r="M393" s="247" t="s">
        <v>1</v>
      </c>
      <c r="N393" s="248" t="s">
        <v>42</v>
      </c>
      <c r="O393" s="98"/>
      <c r="P393" s="249">
        <f>O393*H393</f>
        <v>0</v>
      </c>
      <c r="Q393" s="249">
        <v>0.0028565999999999999</v>
      </c>
      <c r="R393" s="249">
        <f>Q393*H393</f>
        <v>0.0499905</v>
      </c>
      <c r="S393" s="249">
        <v>0</v>
      </c>
      <c r="T393" s="250">
        <f>S393*H393</f>
        <v>0</v>
      </c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R393" s="251" t="s">
        <v>227</v>
      </c>
      <c r="AT393" s="251" t="s">
        <v>213</v>
      </c>
      <c r="AU393" s="251" t="s">
        <v>92</v>
      </c>
      <c r="AY393" s="18" t="s">
        <v>210</v>
      </c>
      <c r="BE393" s="252">
        <f>IF(N393="základná",J393,0)</f>
        <v>0</v>
      </c>
      <c r="BF393" s="252">
        <f>IF(N393="znížená",J393,0)</f>
        <v>0</v>
      </c>
      <c r="BG393" s="252">
        <f>IF(N393="zákl. prenesená",J393,0)</f>
        <v>0</v>
      </c>
      <c r="BH393" s="252">
        <f>IF(N393="zníž. prenesená",J393,0)</f>
        <v>0</v>
      </c>
      <c r="BI393" s="252">
        <f>IF(N393="nulová",J393,0)</f>
        <v>0</v>
      </c>
      <c r="BJ393" s="18" t="s">
        <v>92</v>
      </c>
      <c r="BK393" s="252">
        <f>ROUND(I393*H393,2)</f>
        <v>0</v>
      </c>
      <c r="BL393" s="18" t="s">
        <v>227</v>
      </c>
      <c r="BM393" s="251" t="s">
        <v>3442</v>
      </c>
    </row>
    <row r="394" s="13" customFormat="1">
      <c r="A394" s="13"/>
      <c r="B394" s="258"/>
      <c r="C394" s="259"/>
      <c r="D394" s="260" t="s">
        <v>256</v>
      </c>
      <c r="E394" s="261" t="s">
        <v>1</v>
      </c>
      <c r="F394" s="262" t="s">
        <v>3443</v>
      </c>
      <c r="G394" s="259"/>
      <c r="H394" s="263">
        <v>17.5</v>
      </c>
      <c r="I394" s="264"/>
      <c r="J394" s="259"/>
      <c r="K394" s="259"/>
      <c r="L394" s="265"/>
      <c r="M394" s="266"/>
      <c r="N394" s="267"/>
      <c r="O394" s="267"/>
      <c r="P394" s="267"/>
      <c r="Q394" s="267"/>
      <c r="R394" s="267"/>
      <c r="S394" s="267"/>
      <c r="T394" s="268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69" t="s">
        <v>256</v>
      </c>
      <c r="AU394" s="269" t="s">
        <v>92</v>
      </c>
      <c r="AV394" s="13" t="s">
        <v>92</v>
      </c>
      <c r="AW394" s="13" t="s">
        <v>32</v>
      </c>
      <c r="AX394" s="13" t="s">
        <v>84</v>
      </c>
      <c r="AY394" s="269" t="s">
        <v>210</v>
      </c>
    </row>
    <row r="395" s="2" customFormat="1" ht="16.30189" customHeight="1">
      <c r="A395" s="39"/>
      <c r="B395" s="40"/>
      <c r="C395" s="281" t="s">
        <v>722</v>
      </c>
      <c r="D395" s="281" t="s">
        <v>330</v>
      </c>
      <c r="E395" s="282" t="s">
        <v>2688</v>
      </c>
      <c r="F395" s="283" t="s">
        <v>2689</v>
      </c>
      <c r="G395" s="284" t="s">
        <v>333</v>
      </c>
      <c r="H395" s="285">
        <v>0.309</v>
      </c>
      <c r="I395" s="286"/>
      <c r="J395" s="287">
        <f>ROUND(I395*H395,2)</f>
        <v>0</v>
      </c>
      <c r="K395" s="288"/>
      <c r="L395" s="289"/>
      <c r="M395" s="290" t="s">
        <v>1</v>
      </c>
      <c r="N395" s="291" t="s">
        <v>42</v>
      </c>
      <c r="O395" s="98"/>
      <c r="P395" s="249">
        <f>O395*H395</f>
        <v>0</v>
      </c>
      <c r="Q395" s="249">
        <v>1</v>
      </c>
      <c r="R395" s="249">
        <f>Q395*H395</f>
        <v>0.309</v>
      </c>
      <c r="S395" s="249">
        <v>0</v>
      </c>
      <c r="T395" s="250">
        <f>S395*H395</f>
        <v>0</v>
      </c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R395" s="251" t="s">
        <v>287</v>
      </c>
      <c r="AT395" s="251" t="s">
        <v>330</v>
      </c>
      <c r="AU395" s="251" t="s">
        <v>92</v>
      </c>
      <c r="AY395" s="18" t="s">
        <v>210</v>
      </c>
      <c r="BE395" s="252">
        <f>IF(N395="základná",J395,0)</f>
        <v>0</v>
      </c>
      <c r="BF395" s="252">
        <f>IF(N395="znížená",J395,0)</f>
        <v>0</v>
      </c>
      <c r="BG395" s="252">
        <f>IF(N395="zákl. prenesená",J395,0)</f>
        <v>0</v>
      </c>
      <c r="BH395" s="252">
        <f>IF(N395="zníž. prenesená",J395,0)</f>
        <v>0</v>
      </c>
      <c r="BI395" s="252">
        <f>IF(N395="nulová",J395,0)</f>
        <v>0</v>
      </c>
      <c r="BJ395" s="18" t="s">
        <v>92</v>
      </c>
      <c r="BK395" s="252">
        <f>ROUND(I395*H395,2)</f>
        <v>0</v>
      </c>
      <c r="BL395" s="18" t="s">
        <v>227</v>
      </c>
      <c r="BM395" s="251" t="s">
        <v>3444</v>
      </c>
    </row>
    <row r="396" s="13" customFormat="1">
      <c r="A396" s="13"/>
      <c r="B396" s="258"/>
      <c r="C396" s="259"/>
      <c r="D396" s="260" t="s">
        <v>256</v>
      </c>
      <c r="E396" s="261" t="s">
        <v>1</v>
      </c>
      <c r="F396" s="262" t="s">
        <v>3445</v>
      </c>
      <c r="G396" s="259"/>
      <c r="H396" s="263">
        <v>0.309</v>
      </c>
      <c r="I396" s="264"/>
      <c r="J396" s="259"/>
      <c r="K396" s="259"/>
      <c r="L396" s="265"/>
      <c r="M396" s="266"/>
      <c r="N396" s="267"/>
      <c r="O396" s="267"/>
      <c r="P396" s="267"/>
      <c r="Q396" s="267"/>
      <c r="R396" s="267"/>
      <c r="S396" s="267"/>
      <c r="T396" s="268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69" t="s">
        <v>256</v>
      </c>
      <c r="AU396" s="269" t="s">
        <v>92</v>
      </c>
      <c r="AV396" s="13" t="s">
        <v>92</v>
      </c>
      <c r="AW396" s="13" t="s">
        <v>32</v>
      </c>
      <c r="AX396" s="13" t="s">
        <v>84</v>
      </c>
      <c r="AY396" s="269" t="s">
        <v>210</v>
      </c>
    </row>
    <row r="397" s="2" customFormat="1" ht="23.4566" customHeight="1">
      <c r="A397" s="39"/>
      <c r="B397" s="40"/>
      <c r="C397" s="239" t="s">
        <v>727</v>
      </c>
      <c r="D397" s="239" t="s">
        <v>213</v>
      </c>
      <c r="E397" s="240" t="s">
        <v>958</v>
      </c>
      <c r="F397" s="241" t="s">
        <v>959</v>
      </c>
      <c r="G397" s="242" t="s">
        <v>254</v>
      </c>
      <c r="H397" s="243">
        <v>23.425999999999998</v>
      </c>
      <c r="I397" s="244"/>
      <c r="J397" s="245">
        <f>ROUND(I397*H397,2)</f>
        <v>0</v>
      </c>
      <c r="K397" s="246"/>
      <c r="L397" s="45"/>
      <c r="M397" s="247" t="s">
        <v>1</v>
      </c>
      <c r="N397" s="248" t="s">
        <v>42</v>
      </c>
      <c r="O397" s="98"/>
      <c r="P397" s="249">
        <f>O397*H397</f>
        <v>0</v>
      </c>
      <c r="Q397" s="249">
        <v>0.00063000000000000003</v>
      </c>
      <c r="R397" s="249">
        <f>Q397*H397</f>
        <v>0.01475838</v>
      </c>
      <c r="S397" s="249">
        <v>0</v>
      </c>
      <c r="T397" s="250">
        <f>S397*H397</f>
        <v>0</v>
      </c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R397" s="251" t="s">
        <v>227</v>
      </c>
      <c r="AT397" s="251" t="s">
        <v>213</v>
      </c>
      <c r="AU397" s="251" t="s">
        <v>92</v>
      </c>
      <c r="AY397" s="18" t="s">
        <v>210</v>
      </c>
      <c r="BE397" s="252">
        <f>IF(N397="základná",J397,0)</f>
        <v>0</v>
      </c>
      <c r="BF397" s="252">
        <f>IF(N397="znížená",J397,0)</f>
        <v>0</v>
      </c>
      <c r="BG397" s="252">
        <f>IF(N397="zákl. prenesená",J397,0)</f>
        <v>0</v>
      </c>
      <c r="BH397" s="252">
        <f>IF(N397="zníž. prenesená",J397,0)</f>
        <v>0</v>
      </c>
      <c r="BI397" s="252">
        <f>IF(N397="nulová",J397,0)</f>
        <v>0</v>
      </c>
      <c r="BJ397" s="18" t="s">
        <v>92</v>
      </c>
      <c r="BK397" s="252">
        <f>ROUND(I397*H397,2)</f>
        <v>0</v>
      </c>
      <c r="BL397" s="18" t="s">
        <v>227</v>
      </c>
      <c r="BM397" s="251" t="s">
        <v>3446</v>
      </c>
    </row>
    <row r="398" s="15" customFormat="1">
      <c r="A398" s="15"/>
      <c r="B398" s="292"/>
      <c r="C398" s="293"/>
      <c r="D398" s="260" t="s">
        <v>256</v>
      </c>
      <c r="E398" s="294" t="s">
        <v>1</v>
      </c>
      <c r="F398" s="295" t="s">
        <v>2693</v>
      </c>
      <c r="G398" s="293"/>
      <c r="H398" s="294" t="s">
        <v>1</v>
      </c>
      <c r="I398" s="296"/>
      <c r="J398" s="293"/>
      <c r="K398" s="293"/>
      <c r="L398" s="297"/>
      <c r="M398" s="298"/>
      <c r="N398" s="299"/>
      <c r="O398" s="299"/>
      <c r="P398" s="299"/>
      <c r="Q398" s="299"/>
      <c r="R398" s="299"/>
      <c r="S398" s="299"/>
      <c r="T398" s="300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T398" s="301" t="s">
        <v>256</v>
      </c>
      <c r="AU398" s="301" t="s">
        <v>92</v>
      </c>
      <c r="AV398" s="15" t="s">
        <v>84</v>
      </c>
      <c r="AW398" s="15" t="s">
        <v>32</v>
      </c>
      <c r="AX398" s="15" t="s">
        <v>76</v>
      </c>
      <c r="AY398" s="301" t="s">
        <v>210</v>
      </c>
    </row>
    <row r="399" s="13" customFormat="1">
      <c r="A399" s="13"/>
      <c r="B399" s="258"/>
      <c r="C399" s="259"/>
      <c r="D399" s="260" t="s">
        <v>256</v>
      </c>
      <c r="E399" s="261" t="s">
        <v>1</v>
      </c>
      <c r="F399" s="262" t="s">
        <v>3447</v>
      </c>
      <c r="G399" s="259"/>
      <c r="H399" s="263">
        <v>0.73599999999999999</v>
      </c>
      <c r="I399" s="264"/>
      <c r="J399" s="259"/>
      <c r="K399" s="259"/>
      <c r="L399" s="265"/>
      <c r="M399" s="266"/>
      <c r="N399" s="267"/>
      <c r="O399" s="267"/>
      <c r="P399" s="267"/>
      <c r="Q399" s="267"/>
      <c r="R399" s="267"/>
      <c r="S399" s="267"/>
      <c r="T399" s="268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69" t="s">
        <v>256</v>
      </c>
      <c r="AU399" s="269" t="s">
        <v>92</v>
      </c>
      <c r="AV399" s="13" t="s">
        <v>92</v>
      </c>
      <c r="AW399" s="13" t="s">
        <v>32</v>
      </c>
      <c r="AX399" s="13" t="s">
        <v>76</v>
      </c>
      <c r="AY399" s="269" t="s">
        <v>210</v>
      </c>
    </row>
    <row r="400" s="13" customFormat="1">
      <c r="A400" s="13"/>
      <c r="B400" s="258"/>
      <c r="C400" s="259"/>
      <c r="D400" s="260" t="s">
        <v>256</v>
      </c>
      <c r="E400" s="261" t="s">
        <v>1</v>
      </c>
      <c r="F400" s="262" t="s">
        <v>3448</v>
      </c>
      <c r="G400" s="259"/>
      <c r="H400" s="263">
        <v>2.5499999999999998</v>
      </c>
      <c r="I400" s="264"/>
      <c r="J400" s="259"/>
      <c r="K400" s="259"/>
      <c r="L400" s="265"/>
      <c r="M400" s="266"/>
      <c r="N400" s="267"/>
      <c r="O400" s="267"/>
      <c r="P400" s="267"/>
      <c r="Q400" s="267"/>
      <c r="R400" s="267"/>
      <c r="S400" s="267"/>
      <c r="T400" s="268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69" t="s">
        <v>256</v>
      </c>
      <c r="AU400" s="269" t="s">
        <v>92</v>
      </c>
      <c r="AV400" s="13" t="s">
        <v>92</v>
      </c>
      <c r="AW400" s="13" t="s">
        <v>32</v>
      </c>
      <c r="AX400" s="13" t="s">
        <v>76</v>
      </c>
      <c r="AY400" s="269" t="s">
        <v>210</v>
      </c>
    </row>
    <row r="401" s="15" customFormat="1">
      <c r="A401" s="15"/>
      <c r="B401" s="292"/>
      <c r="C401" s="293"/>
      <c r="D401" s="260" t="s">
        <v>256</v>
      </c>
      <c r="E401" s="294" t="s">
        <v>1</v>
      </c>
      <c r="F401" s="295" t="s">
        <v>2696</v>
      </c>
      <c r="G401" s="293"/>
      <c r="H401" s="294" t="s">
        <v>1</v>
      </c>
      <c r="I401" s="296"/>
      <c r="J401" s="293"/>
      <c r="K401" s="293"/>
      <c r="L401" s="297"/>
      <c r="M401" s="298"/>
      <c r="N401" s="299"/>
      <c r="O401" s="299"/>
      <c r="P401" s="299"/>
      <c r="Q401" s="299"/>
      <c r="R401" s="299"/>
      <c r="S401" s="299"/>
      <c r="T401" s="300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T401" s="301" t="s">
        <v>256</v>
      </c>
      <c r="AU401" s="301" t="s">
        <v>92</v>
      </c>
      <c r="AV401" s="15" t="s">
        <v>84</v>
      </c>
      <c r="AW401" s="15" t="s">
        <v>32</v>
      </c>
      <c r="AX401" s="15" t="s">
        <v>76</v>
      </c>
      <c r="AY401" s="301" t="s">
        <v>210</v>
      </c>
    </row>
    <row r="402" s="13" customFormat="1">
      <c r="A402" s="13"/>
      <c r="B402" s="258"/>
      <c r="C402" s="259"/>
      <c r="D402" s="260" t="s">
        <v>256</v>
      </c>
      <c r="E402" s="261" t="s">
        <v>1</v>
      </c>
      <c r="F402" s="262" t="s">
        <v>3449</v>
      </c>
      <c r="G402" s="259"/>
      <c r="H402" s="263">
        <v>1.44</v>
      </c>
      <c r="I402" s="264"/>
      <c r="J402" s="259"/>
      <c r="K402" s="259"/>
      <c r="L402" s="265"/>
      <c r="M402" s="266"/>
      <c r="N402" s="267"/>
      <c r="O402" s="267"/>
      <c r="P402" s="267"/>
      <c r="Q402" s="267"/>
      <c r="R402" s="267"/>
      <c r="S402" s="267"/>
      <c r="T402" s="268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69" t="s">
        <v>256</v>
      </c>
      <c r="AU402" s="269" t="s">
        <v>92</v>
      </c>
      <c r="AV402" s="13" t="s">
        <v>92</v>
      </c>
      <c r="AW402" s="13" t="s">
        <v>32</v>
      </c>
      <c r="AX402" s="13" t="s">
        <v>76</v>
      </c>
      <c r="AY402" s="269" t="s">
        <v>210</v>
      </c>
    </row>
    <row r="403" s="15" customFormat="1">
      <c r="A403" s="15"/>
      <c r="B403" s="292"/>
      <c r="C403" s="293"/>
      <c r="D403" s="260" t="s">
        <v>256</v>
      </c>
      <c r="E403" s="294" t="s">
        <v>1</v>
      </c>
      <c r="F403" s="295" t="s">
        <v>2698</v>
      </c>
      <c r="G403" s="293"/>
      <c r="H403" s="294" t="s">
        <v>1</v>
      </c>
      <c r="I403" s="296"/>
      <c r="J403" s="293"/>
      <c r="K403" s="293"/>
      <c r="L403" s="297"/>
      <c r="M403" s="298"/>
      <c r="N403" s="299"/>
      <c r="O403" s="299"/>
      <c r="P403" s="299"/>
      <c r="Q403" s="299"/>
      <c r="R403" s="299"/>
      <c r="S403" s="299"/>
      <c r="T403" s="300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T403" s="301" t="s">
        <v>256</v>
      </c>
      <c r="AU403" s="301" t="s">
        <v>92</v>
      </c>
      <c r="AV403" s="15" t="s">
        <v>84</v>
      </c>
      <c r="AW403" s="15" t="s">
        <v>32</v>
      </c>
      <c r="AX403" s="15" t="s">
        <v>76</v>
      </c>
      <c r="AY403" s="301" t="s">
        <v>210</v>
      </c>
    </row>
    <row r="404" s="13" customFormat="1">
      <c r="A404" s="13"/>
      <c r="B404" s="258"/>
      <c r="C404" s="259"/>
      <c r="D404" s="260" t="s">
        <v>256</v>
      </c>
      <c r="E404" s="261" t="s">
        <v>1</v>
      </c>
      <c r="F404" s="262" t="s">
        <v>3450</v>
      </c>
      <c r="G404" s="259"/>
      <c r="H404" s="263">
        <v>18.699999999999999</v>
      </c>
      <c r="I404" s="264"/>
      <c r="J404" s="259"/>
      <c r="K404" s="259"/>
      <c r="L404" s="265"/>
      <c r="M404" s="266"/>
      <c r="N404" s="267"/>
      <c r="O404" s="267"/>
      <c r="P404" s="267"/>
      <c r="Q404" s="267"/>
      <c r="R404" s="267"/>
      <c r="S404" s="267"/>
      <c r="T404" s="268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69" t="s">
        <v>256</v>
      </c>
      <c r="AU404" s="269" t="s">
        <v>92</v>
      </c>
      <c r="AV404" s="13" t="s">
        <v>92</v>
      </c>
      <c r="AW404" s="13" t="s">
        <v>32</v>
      </c>
      <c r="AX404" s="13" t="s">
        <v>76</v>
      </c>
      <c r="AY404" s="269" t="s">
        <v>210</v>
      </c>
    </row>
    <row r="405" s="14" customFormat="1">
      <c r="A405" s="14"/>
      <c r="B405" s="270"/>
      <c r="C405" s="271"/>
      <c r="D405" s="260" t="s">
        <v>256</v>
      </c>
      <c r="E405" s="272" t="s">
        <v>1</v>
      </c>
      <c r="F405" s="273" t="s">
        <v>268</v>
      </c>
      <c r="G405" s="271"/>
      <c r="H405" s="274">
        <v>23.425999999999998</v>
      </c>
      <c r="I405" s="275"/>
      <c r="J405" s="271"/>
      <c r="K405" s="271"/>
      <c r="L405" s="276"/>
      <c r="M405" s="277"/>
      <c r="N405" s="278"/>
      <c r="O405" s="278"/>
      <c r="P405" s="278"/>
      <c r="Q405" s="278"/>
      <c r="R405" s="278"/>
      <c r="S405" s="278"/>
      <c r="T405" s="279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280" t="s">
        <v>256</v>
      </c>
      <c r="AU405" s="280" t="s">
        <v>92</v>
      </c>
      <c r="AV405" s="14" t="s">
        <v>227</v>
      </c>
      <c r="AW405" s="14" t="s">
        <v>32</v>
      </c>
      <c r="AX405" s="14" t="s">
        <v>84</v>
      </c>
      <c r="AY405" s="280" t="s">
        <v>210</v>
      </c>
    </row>
    <row r="406" s="2" customFormat="1" ht="23.4566" customHeight="1">
      <c r="A406" s="39"/>
      <c r="B406" s="40"/>
      <c r="C406" s="239" t="s">
        <v>731</v>
      </c>
      <c r="D406" s="239" t="s">
        <v>213</v>
      </c>
      <c r="E406" s="240" t="s">
        <v>2700</v>
      </c>
      <c r="F406" s="241" t="s">
        <v>2701</v>
      </c>
      <c r="G406" s="242" t="s">
        <v>310</v>
      </c>
      <c r="H406" s="243">
        <v>6.3200000000000003</v>
      </c>
      <c r="I406" s="244"/>
      <c r="J406" s="245">
        <f>ROUND(I406*H406,2)</f>
        <v>0</v>
      </c>
      <c r="K406" s="246"/>
      <c r="L406" s="45"/>
      <c r="M406" s="247" t="s">
        <v>1</v>
      </c>
      <c r="N406" s="248" t="s">
        <v>42</v>
      </c>
      <c r="O406" s="98"/>
      <c r="P406" s="249">
        <f>O406*H406</f>
        <v>0</v>
      </c>
      <c r="Q406" s="249">
        <v>0.000464</v>
      </c>
      <c r="R406" s="249">
        <f>Q406*H406</f>
        <v>0.0029324800000000003</v>
      </c>
      <c r="S406" s="249">
        <v>0</v>
      </c>
      <c r="T406" s="250">
        <f>S406*H406</f>
        <v>0</v>
      </c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R406" s="251" t="s">
        <v>227</v>
      </c>
      <c r="AT406" s="251" t="s">
        <v>213</v>
      </c>
      <c r="AU406" s="251" t="s">
        <v>92</v>
      </c>
      <c r="AY406" s="18" t="s">
        <v>210</v>
      </c>
      <c r="BE406" s="252">
        <f>IF(N406="základná",J406,0)</f>
        <v>0</v>
      </c>
      <c r="BF406" s="252">
        <f>IF(N406="znížená",J406,0)</f>
        <v>0</v>
      </c>
      <c r="BG406" s="252">
        <f>IF(N406="zákl. prenesená",J406,0)</f>
        <v>0</v>
      </c>
      <c r="BH406" s="252">
        <f>IF(N406="zníž. prenesená",J406,0)</f>
        <v>0</v>
      </c>
      <c r="BI406" s="252">
        <f>IF(N406="nulová",J406,0)</f>
        <v>0</v>
      </c>
      <c r="BJ406" s="18" t="s">
        <v>92</v>
      </c>
      <c r="BK406" s="252">
        <f>ROUND(I406*H406,2)</f>
        <v>0</v>
      </c>
      <c r="BL406" s="18" t="s">
        <v>227</v>
      </c>
      <c r="BM406" s="251" t="s">
        <v>3451</v>
      </c>
    </row>
    <row r="407" s="13" customFormat="1">
      <c r="A407" s="13"/>
      <c r="B407" s="258"/>
      <c r="C407" s="259"/>
      <c r="D407" s="260" t="s">
        <v>256</v>
      </c>
      <c r="E407" s="261" t="s">
        <v>1</v>
      </c>
      <c r="F407" s="262" t="s">
        <v>3452</v>
      </c>
      <c r="G407" s="259"/>
      <c r="H407" s="263">
        <v>1.6000000000000001</v>
      </c>
      <c r="I407" s="264"/>
      <c r="J407" s="259"/>
      <c r="K407" s="259"/>
      <c r="L407" s="265"/>
      <c r="M407" s="266"/>
      <c r="N407" s="267"/>
      <c r="O407" s="267"/>
      <c r="P407" s="267"/>
      <c r="Q407" s="267"/>
      <c r="R407" s="267"/>
      <c r="S407" s="267"/>
      <c r="T407" s="268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69" t="s">
        <v>256</v>
      </c>
      <c r="AU407" s="269" t="s">
        <v>92</v>
      </c>
      <c r="AV407" s="13" t="s">
        <v>92</v>
      </c>
      <c r="AW407" s="13" t="s">
        <v>32</v>
      </c>
      <c r="AX407" s="13" t="s">
        <v>76</v>
      </c>
      <c r="AY407" s="269" t="s">
        <v>210</v>
      </c>
    </row>
    <row r="408" s="13" customFormat="1">
      <c r="A408" s="13"/>
      <c r="B408" s="258"/>
      <c r="C408" s="259"/>
      <c r="D408" s="260" t="s">
        <v>256</v>
      </c>
      <c r="E408" s="261" t="s">
        <v>1</v>
      </c>
      <c r="F408" s="262" t="s">
        <v>3453</v>
      </c>
      <c r="G408" s="259"/>
      <c r="H408" s="263">
        <v>4.7199999999999998</v>
      </c>
      <c r="I408" s="264"/>
      <c r="J408" s="259"/>
      <c r="K408" s="259"/>
      <c r="L408" s="265"/>
      <c r="M408" s="266"/>
      <c r="N408" s="267"/>
      <c r="O408" s="267"/>
      <c r="P408" s="267"/>
      <c r="Q408" s="267"/>
      <c r="R408" s="267"/>
      <c r="S408" s="267"/>
      <c r="T408" s="268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69" t="s">
        <v>256</v>
      </c>
      <c r="AU408" s="269" t="s">
        <v>92</v>
      </c>
      <c r="AV408" s="13" t="s">
        <v>92</v>
      </c>
      <c r="AW408" s="13" t="s">
        <v>32</v>
      </c>
      <c r="AX408" s="13" t="s">
        <v>76</v>
      </c>
      <c r="AY408" s="269" t="s">
        <v>210</v>
      </c>
    </row>
    <row r="409" s="14" customFormat="1">
      <c r="A409" s="14"/>
      <c r="B409" s="270"/>
      <c r="C409" s="271"/>
      <c r="D409" s="260" t="s">
        <v>256</v>
      </c>
      <c r="E409" s="272" t="s">
        <v>1</v>
      </c>
      <c r="F409" s="273" t="s">
        <v>268</v>
      </c>
      <c r="G409" s="271"/>
      <c r="H409" s="274">
        <v>6.3200000000000003</v>
      </c>
      <c r="I409" s="275"/>
      <c r="J409" s="271"/>
      <c r="K409" s="271"/>
      <c r="L409" s="276"/>
      <c r="M409" s="277"/>
      <c r="N409" s="278"/>
      <c r="O409" s="278"/>
      <c r="P409" s="278"/>
      <c r="Q409" s="278"/>
      <c r="R409" s="278"/>
      <c r="S409" s="278"/>
      <c r="T409" s="279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80" t="s">
        <v>256</v>
      </c>
      <c r="AU409" s="280" t="s">
        <v>92</v>
      </c>
      <c r="AV409" s="14" t="s">
        <v>227</v>
      </c>
      <c r="AW409" s="14" t="s">
        <v>32</v>
      </c>
      <c r="AX409" s="14" t="s">
        <v>84</v>
      </c>
      <c r="AY409" s="280" t="s">
        <v>210</v>
      </c>
    </row>
    <row r="410" s="2" customFormat="1" ht="23.4566" customHeight="1">
      <c r="A410" s="39"/>
      <c r="B410" s="40"/>
      <c r="C410" s="239" t="s">
        <v>736</v>
      </c>
      <c r="D410" s="239" t="s">
        <v>213</v>
      </c>
      <c r="E410" s="240" t="s">
        <v>2705</v>
      </c>
      <c r="F410" s="241" t="s">
        <v>2706</v>
      </c>
      <c r="G410" s="242" t="s">
        <v>310</v>
      </c>
      <c r="H410" s="243">
        <v>46.920000000000002</v>
      </c>
      <c r="I410" s="244"/>
      <c r="J410" s="245">
        <f>ROUND(I410*H410,2)</f>
        <v>0</v>
      </c>
      <c r="K410" s="246"/>
      <c r="L410" s="45"/>
      <c r="M410" s="247" t="s">
        <v>1</v>
      </c>
      <c r="N410" s="248" t="s">
        <v>42</v>
      </c>
      <c r="O410" s="98"/>
      <c r="P410" s="249">
        <f>O410*H410</f>
        <v>0</v>
      </c>
      <c r="Q410" s="249">
        <v>1.1E-05</v>
      </c>
      <c r="R410" s="249">
        <f>Q410*H410</f>
        <v>0.00051612000000000001</v>
      </c>
      <c r="S410" s="249">
        <v>0</v>
      </c>
      <c r="T410" s="250">
        <f>S410*H410</f>
        <v>0</v>
      </c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R410" s="251" t="s">
        <v>227</v>
      </c>
      <c r="AT410" s="251" t="s">
        <v>213</v>
      </c>
      <c r="AU410" s="251" t="s">
        <v>92</v>
      </c>
      <c r="AY410" s="18" t="s">
        <v>210</v>
      </c>
      <c r="BE410" s="252">
        <f>IF(N410="základná",J410,0)</f>
        <v>0</v>
      </c>
      <c r="BF410" s="252">
        <f>IF(N410="znížená",J410,0)</f>
        <v>0</v>
      </c>
      <c r="BG410" s="252">
        <f>IF(N410="zákl. prenesená",J410,0)</f>
        <v>0</v>
      </c>
      <c r="BH410" s="252">
        <f>IF(N410="zníž. prenesená",J410,0)</f>
        <v>0</v>
      </c>
      <c r="BI410" s="252">
        <f>IF(N410="nulová",J410,0)</f>
        <v>0</v>
      </c>
      <c r="BJ410" s="18" t="s">
        <v>92</v>
      </c>
      <c r="BK410" s="252">
        <f>ROUND(I410*H410,2)</f>
        <v>0</v>
      </c>
      <c r="BL410" s="18" t="s">
        <v>227</v>
      </c>
      <c r="BM410" s="251" t="s">
        <v>3454</v>
      </c>
    </row>
    <row r="411" s="13" customFormat="1">
      <c r="A411" s="13"/>
      <c r="B411" s="258"/>
      <c r="C411" s="259"/>
      <c r="D411" s="260" t="s">
        <v>256</v>
      </c>
      <c r="E411" s="261" t="s">
        <v>1</v>
      </c>
      <c r="F411" s="262" t="s">
        <v>3452</v>
      </c>
      <c r="G411" s="259"/>
      <c r="H411" s="263">
        <v>1.6000000000000001</v>
      </c>
      <c r="I411" s="264"/>
      <c r="J411" s="259"/>
      <c r="K411" s="259"/>
      <c r="L411" s="265"/>
      <c r="M411" s="266"/>
      <c r="N411" s="267"/>
      <c r="O411" s="267"/>
      <c r="P411" s="267"/>
      <c r="Q411" s="267"/>
      <c r="R411" s="267"/>
      <c r="S411" s="267"/>
      <c r="T411" s="268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69" t="s">
        <v>256</v>
      </c>
      <c r="AU411" s="269" t="s">
        <v>92</v>
      </c>
      <c r="AV411" s="13" t="s">
        <v>92</v>
      </c>
      <c r="AW411" s="13" t="s">
        <v>32</v>
      </c>
      <c r="AX411" s="13" t="s">
        <v>76</v>
      </c>
      <c r="AY411" s="269" t="s">
        <v>210</v>
      </c>
    </row>
    <row r="412" s="13" customFormat="1">
      <c r="A412" s="13"/>
      <c r="B412" s="258"/>
      <c r="C412" s="259"/>
      <c r="D412" s="260" t="s">
        <v>256</v>
      </c>
      <c r="E412" s="261" t="s">
        <v>1</v>
      </c>
      <c r="F412" s="262" t="s">
        <v>3453</v>
      </c>
      <c r="G412" s="259"/>
      <c r="H412" s="263">
        <v>4.7199999999999998</v>
      </c>
      <c r="I412" s="264"/>
      <c r="J412" s="259"/>
      <c r="K412" s="259"/>
      <c r="L412" s="265"/>
      <c r="M412" s="266"/>
      <c r="N412" s="267"/>
      <c r="O412" s="267"/>
      <c r="P412" s="267"/>
      <c r="Q412" s="267"/>
      <c r="R412" s="267"/>
      <c r="S412" s="267"/>
      <c r="T412" s="268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69" t="s">
        <v>256</v>
      </c>
      <c r="AU412" s="269" t="s">
        <v>92</v>
      </c>
      <c r="AV412" s="13" t="s">
        <v>92</v>
      </c>
      <c r="AW412" s="13" t="s">
        <v>32</v>
      </c>
      <c r="AX412" s="13" t="s">
        <v>76</v>
      </c>
      <c r="AY412" s="269" t="s">
        <v>210</v>
      </c>
    </row>
    <row r="413" s="13" customFormat="1">
      <c r="A413" s="13"/>
      <c r="B413" s="258"/>
      <c r="C413" s="259"/>
      <c r="D413" s="260" t="s">
        <v>256</v>
      </c>
      <c r="E413" s="261" t="s">
        <v>1</v>
      </c>
      <c r="F413" s="262" t="s">
        <v>3455</v>
      </c>
      <c r="G413" s="259"/>
      <c r="H413" s="263">
        <v>40.600000000000001</v>
      </c>
      <c r="I413" s="264"/>
      <c r="J413" s="259"/>
      <c r="K413" s="259"/>
      <c r="L413" s="265"/>
      <c r="M413" s="266"/>
      <c r="N413" s="267"/>
      <c r="O413" s="267"/>
      <c r="P413" s="267"/>
      <c r="Q413" s="267"/>
      <c r="R413" s="267"/>
      <c r="S413" s="267"/>
      <c r="T413" s="268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69" t="s">
        <v>256</v>
      </c>
      <c r="AU413" s="269" t="s">
        <v>92</v>
      </c>
      <c r="AV413" s="13" t="s">
        <v>92</v>
      </c>
      <c r="AW413" s="13" t="s">
        <v>32</v>
      </c>
      <c r="AX413" s="13" t="s">
        <v>76</v>
      </c>
      <c r="AY413" s="269" t="s">
        <v>210</v>
      </c>
    </row>
    <row r="414" s="14" customFormat="1">
      <c r="A414" s="14"/>
      <c r="B414" s="270"/>
      <c r="C414" s="271"/>
      <c r="D414" s="260" t="s">
        <v>256</v>
      </c>
      <c r="E414" s="272" t="s">
        <v>1</v>
      </c>
      <c r="F414" s="273" t="s">
        <v>268</v>
      </c>
      <c r="G414" s="271"/>
      <c r="H414" s="274">
        <v>46.920000000000002</v>
      </c>
      <c r="I414" s="275"/>
      <c r="J414" s="271"/>
      <c r="K414" s="271"/>
      <c r="L414" s="276"/>
      <c r="M414" s="277"/>
      <c r="N414" s="278"/>
      <c r="O414" s="278"/>
      <c r="P414" s="278"/>
      <c r="Q414" s="278"/>
      <c r="R414" s="278"/>
      <c r="S414" s="278"/>
      <c r="T414" s="279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80" t="s">
        <v>256</v>
      </c>
      <c r="AU414" s="280" t="s">
        <v>92</v>
      </c>
      <c r="AV414" s="14" t="s">
        <v>227</v>
      </c>
      <c r="AW414" s="14" t="s">
        <v>32</v>
      </c>
      <c r="AX414" s="14" t="s">
        <v>84</v>
      </c>
      <c r="AY414" s="280" t="s">
        <v>210</v>
      </c>
    </row>
    <row r="415" s="2" customFormat="1" ht="23.4566" customHeight="1">
      <c r="A415" s="39"/>
      <c r="B415" s="40"/>
      <c r="C415" s="239" t="s">
        <v>741</v>
      </c>
      <c r="D415" s="239" t="s">
        <v>213</v>
      </c>
      <c r="E415" s="240" t="s">
        <v>1472</v>
      </c>
      <c r="F415" s="241" t="s">
        <v>1473</v>
      </c>
      <c r="G415" s="242" t="s">
        <v>254</v>
      </c>
      <c r="H415" s="243">
        <v>29.501999999999999</v>
      </c>
      <c r="I415" s="244"/>
      <c r="J415" s="245">
        <f>ROUND(I415*H415,2)</f>
        <v>0</v>
      </c>
      <c r="K415" s="246"/>
      <c r="L415" s="45"/>
      <c r="M415" s="247" t="s">
        <v>1</v>
      </c>
      <c r="N415" s="248" t="s">
        <v>42</v>
      </c>
      <c r="O415" s="98"/>
      <c r="P415" s="249">
        <f>O415*H415</f>
        <v>0</v>
      </c>
      <c r="Q415" s="249">
        <v>0</v>
      </c>
      <c r="R415" s="249">
        <f>Q415*H415</f>
        <v>0</v>
      </c>
      <c r="S415" s="249">
        <v>0.021999999999999999</v>
      </c>
      <c r="T415" s="250">
        <f>S415*H415</f>
        <v>0.64904399999999995</v>
      </c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R415" s="251" t="s">
        <v>227</v>
      </c>
      <c r="AT415" s="251" t="s">
        <v>213</v>
      </c>
      <c r="AU415" s="251" t="s">
        <v>92</v>
      </c>
      <c r="AY415" s="18" t="s">
        <v>210</v>
      </c>
      <c r="BE415" s="252">
        <f>IF(N415="základná",J415,0)</f>
        <v>0</v>
      </c>
      <c r="BF415" s="252">
        <f>IF(N415="znížená",J415,0)</f>
        <v>0</v>
      </c>
      <c r="BG415" s="252">
        <f>IF(N415="zákl. prenesená",J415,0)</f>
        <v>0</v>
      </c>
      <c r="BH415" s="252">
        <f>IF(N415="zníž. prenesená",J415,0)</f>
        <v>0</v>
      </c>
      <c r="BI415" s="252">
        <f>IF(N415="nulová",J415,0)</f>
        <v>0</v>
      </c>
      <c r="BJ415" s="18" t="s">
        <v>92</v>
      </c>
      <c r="BK415" s="252">
        <f>ROUND(I415*H415,2)</f>
        <v>0</v>
      </c>
      <c r="BL415" s="18" t="s">
        <v>227</v>
      </c>
      <c r="BM415" s="251" t="s">
        <v>3456</v>
      </c>
    </row>
    <row r="416" s="13" customFormat="1">
      <c r="A416" s="13"/>
      <c r="B416" s="258"/>
      <c r="C416" s="259"/>
      <c r="D416" s="260" t="s">
        <v>256</v>
      </c>
      <c r="E416" s="261" t="s">
        <v>1</v>
      </c>
      <c r="F416" s="262" t="s">
        <v>3401</v>
      </c>
      <c r="G416" s="259"/>
      <c r="H416" s="263">
        <v>1.3620000000000001</v>
      </c>
      <c r="I416" s="264"/>
      <c r="J416" s="259"/>
      <c r="K416" s="259"/>
      <c r="L416" s="265"/>
      <c r="M416" s="266"/>
      <c r="N416" s="267"/>
      <c r="O416" s="267"/>
      <c r="P416" s="267"/>
      <c r="Q416" s="267"/>
      <c r="R416" s="267"/>
      <c r="S416" s="267"/>
      <c r="T416" s="268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69" t="s">
        <v>256</v>
      </c>
      <c r="AU416" s="269" t="s">
        <v>92</v>
      </c>
      <c r="AV416" s="13" t="s">
        <v>92</v>
      </c>
      <c r="AW416" s="13" t="s">
        <v>32</v>
      </c>
      <c r="AX416" s="13" t="s">
        <v>76</v>
      </c>
      <c r="AY416" s="269" t="s">
        <v>210</v>
      </c>
    </row>
    <row r="417" s="13" customFormat="1">
      <c r="A417" s="13"/>
      <c r="B417" s="258"/>
      <c r="C417" s="259"/>
      <c r="D417" s="260" t="s">
        <v>256</v>
      </c>
      <c r="E417" s="261" t="s">
        <v>1</v>
      </c>
      <c r="F417" s="262" t="s">
        <v>3397</v>
      </c>
      <c r="G417" s="259"/>
      <c r="H417" s="263">
        <v>28.140000000000001</v>
      </c>
      <c r="I417" s="264"/>
      <c r="J417" s="259"/>
      <c r="K417" s="259"/>
      <c r="L417" s="265"/>
      <c r="M417" s="266"/>
      <c r="N417" s="267"/>
      <c r="O417" s="267"/>
      <c r="P417" s="267"/>
      <c r="Q417" s="267"/>
      <c r="R417" s="267"/>
      <c r="S417" s="267"/>
      <c r="T417" s="268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69" t="s">
        <v>256</v>
      </c>
      <c r="AU417" s="269" t="s">
        <v>92</v>
      </c>
      <c r="AV417" s="13" t="s">
        <v>92</v>
      </c>
      <c r="AW417" s="13" t="s">
        <v>32</v>
      </c>
      <c r="AX417" s="13" t="s">
        <v>76</v>
      </c>
      <c r="AY417" s="269" t="s">
        <v>210</v>
      </c>
    </row>
    <row r="418" s="14" customFormat="1">
      <c r="A418" s="14"/>
      <c r="B418" s="270"/>
      <c r="C418" s="271"/>
      <c r="D418" s="260" t="s">
        <v>256</v>
      </c>
      <c r="E418" s="272" t="s">
        <v>1</v>
      </c>
      <c r="F418" s="273" t="s">
        <v>268</v>
      </c>
      <c r="G418" s="271"/>
      <c r="H418" s="274">
        <v>29.501999999999999</v>
      </c>
      <c r="I418" s="275"/>
      <c r="J418" s="271"/>
      <c r="K418" s="271"/>
      <c r="L418" s="276"/>
      <c r="M418" s="277"/>
      <c r="N418" s="278"/>
      <c r="O418" s="278"/>
      <c r="P418" s="278"/>
      <c r="Q418" s="278"/>
      <c r="R418" s="278"/>
      <c r="S418" s="278"/>
      <c r="T418" s="279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T418" s="280" t="s">
        <v>256</v>
      </c>
      <c r="AU418" s="280" t="s">
        <v>92</v>
      </c>
      <c r="AV418" s="14" t="s">
        <v>227</v>
      </c>
      <c r="AW418" s="14" t="s">
        <v>32</v>
      </c>
      <c r="AX418" s="14" t="s">
        <v>84</v>
      </c>
      <c r="AY418" s="280" t="s">
        <v>210</v>
      </c>
    </row>
    <row r="419" s="2" customFormat="1" ht="23.4566" customHeight="1">
      <c r="A419" s="39"/>
      <c r="B419" s="40"/>
      <c r="C419" s="239" t="s">
        <v>746</v>
      </c>
      <c r="D419" s="239" t="s">
        <v>213</v>
      </c>
      <c r="E419" s="240" t="s">
        <v>2729</v>
      </c>
      <c r="F419" s="241" t="s">
        <v>2730</v>
      </c>
      <c r="G419" s="242" t="s">
        <v>254</v>
      </c>
      <c r="H419" s="243">
        <v>12.644</v>
      </c>
      <c r="I419" s="244"/>
      <c r="J419" s="245">
        <f>ROUND(I419*H419,2)</f>
        <v>0</v>
      </c>
      <c r="K419" s="246"/>
      <c r="L419" s="45"/>
      <c r="M419" s="247" t="s">
        <v>1</v>
      </c>
      <c r="N419" s="248" t="s">
        <v>42</v>
      </c>
      <c r="O419" s="98"/>
      <c r="P419" s="249">
        <f>O419*H419</f>
        <v>0</v>
      </c>
      <c r="Q419" s="249">
        <v>0</v>
      </c>
      <c r="R419" s="249">
        <f>Q419*H419</f>
        <v>0</v>
      </c>
      <c r="S419" s="249">
        <v>0.055</v>
      </c>
      <c r="T419" s="250">
        <f>S419*H419</f>
        <v>0.69542000000000004</v>
      </c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R419" s="251" t="s">
        <v>227</v>
      </c>
      <c r="AT419" s="251" t="s">
        <v>213</v>
      </c>
      <c r="AU419" s="251" t="s">
        <v>92</v>
      </c>
      <c r="AY419" s="18" t="s">
        <v>210</v>
      </c>
      <c r="BE419" s="252">
        <f>IF(N419="základná",J419,0)</f>
        <v>0</v>
      </c>
      <c r="BF419" s="252">
        <f>IF(N419="znížená",J419,0)</f>
        <v>0</v>
      </c>
      <c r="BG419" s="252">
        <f>IF(N419="zákl. prenesená",J419,0)</f>
        <v>0</v>
      </c>
      <c r="BH419" s="252">
        <f>IF(N419="zníž. prenesená",J419,0)</f>
        <v>0</v>
      </c>
      <c r="BI419" s="252">
        <f>IF(N419="nulová",J419,0)</f>
        <v>0</v>
      </c>
      <c r="BJ419" s="18" t="s">
        <v>92</v>
      </c>
      <c r="BK419" s="252">
        <f>ROUND(I419*H419,2)</f>
        <v>0</v>
      </c>
      <c r="BL419" s="18" t="s">
        <v>227</v>
      </c>
      <c r="BM419" s="251" t="s">
        <v>3457</v>
      </c>
    </row>
    <row r="420" s="13" customFormat="1">
      <c r="A420" s="13"/>
      <c r="B420" s="258"/>
      <c r="C420" s="259"/>
      <c r="D420" s="260" t="s">
        <v>256</v>
      </c>
      <c r="E420" s="261" t="s">
        <v>1</v>
      </c>
      <c r="F420" s="262" t="s">
        <v>3403</v>
      </c>
      <c r="G420" s="259"/>
      <c r="H420" s="263">
        <v>0.58399999999999996</v>
      </c>
      <c r="I420" s="264"/>
      <c r="J420" s="259"/>
      <c r="K420" s="259"/>
      <c r="L420" s="265"/>
      <c r="M420" s="266"/>
      <c r="N420" s="267"/>
      <c r="O420" s="267"/>
      <c r="P420" s="267"/>
      <c r="Q420" s="267"/>
      <c r="R420" s="267"/>
      <c r="S420" s="267"/>
      <c r="T420" s="268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69" t="s">
        <v>256</v>
      </c>
      <c r="AU420" s="269" t="s">
        <v>92</v>
      </c>
      <c r="AV420" s="13" t="s">
        <v>92</v>
      </c>
      <c r="AW420" s="13" t="s">
        <v>32</v>
      </c>
      <c r="AX420" s="13" t="s">
        <v>76</v>
      </c>
      <c r="AY420" s="269" t="s">
        <v>210</v>
      </c>
    </row>
    <row r="421" s="13" customFormat="1">
      <c r="A421" s="13"/>
      <c r="B421" s="258"/>
      <c r="C421" s="259"/>
      <c r="D421" s="260" t="s">
        <v>256</v>
      </c>
      <c r="E421" s="261" t="s">
        <v>1</v>
      </c>
      <c r="F421" s="262" t="s">
        <v>3399</v>
      </c>
      <c r="G421" s="259"/>
      <c r="H421" s="263">
        <v>12.060000000000001</v>
      </c>
      <c r="I421" s="264"/>
      <c r="J421" s="259"/>
      <c r="K421" s="259"/>
      <c r="L421" s="265"/>
      <c r="M421" s="266"/>
      <c r="N421" s="267"/>
      <c r="O421" s="267"/>
      <c r="P421" s="267"/>
      <c r="Q421" s="267"/>
      <c r="R421" s="267"/>
      <c r="S421" s="267"/>
      <c r="T421" s="268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69" t="s">
        <v>256</v>
      </c>
      <c r="AU421" s="269" t="s">
        <v>92</v>
      </c>
      <c r="AV421" s="13" t="s">
        <v>92</v>
      </c>
      <c r="AW421" s="13" t="s">
        <v>32</v>
      </c>
      <c r="AX421" s="13" t="s">
        <v>76</v>
      </c>
      <c r="AY421" s="269" t="s">
        <v>210</v>
      </c>
    </row>
    <row r="422" s="14" customFormat="1">
      <c r="A422" s="14"/>
      <c r="B422" s="270"/>
      <c r="C422" s="271"/>
      <c r="D422" s="260" t="s">
        <v>256</v>
      </c>
      <c r="E422" s="272" t="s">
        <v>1</v>
      </c>
      <c r="F422" s="273" t="s">
        <v>268</v>
      </c>
      <c r="G422" s="271"/>
      <c r="H422" s="274">
        <v>12.644</v>
      </c>
      <c r="I422" s="275"/>
      <c r="J422" s="271"/>
      <c r="K422" s="271"/>
      <c r="L422" s="276"/>
      <c r="M422" s="277"/>
      <c r="N422" s="278"/>
      <c r="O422" s="278"/>
      <c r="P422" s="278"/>
      <c r="Q422" s="278"/>
      <c r="R422" s="278"/>
      <c r="S422" s="278"/>
      <c r="T422" s="279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280" t="s">
        <v>256</v>
      </c>
      <c r="AU422" s="280" t="s">
        <v>92</v>
      </c>
      <c r="AV422" s="14" t="s">
        <v>227</v>
      </c>
      <c r="AW422" s="14" t="s">
        <v>32</v>
      </c>
      <c r="AX422" s="14" t="s">
        <v>84</v>
      </c>
      <c r="AY422" s="280" t="s">
        <v>210</v>
      </c>
    </row>
    <row r="423" s="2" customFormat="1" ht="23.4566" customHeight="1">
      <c r="A423" s="39"/>
      <c r="B423" s="40"/>
      <c r="C423" s="239" t="s">
        <v>751</v>
      </c>
      <c r="D423" s="239" t="s">
        <v>213</v>
      </c>
      <c r="E423" s="240" t="s">
        <v>2732</v>
      </c>
      <c r="F423" s="241" t="s">
        <v>2733</v>
      </c>
      <c r="G423" s="242" t="s">
        <v>254</v>
      </c>
      <c r="H423" s="243">
        <v>92.650000000000006</v>
      </c>
      <c r="I423" s="244"/>
      <c r="J423" s="245">
        <f>ROUND(I423*H423,2)</f>
        <v>0</v>
      </c>
      <c r="K423" s="246"/>
      <c r="L423" s="45"/>
      <c r="M423" s="247" t="s">
        <v>1</v>
      </c>
      <c r="N423" s="248" t="s">
        <v>42</v>
      </c>
      <c r="O423" s="98"/>
      <c r="P423" s="249">
        <f>O423*H423</f>
        <v>0</v>
      </c>
      <c r="Q423" s="249">
        <v>0</v>
      </c>
      <c r="R423" s="249">
        <f>Q423*H423</f>
        <v>0</v>
      </c>
      <c r="S423" s="249">
        <v>0</v>
      </c>
      <c r="T423" s="250">
        <f>S423*H423</f>
        <v>0</v>
      </c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R423" s="251" t="s">
        <v>227</v>
      </c>
      <c r="AT423" s="251" t="s">
        <v>213</v>
      </c>
      <c r="AU423" s="251" t="s">
        <v>92</v>
      </c>
      <c r="AY423" s="18" t="s">
        <v>210</v>
      </c>
      <c r="BE423" s="252">
        <f>IF(N423="základná",J423,0)</f>
        <v>0</v>
      </c>
      <c r="BF423" s="252">
        <f>IF(N423="znížená",J423,0)</f>
        <v>0</v>
      </c>
      <c r="BG423" s="252">
        <f>IF(N423="zákl. prenesená",J423,0)</f>
        <v>0</v>
      </c>
      <c r="BH423" s="252">
        <f>IF(N423="zníž. prenesená",J423,0)</f>
        <v>0</v>
      </c>
      <c r="BI423" s="252">
        <f>IF(N423="nulová",J423,0)</f>
        <v>0</v>
      </c>
      <c r="BJ423" s="18" t="s">
        <v>92</v>
      </c>
      <c r="BK423" s="252">
        <f>ROUND(I423*H423,2)</f>
        <v>0</v>
      </c>
      <c r="BL423" s="18" t="s">
        <v>227</v>
      </c>
      <c r="BM423" s="251" t="s">
        <v>3458</v>
      </c>
    </row>
    <row r="424" s="13" customFormat="1">
      <c r="A424" s="13"/>
      <c r="B424" s="258"/>
      <c r="C424" s="259"/>
      <c r="D424" s="260" t="s">
        <v>256</v>
      </c>
      <c r="E424" s="261" t="s">
        <v>1</v>
      </c>
      <c r="F424" s="262" t="s">
        <v>3459</v>
      </c>
      <c r="G424" s="259"/>
      <c r="H424" s="263">
        <v>73.950000000000003</v>
      </c>
      <c r="I424" s="264"/>
      <c r="J424" s="259"/>
      <c r="K424" s="259"/>
      <c r="L424" s="265"/>
      <c r="M424" s="266"/>
      <c r="N424" s="267"/>
      <c r="O424" s="267"/>
      <c r="P424" s="267"/>
      <c r="Q424" s="267"/>
      <c r="R424" s="267"/>
      <c r="S424" s="267"/>
      <c r="T424" s="268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69" t="s">
        <v>256</v>
      </c>
      <c r="AU424" s="269" t="s">
        <v>92</v>
      </c>
      <c r="AV424" s="13" t="s">
        <v>92</v>
      </c>
      <c r="AW424" s="13" t="s">
        <v>32</v>
      </c>
      <c r="AX424" s="13" t="s">
        <v>76</v>
      </c>
      <c r="AY424" s="269" t="s">
        <v>210</v>
      </c>
    </row>
    <row r="425" s="13" customFormat="1">
      <c r="A425" s="13"/>
      <c r="B425" s="258"/>
      <c r="C425" s="259"/>
      <c r="D425" s="260" t="s">
        <v>256</v>
      </c>
      <c r="E425" s="261" t="s">
        <v>1</v>
      </c>
      <c r="F425" s="262" t="s">
        <v>3460</v>
      </c>
      <c r="G425" s="259"/>
      <c r="H425" s="263">
        <v>18.699999999999999</v>
      </c>
      <c r="I425" s="264"/>
      <c r="J425" s="259"/>
      <c r="K425" s="259"/>
      <c r="L425" s="265"/>
      <c r="M425" s="266"/>
      <c r="N425" s="267"/>
      <c r="O425" s="267"/>
      <c r="P425" s="267"/>
      <c r="Q425" s="267"/>
      <c r="R425" s="267"/>
      <c r="S425" s="267"/>
      <c r="T425" s="268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69" t="s">
        <v>256</v>
      </c>
      <c r="AU425" s="269" t="s">
        <v>92</v>
      </c>
      <c r="AV425" s="13" t="s">
        <v>92</v>
      </c>
      <c r="AW425" s="13" t="s">
        <v>32</v>
      </c>
      <c r="AX425" s="13" t="s">
        <v>76</v>
      </c>
      <c r="AY425" s="269" t="s">
        <v>210</v>
      </c>
    </row>
    <row r="426" s="14" customFormat="1">
      <c r="A426" s="14"/>
      <c r="B426" s="270"/>
      <c r="C426" s="271"/>
      <c r="D426" s="260" t="s">
        <v>256</v>
      </c>
      <c r="E426" s="272" t="s">
        <v>1</v>
      </c>
      <c r="F426" s="273" t="s">
        <v>268</v>
      </c>
      <c r="G426" s="271"/>
      <c r="H426" s="274">
        <v>92.650000000000006</v>
      </c>
      <c r="I426" s="275"/>
      <c r="J426" s="271"/>
      <c r="K426" s="271"/>
      <c r="L426" s="276"/>
      <c r="M426" s="277"/>
      <c r="N426" s="278"/>
      <c r="O426" s="278"/>
      <c r="P426" s="278"/>
      <c r="Q426" s="278"/>
      <c r="R426" s="278"/>
      <c r="S426" s="278"/>
      <c r="T426" s="279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80" t="s">
        <v>256</v>
      </c>
      <c r="AU426" s="280" t="s">
        <v>92</v>
      </c>
      <c r="AV426" s="14" t="s">
        <v>227</v>
      </c>
      <c r="AW426" s="14" t="s">
        <v>4</v>
      </c>
      <c r="AX426" s="14" t="s">
        <v>84</v>
      </c>
      <c r="AY426" s="280" t="s">
        <v>210</v>
      </c>
    </row>
    <row r="427" s="2" customFormat="1" ht="23.4566" customHeight="1">
      <c r="A427" s="39"/>
      <c r="B427" s="40"/>
      <c r="C427" s="239" t="s">
        <v>756</v>
      </c>
      <c r="D427" s="239" t="s">
        <v>213</v>
      </c>
      <c r="E427" s="240" t="s">
        <v>3211</v>
      </c>
      <c r="F427" s="241" t="s">
        <v>3212</v>
      </c>
      <c r="G427" s="242" t="s">
        <v>254</v>
      </c>
      <c r="H427" s="243">
        <v>57.619999999999997</v>
      </c>
      <c r="I427" s="244"/>
      <c r="J427" s="245">
        <f>ROUND(I427*H427,2)</f>
        <v>0</v>
      </c>
      <c r="K427" s="246"/>
      <c r="L427" s="45"/>
      <c r="M427" s="247" t="s">
        <v>1</v>
      </c>
      <c r="N427" s="248" t="s">
        <v>42</v>
      </c>
      <c r="O427" s="98"/>
      <c r="P427" s="249">
        <f>O427*H427</f>
        <v>0</v>
      </c>
      <c r="Q427" s="249">
        <v>0</v>
      </c>
      <c r="R427" s="249">
        <f>Q427*H427</f>
        <v>0</v>
      </c>
      <c r="S427" s="249">
        <v>0</v>
      </c>
      <c r="T427" s="250">
        <f>S427*H427</f>
        <v>0</v>
      </c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R427" s="251" t="s">
        <v>227</v>
      </c>
      <c r="AT427" s="251" t="s">
        <v>213</v>
      </c>
      <c r="AU427" s="251" t="s">
        <v>92</v>
      </c>
      <c r="AY427" s="18" t="s">
        <v>210</v>
      </c>
      <c r="BE427" s="252">
        <f>IF(N427="základná",J427,0)</f>
        <v>0</v>
      </c>
      <c r="BF427" s="252">
        <f>IF(N427="znížená",J427,0)</f>
        <v>0</v>
      </c>
      <c r="BG427" s="252">
        <f>IF(N427="zákl. prenesená",J427,0)</f>
        <v>0</v>
      </c>
      <c r="BH427" s="252">
        <f>IF(N427="zníž. prenesená",J427,0)</f>
        <v>0</v>
      </c>
      <c r="BI427" s="252">
        <f>IF(N427="nulová",J427,0)</f>
        <v>0</v>
      </c>
      <c r="BJ427" s="18" t="s">
        <v>92</v>
      </c>
      <c r="BK427" s="252">
        <f>ROUND(I427*H427,2)</f>
        <v>0</v>
      </c>
      <c r="BL427" s="18" t="s">
        <v>227</v>
      </c>
      <c r="BM427" s="251" t="s">
        <v>3461</v>
      </c>
    </row>
    <row r="428" s="13" customFormat="1">
      <c r="A428" s="13"/>
      <c r="B428" s="258"/>
      <c r="C428" s="259"/>
      <c r="D428" s="260" t="s">
        <v>256</v>
      </c>
      <c r="E428" s="261" t="s">
        <v>1</v>
      </c>
      <c r="F428" s="262" t="s">
        <v>3389</v>
      </c>
      <c r="G428" s="259"/>
      <c r="H428" s="263">
        <v>57.619999999999997</v>
      </c>
      <c r="I428" s="264"/>
      <c r="J428" s="259"/>
      <c r="K428" s="259"/>
      <c r="L428" s="265"/>
      <c r="M428" s="266"/>
      <c r="N428" s="267"/>
      <c r="O428" s="267"/>
      <c r="P428" s="267"/>
      <c r="Q428" s="267"/>
      <c r="R428" s="267"/>
      <c r="S428" s="267"/>
      <c r="T428" s="268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69" t="s">
        <v>256</v>
      </c>
      <c r="AU428" s="269" t="s">
        <v>92</v>
      </c>
      <c r="AV428" s="13" t="s">
        <v>92</v>
      </c>
      <c r="AW428" s="13" t="s">
        <v>32</v>
      </c>
      <c r="AX428" s="13" t="s">
        <v>84</v>
      </c>
      <c r="AY428" s="269" t="s">
        <v>210</v>
      </c>
    </row>
    <row r="429" s="2" customFormat="1" ht="23.4566" customHeight="1">
      <c r="A429" s="39"/>
      <c r="B429" s="40"/>
      <c r="C429" s="239" t="s">
        <v>761</v>
      </c>
      <c r="D429" s="239" t="s">
        <v>213</v>
      </c>
      <c r="E429" s="240" t="s">
        <v>2737</v>
      </c>
      <c r="F429" s="241" t="s">
        <v>2738</v>
      </c>
      <c r="G429" s="242" t="s">
        <v>254</v>
      </c>
      <c r="H429" s="243">
        <v>48.804000000000002</v>
      </c>
      <c r="I429" s="244"/>
      <c r="J429" s="245">
        <f>ROUND(I429*H429,2)</f>
        <v>0</v>
      </c>
      <c r="K429" s="246"/>
      <c r="L429" s="45"/>
      <c r="M429" s="247" t="s">
        <v>1</v>
      </c>
      <c r="N429" s="248" t="s">
        <v>42</v>
      </c>
      <c r="O429" s="98"/>
      <c r="P429" s="249">
        <f>O429*H429</f>
        <v>0</v>
      </c>
      <c r="Q429" s="249">
        <v>0</v>
      </c>
      <c r="R429" s="249">
        <f>Q429*H429</f>
        <v>0</v>
      </c>
      <c r="S429" s="249">
        <v>0</v>
      </c>
      <c r="T429" s="250">
        <f>S429*H429</f>
        <v>0</v>
      </c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R429" s="251" t="s">
        <v>227</v>
      </c>
      <c r="AT429" s="251" t="s">
        <v>213</v>
      </c>
      <c r="AU429" s="251" t="s">
        <v>92</v>
      </c>
      <c r="AY429" s="18" t="s">
        <v>210</v>
      </c>
      <c r="BE429" s="252">
        <f>IF(N429="základná",J429,0)</f>
        <v>0</v>
      </c>
      <c r="BF429" s="252">
        <f>IF(N429="znížená",J429,0)</f>
        <v>0</v>
      </c>
      <c r="BG429" s="252">
        <f>IF(N429="zákl. prenesená",J429,0)</f>
        <v>0</v>
      </c>
      <c r="BH429" s="252">
        <f>IF(N429="zníž. prenesená",J429,0)</f>
        <v>0</v>
      </c>
      <c r="BI429" s="252">
        <f>IF(N429="nulová",J429,0)</f>
        <v>0</v>
      </c>
      <c r="BJ429" s="18" t="s">
        <v>92</v>
      </c>
      <c r="BK429" s="252">
        <f>ROUND(I429*H429,2)</f>
        <v>0</v>
      </c>
      <c r="BL429" s="18" t="s">
        <v>227</v>
      </c>
      <c r="BM429" s="251" t="s">
        <v>3462</v>
      </c>
    </row>
    <row r="430" s="15" customFormat="1">
      <c r="A430" s="15"/>
      <c r="B430" s="292"/>
      <c r="C430" s="293"/>
      <c r="D430" s="260" t="s">
        <v>256</v>
      </c>
      <c r="E430" s="294" t="s">
        <v>1</v>
      </c>
      <c r="F430" s="295" t="s">
        <v>2629</v>
      </c>
      <c r="G430" s="293"/>
      <c r="H430" s="294" t="s">
        <v>1</v>
      </c>
      <c r="I430" s="296"/>
      <c r="J430" s="293"/>
      <c r="K430" s="293"/>
      <c r="L430" s="297"/>
      <c r="M430" s="298"/>
      <c r="N430" s="299"/>
      <c r="O430" s="299"/>
      <c r="P430" s="299"/>
      <c r="Q430" s="299"/>
      <c r="R430" s="299"/>
      <c r="S430" s="299"/>
      <c r="T430" s="300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T430" s="301" t="s">
        <v>256</v>
      </c>
      <c r="AU430" s="301" t="s">
        <v>92</v>
      </c>
      <c r="AV430" s="15" t="s">
        <v>84</v>
      </c>
      <c r="AW430" s="15" t="s">
        <v>32</v>
      </c>
      <c r="AX430" s="15" t="s">
        <v>76</v>
      </c>
      <c r="AY430" s="301" t="s">
        <v>210</v>
      </c>
    </row>
    <row r="431" s="13" customFormat="1">
      <c r="A431" s="13"/>
      <c r="B431" s="258"/>
      <c r="C431" s="259"/>
      <c r="D431" s="260" t="s">
        <v>256</v>
      </c>
      <c r="E431" s="261" t="s">
        <v>1</v>
      </c>
      <c r="F431" s="262" t="s">
        <v>3392</v>
      </c>
      <c r="G431" s="259"/>
      <c r="H431" s="263">
        <v>41.154000000000003</v>
      </c>
      <c r="I431" s="264"/>
      <c r="J431" s="259"/>
      <c r="K431" s="259"/>
      <c r="L431" s="265"/>
      <c r="M431" s="266"/>
      <c r="N431" s="267"/>
      <c r="O431" s="267"/>
      <c r="P431" s="267"/>
      <c r="Q431" s="267"/>
      <c r="R431" s="267"/>
      <c r="S431" s="267"/>
      <c r="T431" s="268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69" t="s">
        <v>256</v>
      </c>
      <c r="AU431" s="269" t="s">
        <v>92</v>
      </c>
      <c r="AV431" s="13" t="s">
        <v>92</v>
      </c>
      <c r="AW431" s="13" t="s">
        <v>32</v>
      </c>
      <c r="AX431" s="13" t="s">
        <v>76</v>
      </c>
      <c r="AY431" s="269" t="s">
        <v>210</v>
      </c>
    </row>
    <row r="432" s="15" customFormat="1">
      <c r="A432" s="15"/>
      <c r="B432" s="292"/>
      <c r="C432" s="293"/>
      <c r="D432" s="260" t="s">
        <v>256</v>
      </c>
      <c r="E432" s="294" t="s">
        <v>1</v>
      </c>
      <c r="F432" s="295" t="s">
        <v>2620</v>
      </c>
      <c r="G432" s="293"/>
      <c r="H432" s="294" t="s">
        <v>1</v>
      </c>
      <c r="I432" s="296"/>
      <c r="J432" s="293"/>
      <c r="K432" s="293"/>
      <c r="L432" s="297"/>
      <c r="M432" s="298"/>
      <c r="N432" s="299"/>
      <c r="O432" s="299"/>
      <c r="P432" s="299"/>
      <c r="Q432" s="299"/>
      <c r="R432" s="299"/>
      <c r="S432" s="299"/>
      <c r="T432" s="300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T432" s="301" t="s">
        <v>256</v>
      </c>
      <c r="AU432" s="301" t="s">
        <v>92</v>
      </c>
      <c r="AV432" s="15" t="s">
        <v>84</v>
      </c>
      <c r="AW432" s="15" t="s">
        <v>32</v>
      </c>
      <c r="AX432" s="15" t="s">
        <v>76</v>
      </c>
      <c r="AY432" s="301" t="s">
        <v>210</v>
      </c>
    </row>
    <row r="433" s="13" customFormat="1">
      <c r="A433" s="13"/>
      <c r="B433" s="258"/>
      <c r="C433" s="259"/>
      <c r="D433" s="260" t="s">
        <v>256</v>
      </c>
      <c r="E433" s="261" t="s">
        <v>1</v>
      </c>
      <c r="F433" s="262" t="s">
        <v>3393</v>
      </c>
      <c r="G433" s="259"/>
      <c r="H433" s="263">
        <v>7.6500000000000004</v>
      </c>
      <c r="I433" s="264"/>
      <c r="J433" s="259"/>
      <c r="K433" s="259"/>
      <c r="L433" s="265"/>
      <c r="M433" s="266"/>
      <c r="N433" s="267"/>
      <c r="O433" s="267"/>
      <c r="P433" s="267"/>
      <c r="Q433" s="267"/>
      <c r="R433" s="267"/>
      <c r="S433" s="267"/>
      <c r="T433" s="268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69" t="s">
        <v>256</v>
      </c>
      <c r="AU433" s="269" t="s">
        <v>92</v>
      </c>
      <c r="AV433" s="13" t="s">
        <v>92</v>
      </c>
      <c r="AW433" s="13" t="s">
        <v>32</v>
      </c>
      <c r="AX433" s="13" t="s">
        <v>76</v>
      </c>
      <c r="AY433" s="269" t="s">
        <v>210</v>
      </c>
    </row>
    <row r="434" s="14" customFormat="1">
      <c r="A434" s="14"/>
      <c r="B434" s="270"/>
      <c r="C434" s="271"/>
      <c r="D434" s="260" t="s">
        <v>256</v>
      </c>
      <c r="E434" s="272" t="s">
        <v>1</v>
      </c>
      <c r="F434" s="273" t="s">
        <v>268</v>
      </c>
      <c r="G434" s="271"/>
      <c r="H434" s="274">
        <v>48.804000000000002</v>
      </c>
      <c r="I434" s="275"/>
      <c r="J434" s="271"/>
      <c r="K434" s="271"/>
      <c r="L434" s="276"/>
      <c r="M434" s="277"/>
      <c r="N434" s="278"/>
      <c r="O434" s="278"/>
      <c r="P434" s="278"/>
      <c r="Q434" s="278"/>
      <c r="R434" s="278"/>
      <c r="S434" s="278"/>
      <c r="T434" s="279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80" t="s">
        <v>256</v>
      </c>
      <c r="AU434" s="280" t="s">
        <v>92</v>
      </c>
      <c r="AV434" s="14" t="s">
        <v>227</v>
      </c>
      <c r="AW434" s="14" t="s">
        <v>32</v>
      </c>
      <c r="AX434" s="14" t="s">
        <v>84</v>
      </c>
      <c r="AY434" s="280" t="s">
        <v>210</v>
      </c>
    </row>
    <row r="435" s="2" customFormat="1" ht="23.4566" customHeight="1">
      <c r="A435" s="39"/>
      <c r="B435" s="40"/>
      <c r="C435" s="239" t="s">
        <v>766</v>
      </c>
      <c r="D435" s="239" t="s">
        <v>213</v>
      </c>
      <c r="E435" s="240" t="s">
        <v>2740</v>
      </c>
      <c r="F435" s="241" t="s">
        <v>2741</v>
      </c>
      <c r="G435" s="242" t="s">
        <v>254</v>
      </c>
      <c r="H435" s="243">
        <v>53.624000000000002</v>
      </c>
      <c r="I435" s="244"/>
      <c r="J435" s="245">
        <f>ROUND(I435*H435,2)</f>
        <v>0</v>
      </c>
      <c r="K435" s="246"/>
      <c r="L435" s="45"/>
      <c r="M435" s="247" t="s">
        <v>1</v>
      </c>
      <c r="N435" s="248" t="s">
        <v>42</v>
      </c>
      <c r="O435" s="98"/>
      <c r="P435" s="249">
        <f>O435*H435</f>
        <v>0</v>
      </c>
      <c r="Q435" s="249">
        <v>0</v>
      </c>
      <c r="R435" s="249">
        <f>Q435*H435</f>
        <v>0</v>
      </c>
      <c r="S435" s="249">
        <v>0</v>
      </c>
      <c r="T435" s="250">
        <f>S435*H435</f>
        <v>0</v>
      </c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R435" s="251" t="s">
        <v>227</v>
      </c>
      <c r="AT435" s="251" t="s">
        <v>213</v>
      </c>
      <c r="AU435" s="251" t="s">
        <v>92</v>
      </c>
      <c r="AY435" s="18" t="s">
        <v>210</v>
      </c>
      <c r="BE435" s="252">
        <f>IF(N435="základná",J435,0)</f>
        <v>0</v>
      </c>
      <c r="BF435" s="252">
        <f>IF(N435="znížená",J435,0)</f>
        <v>0</v>
      </c>
      <c r="BG435" s="252">
        <f>IF(N435="zákl. prenesená",J435,0)</f>
        <v>0</v>
      </c>
      <c r="BH435" s="252">
        <f>IF(N435="zníž. prenesená",J435,0)</f>
        <v>0</v>
      </c>
      <c r="BI435" s="252">
        <f>IF(N435="nulová",J435,0)</f>
        <v>0</v>
      </c>
      <c r="BJ435" s="18" t="s">
        <v>92</v>
      </c>
      <c r="BK435" s="252">
        <f>ROUND(I435*H435,2)</f>
        <v>0</v>
      </c>
      <c r="BL435" s="18" t="s">
        <v>227</v>
      </c>
      <c r="BM435" s="251" t="s">
        <v>3463</v>
      </c>
    </row>
    <row r="436" s="13" customFormat="1">
      <c r="A436" s="13"/>
      <c r="B436" s="258"/>
      <c r="C436" s="259"/>
      <c r="D436" s="260" t="s">
        <v>256</v>
      </c>
      <c r="E436" s="261" t="s">
        <v>1</v>
      </c>
      <c r="F436" s="262" t="s">
        <v>3386</v>
      </c>
      <c r="G436" s="259"/>
      <c r="H436" s="263">
        <v>40.200000000000003</v>
      </c>
      <c r="I436" s="264"/>
      <c r="J436" s="259"/>
      <c r="K436" s="259"/>
      <c r="L436" s="265"/>
      <c r="M436" s="266"/>
      <c r="N436" s="267"/>
      <c r="O436" s="267"/>
      <c r="P436" s="267"/>
      <c r="Q436" s="267"/>
      <c r="R436" s="267"/>
      <c r="S436" s="267"/>
      <c r="T436" s="268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69" t="s">
        <v>256</v>
      </c>
      <c r="AU436" s="269" t="s">
        <v>92</v>
      </c>
      <c r="AV436" s="13" t="s">
        <v>92</v>
      </c>
      <c r="AW436" s="13" t="s">
        <v>32</v>
      </c>
      <c r="AX436" s="13" t="s">
        <v>76</v>
      </c>
      <c r="AY436" s="269" t="s">
        <v>210</v>
      </c>
    </row>
    <row r="437" s="13" customFormat="1">
      <c r="A437" s="13"/>
      <c r="B437" s="258"/>
      <c r="C437" s="259"/>
      <c r="D437" s="260" t="s">
        <v>256</v>
      </c>
      <c r="E437" s="261" t="s">
        <v>1</v>
      </c>
      <c r="F437" s="262" t="s">
        <v>3464</v>
      </c>
      <c r="G437" s="259"/>
      <c r="H437" s="263">
        <v>13.424</v>
      </c>
      <c r="I437" s="264"/>
      <c r="J437" s="259"/>
      <c r="K437" s="259"/>
      <c r="L437" s="265"/>
      <c r="M437" s="266"/>
      <c r="N437" s="267"/>
      <c r="O437" s="267"/>
      <c r="P437" s="267"/>
      <c r="Q437" s="267"/>
      <c r="R437" s="267"/>
      <c r="S437" s="267"/>
      <c r="T437" s="268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69" t="s">
        <v>256</v>
      </c>
      <c r="AU437" s="269" t="s">
        <v>92</v>
      </c>
      <c r="AV437" s="13" t="s">
        <v>92</v>
      </c>
      <c r="AW437" s="13" t="s">
        <v>32</v>
      </c>
      <c r="AX437" s="13" t="s">
        <v>76</v>
      </c>
      <c r="AY437" s="269" t="s">
        <v>210</v>
      </c>
    </row>
    <row r="438" s="14" customFormat="1">
      <c r="A438" s="14"/>
      <c r="B438" s="270"/>
      <c r="C438" s="271"/>
      <c r="D438" s="260" t="s">
        <v>256</v>
      </c>
      <c r="E438" s="272" t="s">
        <v>1</v>
      </c>
      <c r="F438" s="273" t="s">
        <v>268</v>
      </c>
      <c r="G438" s="271"/>
      <c r="H438" s="274">
        <v>53.624000000000002</v>
      </c>
      <c r="I438" s="275"/>
      <c r="J438" s="271"/>
      <c r="K438" s="271"/>
      <c r="L438" s="276"/>
      <c r="M438" s="277"/>
      <c r="N438" s="278"/>
      <c r="O438" s="278"/>
      <c r="P438" s="278"/>
      <c r="Q438" s="278"/>
      <c r="R438" s="278"/>
      <c r="S438" s="278"/>
      <c r="T438" s="279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80" t="s">
        <v>256</v>
      </c>
      <c r="AU438" s="280" t="s">
        <v>92</v>
      </c>
      <c r="AV438" s="14" t="s">
        <v>227</v>
      </c>
      <c r="AW438" s="14" t="s">
        <v>32</v>
      </c>
      <c r="AX438" s="14" t="s">
        <v>84</v>
      </c>
      <c r="AY438" s="280" t="s">
        <v>210</v>
      </c>
    </row>
    <row r="439" s="2" customFormat="1" ht="31.92453" customHeight="1">
      <c r="A439" s="39"/>
      <c r="B439" s="40"/>
      <c r="C439" s="239" t="s">
        <v>773</v>
      </c>
      <c r="D439" s="239" t="s">
        <v>213</v>
      </c>
      <c r="E439" s="240" t="s">
        <v>2743</v>
      </c>
      <c r="F439" s="241" t="s">
        <v>2744</v>
      </c>
      <c r="G439" s="242" t="s">
        <v>310</v>
      </c>
      <c r="H439" s="243">
        <v>40</v>
      </c>
      <c r="I439" s="244"/>
      <c r="J439" s="245">
        <f>ROUND(I439*H439,2)</f>
        <v>0</v>
      </c>
      <c r="K439" s="246"/>
      <c r="L439" s="45"/>
      <c r="M439" s="247" t="s">
        <v>1</v>
      </c>
      <c r="N439" s="248" t="s">
        <v>42</v>
      </c>
      <c r="O439" s="98"/>
      <c r="P439" s="249">
        <f>O439*H439</f>
        <v>0</v>
      </c>
      <c r="Q439" s="249">
        <v>0.027144450000000001</v>
      </c>
      <c r="R439" s="249">
        <f>Q439*H439</f>
        <v>1.0857779999999999</v>
      </c>
      <c r="S439" s="249">
        <v>0</v>
      </c>
      <c r="T439" s="250">
        <f>S439*H439</f>
        <v>0</v>
      </c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R439" s="251" t="s">
        <v>227</v>
      </c>
      <c r="AT439" s="251" t="s">
        <v>213</v>
      </c>
      <c r="AU439" s="251" t="s">
        <v>92</v>
      </c>
      <c r="AY439" s="18" t="s">
        <v>210</v>
      </c>
      <c r="BE439" s="252">
        <f>IF(N439="základná",J439,0)</f>
        <v>0</v>
      </c>
      <c r="BF439" s="252">
        <f>IF(N439="znížená",J439,0)</f>
        <v>0</v>
      </c>
      <c r="BG439" s="252">
        <f>IF(N439="zákl. prenesená",J439,0)</f>
        <v>0</v>
      </c>
      <c r="BH439" s="252">
        <f>IF(N439="zníž. prenesená",J439,0)</f>
        <v>0</v>
      </c>
      <c r="BI439" s="252">
        <f>IF(N439="nulová",J439,0)</f>
        <v>0</v>
      </c>
      <c r="BJ439" s="18" t="s">
        <v>92</v>
      </c>
      <c r="BK439" s="252">
        <f>ROUND(I439*H439,2)</f>
        <v>0</v>
      </c>
      <c r="BL439" s="18" t="s">
        <v>227</v>
      </c>
      <c r="BM439" s="251" t="s">
        <v>3465</v>
      </c>
    </row>
    <row r="440" s="13" customFormat="1">
      <c r="A440" s="13"/>
      <c r="B440" s="258"/>
      <c r="C440" s="259"/>
      <c r="D440" s="260" t="s">
        <v>256</v>
      </c>
      <c r="E440" s="261" t="s">
        <v>1</v>
      </c>
      <c r="F440" s="262" t="s">
        <v>2886</v>
      </c>
      <c r="G440" s="259"/>
      <c r="H440" s="263">
        <v>40</v>
      </c>
      <c r="I440" s="264"/>
      <c r="J440" s="259"/>
      <c r="K440" s="259"/>
      <c r="L440" s="265"/>
      <c r="M440" s="266"/>
      <c r="N440" s="267"/>
      <c r="O440" s="267"/>
      <c r="P440" s="267"/>
      <c r="Q440" s="267"/>
      <c r="R440" s="267"/>
      <c r="S440" s="267"/>
      <c r="T440" s="268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69" t="s">
        <v>256</v>
      </c>
      <c r="AU440" s="269" t="s">
        <v>92</v>
      </c>
      <c r="AV440" s="13" t="s">
        <v>92</v>
      </c>
      <c r="AW440" s="13" t="s">
        <v>32</v>
      </c>
      <c r="AX440" s="13" t="s">
        <v>84</v>
      </c>
      <c r="AY440" s="269" t="s">
        <v>210</v>
      </c>
    </row>
    <row r="441" s="2" customFormat="1" ht="23.4566" customHeight="1">
      <c r="A441" s="39"/>
      <c r="B441" s="40"/>
      <c r="C441" s="239" t="s">
        <v>778</v>
      </c>
      <c r="D441" s="239" t="s">
        <v>213</v>
      </c>
      <c r="E441" s="240" t="s">
        <v>2747</v>
      </c>
      <c r="F441" s="241" t="s">
        <v>2748</v>
      </c>
      <c r="G441" s="242" t="s">
        <v>333</v>
      </c>
      <c r="H441" s="243">
        <v>7.4400000000000004</v>
      </c>
      <c r="I441" s="244"/>
      <c r="J441" s="245">
        <f>ROUND(I441*H441,2)</f>
        <v>0</v>
      </c>
      <c r="K441" s="246"/>
      <c r="L441" s="45"/>
      <c r="M441" s="247" t="s">
        <v>1</v>
      </c>
      <c r="N441" s="248" t="s">
        <v>42</v>
      </c>
      <c r="O441" s="98"/>
      <c r="P441" s="249">
        <f>O441*H441</f>
        <v>0</v>
      </c>
      <c r="Q441" s="249">
        <v>0.038642219999999998</v>
      </c>
      <c r="R441" s="249">
        <f>Q441*H441</f>
        <v>0.28749811679999998</v>
      </c>
      <c r="S441" s="249">
        <v>0</v>
      </c>
      <c r="T441" s="250">
        <f>S441*H441</f>
        <v>0</v>
      </c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R441" s="251" t="s">
        <v>227</v>
      </c>
      <c r="AT441" s="251" t="s">
        <v>213</v>
      </c>
      <c r="AU441" s="251" t="s">
        <v>92</v>
      </c>
      <c r="AY441" s="18" t="s">
        <v>210</v>
      </c>
      <c r="BE441" s="252">
        <f>IF(N441="základná",J441,0)</f>
        <v>0</v>
      </c>
      <c r="BF441" s="252">
        <f>IF(N441="znížená",J441,0)</f>
        <v>0</v>
      </c>
      <c r="BG441" s="252">
        <f>IF(N441="zákl. prenesená",J441,0)</f>
        <v>0</v>
      </c>
      <c r="BH441" s="252">
        <f>IF(N441="zníž. prenesená",J441,0)</f>
        <v>0</v>
      </c>
      <c r="BI441" s="252">
        <f>IF(N441="nulová",J441,0)</f>
        <v>0</v>
      </c>
      <c r="BJ441" s="18" t="s">
        <v>92</v>
      </c>
      <c r="BK441" s="252">
        <f>ROUND(I441*H441,2)</f>
        <v>0</v>
      </c>
      <c r="BL441" s="18" t="s">
        <v>227</v>
      </c>
      <c r="BM441" s="251" t="s">
        <v>3466</v>
      </c>
    </row>
    <row r="442" s="13" customFormat="1">
      <c r="A442" s="13"/>
      <c r="B442" s="258"/>
      <c r="C442" s="259"/>
      <c r="D442" s="260" t="s">
        <v>256</v>
      </c>
      <c r="E442" s="261" t="s">
        <v>1</v>
      </c>
      <c r="F442" s="262" t="s">
        <v>3467</v>
      </c>
      <c r="G442" s="259"/>
      <c r="H442" s="263">
        <v>7.4400000000000004</v>
      </c>
      <c r="I442" s="264"/>
      <c r="J442" s="259"/>
      <c r="K442" s="259"/>
      <c r="L442" s="265"/>
      <c r="M442" s="266"/>
      <c r="N442" s="267"/>
      <c r="O442" s="267"/>
      <c r="P442" s="267"/>
      <c r="Q442" s="267"/>
      <c r="R442" s="267"/>
      <c r="S442" s="267"/>
      <c r="T442" s="268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69" t="s">
        <v>256</v>
      </c>
      <c r="AU442" s="269" t="s">
        <v>92</v>
      </c>
      <c r="AV442" s="13" t="s">
        <v>92</v>
      </c>
      <c r="AW442" s="13" t="s">
        <v>32</v>
      </c>
      <c r="AX442" s="13" t="s">
        <v>84</v>
      </c>
      <c r="AY442" s="269" t="s">
        <v>210</v>
      </c>
    </row>
    <row r="443" s="2" customFormat="1" ht="23.4566" customHeight="1">
      <c r="A443" s="39"/>
      <c r="B443" s="40"/>
      <c r="C443" s="239" t="s">
        <v>783</v>
      </c>
      <c r="D443" s="239" t="s">
        <v>213</v>
      </c>
      <c r="E443" s="240" t="s">
        <v>2751</v>
      </c>
      <c r="F443" s="241" t="s">
        <v>2752</v>
      </c>
      <c r="G443" s="242" t="s">
        <v>333</v>
      </c>
      <c r="H443" s="243">
        <v>7.4400000000000004</v>
      </c>
      <c r="I443" s="244"/>
      <c r="J443" s="245">
        <f>ROUND(I443*H443,2)</f>
        <v>0</v>
      </c>
      <c r="K443" s="246"/>
      <c r="L443" s="45"/>
      <c r="M443" s="247" t="s">
        <v>1</v>
      </c>
      <c r="N443" s="248" t="s">
        <v>42</v>
      </c>
      <c r="O443" s="98"/>
      <c r="P443" s="249">
        <f>O443*H443</f>
        <v>0</v>
      </c>
      <c r="Q443" s="249">
        <v>0</v>
      </c>
      <c r="R443" s="249">
        <f>Q443*H443</f>
        <v>0</v>
      </c>
      <c r="S443" s="249">
        <v>0</v>
      </c>
      <c r="T443" s="250">
        <f>S443*H443</f>
        <v>0</v>
      </c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R443" s="251" t="s">
        <v>227</v>
      </c>
      <c r="AT443" s="251" t="s">
        <v>213</v>
      </c>
      <c r="AU443" s="251" t="s">
        <v>92</v>
      </c>
      <c r="AY443" s="18" t="s">
        <v>210</v>
      </c>
      <c r="BE443" s="252">
        <f>IF(N443="základná",J443,0)</f>
        <v>0</v>
      </c>
      <c r="BF443" s="252">
        <f>IF(N443="znížená",J443,0)</f>
        <v>0</v>
      </c>
      <c r="BG443" s="252">
        <f>IF(N443="zákl. prenesená",J443,0)</f>
        <v>0</v>
      </c>
      <c r="BH443" s="252">
        <f>IF(N443="zníž. prenesená",J443,0)</f>
        <v>0</v>
      </c>
      <c r="BI443" s="252">
        <f>IF(N443="nulová",J443,0)</f>
        <v>0</v>
      </c>
      <c r="BJ443" s="18" t="s">
        <v>92</v>
      </c>
      <c r="BK443" s="252">
        <f>ROUND(I443*H443,2)</f>
        <v>0</v>
      </c>
      <c r="BL443" s="18" t="s">
        <v>227</v>
      </c>
      <c r="BM443" s="251" t="s">
        <v>3468</v>
      </c>
    </row>
    <row r="444" s="13" customFormat="1">
      <c r="A444" s="13"/>
      <c r="B444" s="258"/>
      <c r="C444" s="259"/>
      <c r="D444" s="260" t="s">
        <v>256</v>
      </c>
      <c r="E444" s="261" t="s">
        <v>1</v>
      </c>
      <c r="F444" s="262" t="s">
        <v>3467</v>
      </c>
      <c r="G444" s="259"/>
      <c r="H444" s="263">
        <v>7.4400000000000004</v>
      </c>
      <c r="I444" s="264"/>
      <c r="J444" s="259"/>
      <c r="K444" s="259"/>
      <c r="L444" s="265"/>
      <c r="M444" s="266"/>
      <c r="N444" s="267"/>
      <c r="O444" s="267"/>
      <c r="P444" s="267"/>
      <c r="Q444" s="267"/>
      <c r="R444" s="267"/>
      <c r="S444" s="267"/>
      <c r="T444" s="268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69" t="s">
        <v>256</v>
      </c>
      <c r="AU444" s="269" t="s">
        <v>92</v>
      </c>
      <c r="AV444" s="13" t="s">
        <v>92</v>
      </c>
      <c r="AW444" s="13" t="s">
        <v>32</v>
      </c>
      <c r="AX444" s="13" t="s">
        <v>84</v>
      </c>
      <c r="AY444" s="269" t="s">
        <v>210</v>
      </c>
    </row>
    <row r="445" s="2" customFormat="1" ht="23.4566" customHeight="1">
      <c r="A445" s="39"/>
      <c r="B445" s="40"/>
      <c r="C445" s="239" t="s">
        <v>787</v>
      </c>
      <c r="D445" s="239" t="s">
        <v>213</v>
      </c>
      <c r="E445" s="240" t="s">
        <v>2754</v>
      </c>
      <c r="F445" s="241" t="s">
        <v>2755</v>
      </c>
      <c r="G445" s="242" t="s">
        <v>333</v>
      </c>
      <c r="H445" s="243">
        <v>14.880000000000001</v>
      </c>
      <c r="I445" s="244"/>
      <c r="J445" s="245">
        <f>ROUND(I445*H445,2)</f>
        <v>0</v>
      </c>
      <c r="K445" s="246"/>
      <c r="L445" s="45"/>
      <c r="M445" s="247" t="s">
        <v>1</v>
      </c>
      <c r="N445" s="248" t="s">
        <v>42</v>
      </c>
      <c r="O445" s="98"/>
      <c r="P445" s="249">
        <f>O445*H445</f>
        <v>0</v>
      </c>
      <c r="Q445" s="249">
        <v>0.018519999999999998</v>
      </c>
      <c r="R445" s="249">
        <f>Q445*H445</f>
        <v>0.27557759999999998</v>
      </c>
      <c r="S445" s="249">
        <v>0</v>
      </c>
      <c r="T445" s="250">
        <f>S445*H445</f>
        <v>0</v>
      </c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R445" s="251" t="s">
        <v>227</v>
      </c>
      <c r="AT445" s="251" t="s">
        <v>213</v>
      </c>
      <c r="AU445" s="251" t="s">
        <v>92</v>
      </c>
      <c r="AY445" s="18" t="s">
        <v>210</v>
      </c>
      <c r="BE445" s="252">
        <f>IF(N445="základná",J445,0)</f>
        <v>0</v>
      </c>
      <c r="BF445" s="252">
        <f>IF(N445="znížená",J445,0)</f>
        <v>0</v>
      </c>
      <c r="BG445" s="252">
        <f>IF(N445="zákl. prenesená",J445,0)</f>
        <v>0</v>
      </c>
      <c r="BH445" s="252">
        <f>IF(N445="zníž. prenesená",J445,0)</f>
        <v>0</v>
      </c>
      <c r="BI445" s="252">
        <f>IF(N445="nulová",J445,0)</f>
        <v>0</v>
      </c>
      <c r="BJ445" s="18" t="s">
        <v>92</v>
      </c>
      <c r="BK445" s="252">
        <f>ROUND(I445*H445,2)</f>
        <v>0</v>
      </c>
      <c r="BL445" s="18" t="s">
        <v>227</v>
      </c>
      <c r="BM445" s="251" t="s">
        <v>3469</v>
      </c>
    </row>
    <row r="446" s="13" customFormat="1">
      <c r="A446" s="13"/>
      <c r="B446" s="258"/>
      <c r="C446" s="259"/>
      <c r="D446" s="260" t="s">
        <v>256</v>
      </c>
      <c r="E446" s="261" t="s">
        <v>1</v>
      </c>
      <c r="F446" s="262" t="s">
        <v>3467</v>
      </c>
      <c r="G446" s="259"/>
      <c r="H446" s="263">
        <v>7.4400000000000004</v>
      </c>
      <c r="I446" s="264"/>
      <c r="J446" s="259"/>
      <c r="K446" s="259"/>
      <c r="L446" s="265"/>
      <c r="M446" s="266"/>
      <c r="N446" s="267"/>
      <c r="O446" s="267"/>
      <c r="P446" s="267"/>
      <c r="Q446" s="267"/>
      <c r="R446" s="267"/>
      <c r="S446" s="267"/>
      <c r="T446" s="268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69" t="s">
        <v>256</v>
      </c>
      <c r="AU446" s="269" t="s">
        <v>92</v>
      </c>
      <c r="AV446" s="13" t="s">
        <v>92</v>
      </c>
      <c r="AW446" s="13" t="s">
        <v>32</v>
      </c>
      <c r="AX446" s="13" t="s">
        <v>84</v>
      </c>
      <c r="AY446" s="269" t="s">
        <v>210</v>
      </c>
    </row>
    <row r="447" s="13" customFormat="1">
      <c r="A447" s="13"/>
      <c r="B447" s="258"/>
      <c r="C447" s="259"/>
      <c r="D447" s="260" t="s">
        <v>256</v>
      </c>
      <c r="E447" s="259"/>
      <c r="F447" s="262" t="s">
        <v>3470</v>
      </c>
      <c r="G447" s="259"/>
      <c r="H447" s="263">
        <v>14.880000000000001</v>
      </c>
      <c r="I447" s="264"/>
      <c r="J447" s="259"/>
      <c r="K447" s="259"/>
      <c r="L447" s="265"/>
      <c r="M447" s="266"/>
      <c r="N447" s="267"/>
      <c r="O447" s="267"/>
      <c r="P447" s="267"/>
      <c r="Q447" s="267"/>
      <c r="R447" s="267"/>
      <c r="S447" s="267"/>
      <c r="T447" s="268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69" t="s">
        <v>256</v>
      </c>
      <c r="AU447" s="269" t="s">
        <v>92</v>
      </c>
      <c r="AV447" s="13" t="s">
        <v>92</v>
      </c>
      <c r="AW447" s="13" t="s">
        <v>4</v>
      </c>
      <c r="AX447" s="13" t="s">
        <v>84</v>
      </c>
      <c r="AY447" s="269" t="s">
        <v>210</v>
      </c>
    </row>
    <row r="448" s="2" customFormat="1" ht="36.72453" customHeight="1">
      <c r="A448" s="39"/>
      <c r="B448" s="40"/>
      <c r="C448" s="239" t="s">
        <v>791</v>
      </c>
      <c r="D448" s="239" t="s">
        <v>213</v>
      </c>
      <c r="E448" s="240" t="s">
        <v>2758</v>
      </c>
      <c r="F448" s="241" t="s">
        <v>2759</v>
      </c>
      <c r="G448" s="242" t="s">
        <v>563</v>
      </c>
      <c r="H448" s="243">
        <v>24</v>
      </c>
      <c r="I448" s="244"/>
      <c r="J448" s="245">
        <f>ROUND(I448*H448,2)</f>
        <v>0</v>
      </c>
      <c r="K448" s="246"/>
      <c r="L448" s="45"/>
      <c r="M448" s="247" t="s">
        <v>1</v>
      </c>
      <c r="N448" s="248" t="s">
        <v>42</v>
      </c>
      <c r="O448" s="98"/>
      <c r="P448" s="249">
        <f>O448*H448</f>
        <v>0</v>
      </c>
      <c r="Q448" s="249">
        <v>0.00020494999999999999</v>
      </c>
      <c r="R448" s="249">
        <f>Q448*H448</f>
        <v>0.0049188000000000001</v>
      </c>
      <c r="S448" s="249">
        <v>0</v>
      </c>
      <c r="T448" s="250">
        <f>S448*H448</f>
        <v>0</v>
      </c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R448" s="251" t="s">
        <v>227</v>
      </c>
      <c r="AT448" s="251" t="s">
        <v>213</v>
      </c>
      <c r="AU448" s="251" t="s">
        <v>92</v>
      </c>
      <c r="AY448" s="18" t="s">
        <v>210</v>
      </c>
      <c r="BE448" s="252">
        <f>IF(N448="základná",J448,0)</f>
        <v>0</v>
      </c>
      <c r="BF448" s="252">
        <f>IF(N448="znížená",J448,0)</f>
        <v>0</v>
      </c>
      <c r="BG448" s="252">
        <f>IF(N448="zákl. prenesená",J448,0)</f>
        <v>0</v>
      </c>
      <c r="BH448" s="252">
        <f>IF(N448="zníž. prenesená",J448,0)</f>
        <v>0</v>
      </c>
      <c r="BI448" s="252">
        <f>IF(N448="nulová",J448,0)</f>
        <v>0</v>
      </c>
      <c r="BJ448" s="18" t="s">
        <v>92</v>
      </c>
      <c r="BK448" s="252">
        <f>ROUND(I448*H448,2)</f>
        <v>0</v>
      </c>
      <c r="BL448" s="18" t="s">
        <v>227</v>
      </c>
      <c r="BM448" s="251" t="s">
        <v>3471</v>
      </c>
    </row>
    <row r="449" s="13" customFormat="1">
      <c r="A449" s="13"/>
      <c r="B449" s="258"/>
      <c r="C449" s="259"/>
      <c r="D449" s="260" t="s">
        <v>256</v>
      </c>
      <c r="E449" s="261" t="s">
        <v>1</v>
      </c>
      <c r="F449" s="262" t="s">
        <v>3472</v>
      </c>
      <c r="G449" s="259"/>
      <c r="H449" s="263">
        <v>24</v>
      </c>
      <c r="I449" s="264"/>
      <c r="J449" s="259"/>
      <c r="K449" s="259"/>
      <c r="L449" s="265"/>
      <c r="M449" s="266"/>
      <c r="N449" s="267"/>
      <c r="O449" s="267"/>
      <c r="P449" s="267"/>
      <c r="Q449" s="267"/>
      <c r="R449" s="267"/>
      <c r="S449" s="267"/>
      <c r="T449" s="268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69" t="s">
        <v>256</v>
      </c>
      <c r="AU449" s="269" t="s">
        <v>92</v>
      </c>
      <c r="AV449" s="13" t="s">
        <v>92</v>
      </c>
      <c r="AW449" s="13" t="s">
        <v>32</v>
      </c>
      <c r="AX449" s="13" t="s">
        <v>84</v>
      </c>
      <c r="AY449" s="269" t="s">
        <v>210</v>
      </c>
    </row>
    <row r="450" s="2" customFormat="1" ht="36.72453" customHeight="1">
      <c r="A450" s="39"/>
      <c r="B450" s="40"/>
      <c r="C450" s="239" t="s">
        <v>795</v>
      </c>
      <c r="D450" s="239" t="s">
        <v>213</v>
      </c>
      <c r="E450" s="240" t="s">
        <v>767</v>
      </c>
      <c r="F450" s="241" t="s">
        <v>768</v>
      </c>
      <c r="G450" s="242" t="s">
        <v>563</v>
      </c>
      <c r="H450" s="243">
        <v>34</v>
      </c>
      <c r="I450" s="244"/>
      <c r="J450" s="245">
        <f>ROUND(I450*H450,2)</f>
        <v>0</v>
      </c>
      <c r="K450" s="246"/>
      <c r="L450" s="45"/>
      <c r="M450" s="247" t="s">
        <v>1</v>
      </c>
      <c r="N450" s="248" t="s">
        <v>42</v>
      </c>
      <c r="O450" s="98"/>
      <c r="P450" s="249">
        <f>O450*H450</f>
        <v>0</v>
      </c>
      <c r="Q450" s="249">
        <v>0.00032445500000000002</v>
      </c>
      <c r="R450" s="249">
        <f>Q450*H450</f>
        <v>0.011031470000000002</v>
      </c>
      <c r="S450" s="249">
        <v>0</v>
      </c>
      <c r="T450" s="250">
        <f>S450*H450</f>
        <v>0</v>
      </c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R450" s="251" t="s">
        <v>227</v>
      </c>
      <c r="AT450" s="251" t="s">
        <v>213</v>
      </c>
      <c r="AU450" s="251" t="s">
        <v>92</v>
      </c>
      <c r="AY450" s="18" t="s">
        <v>210</v>
      </c>
      <c r="BE450" s="252">
        <f>IF(N450="základná",J450,0)</f>
        <v>0</v>
      </c>
      <c r="BF450" s="252">
        <f>IF(N450="znížená",J450,0)</f>
        <v>0</v>
      </c>
      <c r="BG450" s="252">
        <f>IF(N450="zákl. prenesená",J450,0)</f>
        <v>0</v>
      </c>
      <c r="BH450" s="252">
        <f>IF(N450="zníž. prenesená",J450,0)</f>
        <v>0</v>
      </c>
      <c r="BI450" s="252">
        <f>IF(N450="nulová",J450,0)</f>
        <v>0</v>
      </c>
      <c r="BJ450" s="18" t="s">
        <v>92</v>
      </c>
      <c r="BK450" s="252">
        <f>ROUND(I450*H450,2)</f>
        <v>0</v>
      </c>
      <c r="BL450" s="18" t="s">
        <v>227</v>
      </c>
      <c r="BM450" s="251" t="s">
        <v>3473</v>
      </c>
    </row>
    <row r="451" s="13" customFormat="1">
      <c r="A451" s="13"/>
      <c r="B451" s="258"/>
      <c r="C451" s="259"/>
      <c r="D451" s="260" t="s">
        <v>256</v>
      </c>
      <c r="E451" s="261" t="s">
        <v>1</v>
      </c>
      <c r="F451" s="262" t="s">
        <v>3474</v>
      </c>
      <c r="G451" s="259"/>
      <c r="H451" s="263">
        <v>34</v>
      </c>
      <c r="I451" s="264"/>
      <c r="J451" s="259"/>
      <c r="K451" s="259"/>
      <c r="L451" s="265"/>
      <c r="M451" s="266"/>
      <c r="N451" s="267"/>
      <c r="O451" s="267"/>
      <c r="P451" s="267"/>
      <c r="Q451" s="267"/>
      <c r="R451" s="267"/>
      <c r="S451" s="267"/>
      <c r="T451" s="268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69" t="s">
        <v>256</v>
      </c>
      <c r="AU451" s="269" t="s">
        <v>92</v>
      </c>
      <c r="AV451" s="13" t="s">
        <v>92</v>
      </c>
      <c r="AW451" s="13" t="s">
        <v>32</v>
      </c>
      <c r="AX451" s="13" t="s">
        <v>84</v>
      </c>
      <c r="AY451" s="269" t="s">
        <v>210</v>
      </c>
    </row>
    <row r="452" s="2" customFormat="1" ht="36.72453" customHeight="1">
      <c r="A452" s="39"/>
      <c r="B452" s="40"/>
      <c r="C452" s="239" t="s">
        <v>802</v>
      </c>
      <c r="D452" s="239" t="s">
        <v>213</v>
      </c>
      <c r="E452" s="240" t="s">
        <v>774</v>
      </c>
      <c r="F452" s="241" t="s">
        <v>775</v>
      </c>
      <c r="G452" s="242" t="s">
        <v>563</v>
      </c>
      <c r="H452" s="243">
        <v>34</v>
      </c>
      <c r="I452" s="244"/>
      <c r="J452" s="245">
        <f>ROUND(I452*H452,2)</f>
        <v>0</v>
      </c>
      <c r="K452" s="246"/>
      <c r="L452" s="45"/>
      <c r="M452" s="247" t="s">
        <v>1</v>
      </c>
      <c r="N452" s="248" t="s">
        <v>42</v>
      </c>
      <c r="O452" s="98"/>
      <c r="P452" s="249">
        <f>O452*H452</f>
        <v>0</v>
      </c>
      <c r="Q452" s="249">
        <v>0.00034513000000000002</v>
      </c>
      <c r="R452" s="249">
        <f>Q452*H452</f>
        <v>0.011734420000000001</v>
      </c>
      <c r="S452" s="249">
        <v>0</v>
      </c>
      <c r="T452" s="250">
        <f>S452*H452</f>
        <v>0</v>
      </c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R452" s="251" t="s">
        <v>227</v>
      </c>
      <c r="AT452" s="251" t="s">
        <v>213</v>
      </c>
      <c r="AU452" s="251" t="s">
        <v>92</v>
      </c>
      <c r="AY452" s="18" t="s">
        <v>210</v>
      </c>
      <c r="BE452" s="252">
        <f>IF(N452="základná",J452,0)</f>
        <v>0</v>
      </c>
      <c r="BF452" s="252">
        <f>IF(N452="znížená",J452,0)</f>
        <v>0</v>
      </c>
      <c r="BG452" s="252">
        <f>IF(N452="zákl. prenesená",J452,0)</f>
        <v>0</v>
      </c>
      <c r="BH452" s="252">
        <f>IF(N452="zníž. prenesená",J452,0)</f>
        <v>0</v>
      </c>
      <c r="BI452" s="252">
        <f>IF(N452="nulová",J452,0)</f>
        <v>0</v>
      </c>
      <c r="BJ452" s="18" t="s">
        <v>92</v>
      </c>
      <c r="BK452" s="252">
        <f>ROUND(I452*H452,2)</f>
        <v>0</v>
      </c>
      <c r="BL452" s="18" t="s">
        <v>227</v>
      </c>
      <c r="BM452" s="251" t="s">
        <v>3475</v>
      </c>
    </row>
    <row r="453" s="13" customFormat="1">
      <c r="A453" s="13"/>
      <c r="B453" s="258"/>
      <c r="C453" s="259"/>
      <c r="D453" s="260" t="s">
        <v>256</v>
      </c>
      <c r="E453" s="261" t="s">
        <v>1</v>
      </c>
      <c r="F453" s="262" t="s">
        <v>3474</v>
      </c>
      <c r="G453" s="259"/>
      <c r="H453" s="263">
        <v>34</v>
      </c>
      <c r="I453" s="264"/>
      <c r="J453" s="259"/>
      <c r="K453" s="259"/>
      <c r="L453" s="265"/>
      <c r="M453" s="266"/>
      <c r="N453" s="267"/>
      <c r="O453" s="267"/>
      <c r="P453" s="267"/>
      <c r="Q453" s="267"/>
      <c r="R453" s="267"/>
      <c r="S453" s="267"/>
      <c r="T453" s="268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69" t="s">
        <v>256</v>
      </c>
      <c r="AU453" s="269" t="s">
        <v>92</v>
      </c>
      <c r="AV453" s="13" t="s">
        <v>92</v>
      </c>
      <c r="AW453" s="13" t="s">
        <v>32</v>
      </c>
      <c r="AX453" s="13" t="s">
        <v>84</v>
      </c>
      <c r="AY453" s="269" t="s">
        <v>210</v>
      </c>
    </row>
    <row r="454" s="2" customFormat="1" ht="36.72453" customHeight="1">
      <c r="A454" s="39"/>
      <c r="B454" s="40"/>
      <c r="C454" s="239" t="s">
        <v>808</v>
      </c>
      <c r="D454" s="239" t="s">
        <v>213</v>
      </c>
      <c r="E454" s="240" t="s">
        <v>2762</v>
      </c>
      <c r="F454" s="241" t="s">
        <v>1157</v>
      </c>
      <c r="G454" s="242" t="s">
        <v>563</v>
      </c>
      <c r="H454" s="243">
        <v>22</v>
      </c>
      <c r="I454" s="244"/>
      <c r="J454" s="245">
        <f>ROUND(I454*H454,2)</f>
        <v>0</v>
      </c>
      <c r="K454" s="246"/>
      <c r="L454" s="45"/>
      <c r="M454" s="247" t="s">
        <v>1</v>
      </c>
      <c r="N454" s="248" t="s">
        <v>42</v>
      </c>
      <c r="O454" s="98"/>
      <c r="P454" s="249">
        <f>O454*H454</f>
        <v>0</v>
      </c>
      <c r="Q454" s="249">
        <v>0.0011618976000000001</v>
      </c>
      <c r="R454" s="249">
        <f>Q454*H454</f>
        <v>0.025561747200000002</v>
      </c>
      <c r="S454" s="249">
        <v>0</v>
      </c>
      <c r="T454" s="250">
        <f>S454*H454</f>
        <v>0</v>
      </c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R454" s="251" t="s">
        <v>227</v>
      </c>
      <c r="AT454" s="251" t="s">
        <v>213</v>
      </c>
      <c r="AU454" s="251" t="s">
        <v>92</v>
      </c>
      <c r="AY454" s="18" t="s">
        <v>210</v>
      </c>
      <c r="BE454" s="252">
        <f>IF(N454="základná",J454,0)</f>
        <v>0</v>
      </c>
      <c r="BF454" s="252">
        <f>IF(N454="znížená",J454,0)</f>
        <v>0</v>
      </c>
      <c r="BG454" s="252">
        <f>IF(N454="zákl. prenesená",J454,0)</f>
        <v>0</v>
      </c>
      <c r="BH454" s="252">
        <f>IF(N454="zníž. prenesená",J454,0)</f>
        <v>0</v>
      </c>
      <c r="BI454" s="252">
        <f>IF(N454="nulová",J454,0)</f>
        <v>0</v>
      </c>
      <c r="BJ454" s="18" t="s">
        <v>92</v>
      </c>
      <c r="BK454" s="252">
        <f>ROUND(I454*H454,2)</f>
        <v>0</v>
      </c>
      <c r="BL454" s="18" t="s">
        <v>227</v>
      </c>
      <c r="BM454" s="251" t="s">
        <v>3476</v>
      </c>
    </row>
    <row r="455" s="13" customFormat="1">
      <c r="A455" s="13"/>
      <c r="B455" s="258"/>
      <c r="C455" s="259"/>
      <c r="D455" s="260" t="s">
        <v>256</v>
      </c>
      <c r="E455" s="261" t="s">
        <v>1</v>
      </c>
      <c r="F455" s="262" t="s">
        <v>3477</v>
      </c>
      <c r="G455" s="259"/>
      <c r="H455" s="263">
        <v>22</v>
      </c>
      <c r="I455" s="264"/>
      <c r="J455" s="259"/>
      <c r="K455" s="259"/>
      <c r="L455" s="265"/>
      <c r="M455" s="266"/>
      <c r="N455" s="267"/>
      <c r="O455" s="267"/>
      <c r="P455" s="267"/>
      <c r="Q455" s="267"/>
      <c r="R455" s="267"/>
      <c r="S455" s="267"/>
      <c r="T455" s="268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69" t="s">
        <v>256</v>
      </c>
      <c r="AU455" s="269" t="s">
        <v>92</v>
      </c>
      <c r="AV455" s="13" t="s">
        <v>92</v>
      </c>
      <c r="AW455" s="13" t="s">
        <v>32</v>
      </c>
      <c r="AX455" s="13" t="s">
        <v>84</v>
      </c>
      <c r="AY455" s="269" t="s">
        <v>210</v>
      </c>
    </row>
    <row r="456" s="2" customFormat="1" ht="31.92453" customHeight="1">
      <c r="A456" s="39"/>
      <c r="B456" s="40"/>
      <c r="C456" s="239" t="s">
        <v>816</v>
      </c>
      <c r="D456" s="239" t="s">
        <v>213</v>
      </c>
      <c r="E456" s="240" t="s">
        <v>1160</v>
      </c>
      <c r="F456" s="241" t="s">
        <v>1161</v>
      </c>
      <c r="G456" s="242" t="s">
        <v>264</v>
      </c>
      <c r="H456" s="243">
        <v>44.079999999999998</v>
      </c>
      <c r="I456" s="244"/>
      <c r="J456" s="245">
        <f>ROUND(I456*H456,2)</f>
        <v>0</v>
      </c>
      <c r="K456" s="246"/>
      <c r="L456" s="45"/>
      <c r="M456" s="247" t="s">
        <v>1</v>
      </c>
      <c r="N456" s="248" t="s">
        <v>42</v>
      </c>
      <c r="O456" s="98"/>
      <c r="P456" s="249">
        <f>O456*H456</f>
        <v>0</v>
      </c>
      <c r="Q456" s="249">
        <v>0.0017262816000000001</v>
      </c>
      <c r="R456" s="249">
        <f>Q456*H456</f>
        <v>0.076094492927999996</v>
      </c>
      <c r="S456" s="249">
        <v>2.3999999999999999</v>
      </c>
      <c r="T456" s="250">
        <f>S456*H456</f>
        <v>105.79199999999999</v>
      </c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R456" s="251" t="s">
        <v>227</v>
      </c>
      <c r="AT456" s="251" t="s">
        <v>213</v>
      </c>
      <c r="AU456" s="251" t="s">
        <v>92</v>
      </c>
      <c r="AY456" s="18" t="s">
        <v>210</v>
      </c>
      <c r="BE456" s="252">
        <f>IF(N456="základná",J456,0)</f>
        <v>0</v>
      </c>
      <c r="BF456" s="252">
        <f>IF(N456="znížená",J456,0)</f>
        <v>0</v>
      </c>
      <c r="BG456" s="252">
        <f>IF(N456="zákl. prenesená",J456,0)</f>
        <v>0</v>
      </c>
      <c r="BH456" s="252">
        <f>IF(N456="zníž. prenesená",J456,0)</f>
        <v>0</v>
      </c>
      <c r="BI456" s="252">
        <f>IF(N456="nulová",J456,0)</f>
        <v>0</v>
      </c>
      <c r="BJ456" s="18" t="s">
        <v>92</v>
      </c>
      <c r="BK456" s="252">
        <f>ROUND(I456*H456,2)</f>
        <v>0</v>
      </c>
      <c r="BL456" s="18" t="s">
        <v>227</v>
      </c>
      <c r="BM456" s="251" t="s">
        <v>3478</v>
      </c>
    </row>
    <row r="457" s="13" customFormat="1">
      <c r="A457" s="13"/>
      <c r="B457" s="258"/>
      <c r="C457" s="259"/>
      <c r="D457" s="260" t="s">
        <v>256</v>
      </c>
      <c r="E457" s="261" t="s">
        <v>1</v>
      </c>
      <c r="F457" s="262" t="s">
        <v>3479</v>
      </c>
      <c r="G457" s="259"/>
      <c r="H457" s="263">
        <v>9.3970000000000002</v>
      </c>
      <c r="I457" s="264"/>
      <c r="J457" s="259"/>
      <c r="K457" s="259"/>
      <c r="L457" s="265"/>
      <c r="M457" s="266"/>
      <c r="N457" s="267"/>
      <c r="O457" s="267"/>
      <c r="P457" s="267"/>
      <c r="Q457" s="267"/>
      <c r="R457" s="267"/>
      <c r="S457" s="267"/>
      <c r="T457" s="268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269" t="s">
        <v>256</v>
      </c>
      <c r="AU457" s="269" t="s">
        <v>92</v>
      </c>
      <c r="AV457" s="13" t="s">
        <v>92</v>
      </c>
      <c r="AW457" s="13" t="s">
        <v>32</v>
      </c>
      <c r="AX457" s="13" t="s">
        <v>76</v>
      </c>
      <c r="AY457" s="269" t="s">
        <v>210</v>
      </c>
    </row>
    <row r="458" s="13" customFormat="1">
      <c r="A458" s="13"/>
      <c r="B458" s="258"/>
      <c r="C458" s="259"/>
      <c r="D458" s="260" t="s">
        <v>256</v>
      </c>
      <c r="E458" s="261" t="s">
        <v>1</v>
      </c>
      <c r="F458" s="262" t="s">
        <v>3480</v>
      </c>
      <c r="G458" s="259"/>
      <c r="H458" s="263">
        <v>9.1799999999999997</v>
      </c>
      <c r="I458" s="264"/>
      <c r="J458" s="259"/>
      <c r="K458" s="259"/>
      <c r="L458" s="265"/>
      <c r="M458" s="266"/>
      <c r="N458" s="267"/>
      <c r="O458" s="267"/>
      <c r="P458" s="267"/>
      <c r="Q458" s="267"/>
      <c r="R458" s="267"/>
      <c r="S458" s="267"/>
      <c r="T458" s="268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69" t="s">
        <v>256</v>
      </c>
      <c r="AU458" s="269" t="s">
        <v>92</v>
      </c>
      <c r="AV458" s="13" t="s">
        <v>92</v>
      </c>
      <c r="AW458" s="13" t="s">
        <v>32</v>
      </c>
      <c r="AX458" s="13" t="s">
        <v>76</v>
      </c>
      <c r="AY458" s="269" t="s">
        <v>210</v>
      </c>
    </row>
    <row r="459" s="13" customFormat="1">
      <c r="A459" s="13"/>
      <c r="B459" s="258"/>
      <c r="C459" s="259"/>
      <c r="D459" s="260" t="s">
        <v>256</v>
      </c>
      <c r="E459" s="261" t="s">
        <v>1</v>
      </c>
      <c r="F459" s="262" t="s">
        <v>3481</v>
      </c>
      <c r="G459" s="259"/>
      <c r="H459" s="263">
        <v>17.353000000000002</v>
      </c>
      <c r="I459" s="264"/>
      <c r="J459" s="259"/>
      <c r="K459" s="259"/>
      <c r="L459" s="265"/>
      <c r="M459" s="266"/>
      <c r="N459" s="267"/>
      <c r="O459" s="267"/>
      <c r="P459" s="267"/>
      <c r="Q459" s="267"/>
      <c r="R459" s="267"/>
      <c r="S459" s="267"/>
      <c r="T459" s="268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69" t="s">
        <v>256</v>
      </c>
      <c r="AU459" s="269" t="s">
        <v>92</v>
      </c>
      <c r="AV459" s="13" t="s">
        <v>92</v>
      </c>
      <c r="AW459" s="13" t="s">
        <v>32</v>
      </c>
      <c r="AX459" s="13" t="s">
        <v>76</v>
      </c>
      <c r="AY459" s="269" t="s">
        <v>210</v>
      </c>
    </row>
    <row r="460" s="13" customFormat="1">
      <c r="A460" s="13"/>
      <c r="B460" s="258"/>
      <c r="C460" s="259"/>
      <c r="D460" s="260" t="s">
        <v>256</v>
      </c>
      <c r="E460" s="261" t="s">
        <v>1</v>
      </c>
      <c r="F460" s="262" t="s">
        <v>3482</v>
      </c>
      <c r="G460" s="259"/>
      <c r="H460" s="263">
        <v>8.1500000000000004</v>
      </c>
      <c r="I460" s="264"/>
      <c r="J460" s="259"/>
      <c r="K460" s="259"/>
      <c r="L460" s="265"/>
      <c r="M460" s="266"/>
      <c r="N460" s="267"/>
      <c r="O460" s="267"/>
      <c r="P460" s="267"/>
      <c r="Q460" s="267"/>
      <c r="R460" s="267"/>
      <c r="S460" s="267"/>
      <c r="T460" s="268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69" t="s">
        <v>256</v>
      </c>
      <c r="AU460" s="269" t="s">
        <v>92</v>
      </c>
      <c r="AV460" s="13" t="s">
        <v>92</v>
      </c>
      <c r="AW460" s="13" t="s">
        <v>32</v>
      </c>
      <c r="AX460" s="13" t="s">
        <v>76</v>
      </c>
      <c r="AY460" s="269" t="s">
        <v>210</v>
      </c>
    </row>
    <row r="461" s="14" customFormat="1">
      <c r="A461" s="14"/>
      <c r="B461" s="270"/>
      <c r="C461" s="271"/>
      <c r="D461" s="260" t="s">
        <v>256</v>
      </c>
      <c r="E461" s="272" t="s">
        <v>1</v>
      </c>
      <c r="F461" s="273" t="s">
        <v>268</v>
      </c>
      <c r="G461" s="271"/>
      <c r="H461" s="274">
        <v>44.079999999999998</v>
      </c>
      <c r="I461" s="275"/>
      <c r="J461" s="271"/>
      <c r="K461" s="271"/>
      <c r="L461" s="276"/>
      <c r="M461" s="277"/>
      <c r="N461" s="278"/>
      <c r="O461" s="278"/>
      <c r="P461" s="278"/>
      <c r="Q461" s="278"/>
      <c r="R461" s="278"/>
      <c r="S461" s="278"/>
      <c r="T461" s="279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T461" s="280" t="s">
        <v>256</v>
      </c>
      <c r="AU461" s="280" t="s">
        <v>92</v>
      </c>
      <c r="AV461" s="14" t="s">
        <v>227</v>
      </c>
      <c r="AW461" s="14" t="s">
        <v>32</v>
      </c>
      <c r="AX461" s="14" t="s">
        <v>84</v>
      </c>
      <c r="AY461" s="280" t="s">
        <v>210</v>
      </c>
    </row>
    <row r="462" s="2" customFormat="1" ht="23.4566" customHeight="1">
      <c r="A462" s="39"/>
      <c r="B462" s="40"/>
      <c r="C462" s="239" t="s">
        <v>820</v>
      </c>
      <c r="D462" s="239" t="s">
        <v>213</v>
      </c>
      <c r="E462" s="240" t="s">
        <v>2770</v>
      </c>
      <c r="F462" s="241" t="s">
        <v>2771</v>
      </c>
      <c r="G462" s="242" t="s">
        <v>310</v>
      </c>
      <c r="H462" s="243">
        <v>49</v>
      </c>
      <c r="I462" s="244"/>
      <c r="J462" s="245">
        <f>ROUND(I462*H462,2)</f>
        <v>0</v>
      </c>
      <c r="K462" s="246"/>
      <c r="L462" s="45"/>
      <c r="M462" s="247" t="s">
        <v>1</v>
      </c>
      <c r="N462" s="248" t="s">
        <v>42</v>
      </c>
      <c r="O462" s="98"/>
      <c r="P462" s="249">
        <f>O462*H462</f>
        <v>0</v>
      </c>
      <c r="Q462" s="249">
        <v>0.00029325999999999999</v>
      </c>
      <c r="R462" s="249">
        <f>Q462*H462</f>
        <v>0.014369739999999999</v>
      </c>
      <c r="S462" s="249">
        <v>0.053999999999999999</v>
      </c>
      <c r="T462" s="250">
        <f>S462*H462</f>
        <v>2.6459999999999999</v>
      </c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R462" s="251" t="s">
        <v>227</v>
      </c>
      <c r="AT462" s="251" t="s">
        <v>213</v>
      </c>
      <c r="AU462" s="251" t="s">
        <v>92</v>
      </c>
      <c r="AY462" s="18" t="s">
        <v>210</v>
      </c>
      <c r="BE462" s="252">
        <f>IF(N462="základná",J462,0)</f>
        <v>0</v>
      </c>
      <c r="BF462" s="252">
        <f>IF(N462="znížená",J462,0)</f>
        <v>0</v>
      </c>
      <c r="BG462" s="252">
        <f>IF(N462="zákl. prenesená",J462,0)</f>
        <v>0</v>
      </c>
      <c r="BH462" s="252">
        <f>IF(N462="zníž. prenesená",J462,0)</f>
        <v>0</v>
      </c>
      <c r="BI462" s="252">
        <f>IF(N462="nulová",J462,0)</f>
        <v>0</v>
      </c>
      <c r="BJ462" s="18" t="s">
        <v>92</v>
      </c>
      <c r="BK462" s="252">
        <f>ROUND(I462*H462,2)</f>
        <v>0</v>
      </c>
      <c r="BL462" s="18" t="s">
        <v>227</v>
      </c>
      <c r="BM462" s="251" t="s">
        <v>3483</v>
      </c>
    </row>
    <row r="463" s="13" customFormat="1">
      <c r="A463" s="13"/>
      <c r="B463" s="258"/>
      <c r="C463" s="259"/>
      <c r="D463" s="260" t="s">
        <v>256</v>
      </c>
      <c r="E463" s="261" t="s">
        <v>1</v>
      </c>
      <c r="F463" s="262" t="s">
        <v>3484</v>
      </c>
      <c r="G463" s="259"/>
      <c r="H463" s="263">
        <v>49</v>
      </c>
      <c r="I463" s="264"/>
      <c r="J463" s="259"/>
      <c r="K463" s="259"/>
      <c r="L463" s="265"/>
      <c r="M463" s="266"/>
      <c r="N463" s="267"/>
      <c r="O463" s="267"/>
      <c r="P463" s="267"/>
      <c r="Q463" s="267"/>
      <c r="R463" s="267"/>
      <c r="S463" s="267"/>
      <c r="T463" s="268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69" t="s">
        <v>256</v>
      </c>
      <c r="AU463" s="269" t="s">
        <v>92</v>
      </c>
      <c r="AV463" s="13" t="s">
        <v>92</v>
      </c>
      <c r="AW463" s="13" t="s">
        <v>32</v>
      </c>
      <c r="AX463" s="13" t="s">
        <v>84</v>
      </c>
      <c r="AY463" s="269" t="s">
        <v>210</v>
      </c>
    </row>
    <row r="464" s="2" customFormat="1" ht="23.4566" customHeight="1">
      <c r="A464" s="39"/>
      <c r="B464" s="40"/>
      <c r="C464" s="239" t="s">
        <v>825</v>
      </c>
      <c r="D464" s="239" t="s">
        <v>213</v>
      </c>
      <c r="E464" s="240" t="s">
        <v>2774</v>
      </c>
      <c r="F464" s="241" t="s">
        <v>2775</v>
      </c>
      <c r="G464" s="242" t="s">
        <v>965</v>
      </c>
      <c r="H464" s="243">
        <v>320</v>
      </c>
      <c r="I464" s="244"/>
      <c r="J464" s="245">
        <f>ROUND(I464*H464,2)</f>
        <v>0</v>
      </c>
      <c r="K464" s="246"/>
      <c r="L464" s="45"/>
      <c r="M464" s="247" t="s">
        <v>1</v>
      </c>
      <c r="N464" s="248" t="s">
        <v>42</v>
      </c>
      <c r="O464" s="98"/>
      <c r="P464" s="249">
        <f>O464*H464</f>
        <v>0</v>
      </c>
      <c r="Q464" s="249">
        <v>3.9507800000000001E-05</v>
      </c>
      <c r="R464" s="249">
        <f>Q464*H464</f>
        <v>0.012642496</v>
      </c>
      <c r="S464" s="249">
        <v>0.00095</v>
      </c>
      <c r="T464" s="250">
        <f>S464*H464</f>
        <v>0.30399999999999999</v>
      </c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R464" s="251" t="s">
        <v>227</v>
      </c>
      <c r="AT464" s="251" t="s">
        <v>213</v>
      </c>
      <c r="AU464" s="251" t="s">
        <v>92</v>
      </c>
      <c r="AY464" s="18" t="s">
        <v>210</v>
      </c>
      <c r="BE464" s="252">
        <f>IF(N464="základná",J464,0)</f>
        <v>0</v>
      </c>
      <c r="BF464" s="252">
        <f>IF(N464="znížená",J464,0)</f>
        <v>0</v>
      </c>
      <c r="BG464" s="252">
        <f>IF(N464="zákl. prenesená",J464,0)</f>
        <v>0</v>
      </c>
      <c r="BH464" s="252">
        <f>IF(N464="zníž. prenesená",J464,0)</f>
        <v>0</v>
      </c>
      <c r="BI464" s="252">
        <f>IF(N464="nulová",J464,0)</f>
        <v>0</v>
      </c>
      <c r="BJ464" s="18" t="s">
        <v>92</v>
      </c>
      <c r="BK464" s="252">
        <f>ROUND(I464*H464,2)</f>
        <v>0</v>
      </c>
      <c r="BL464" s="18" t="s">
        <v>227</v>
      </c>
      <c r="BM464" s="251" t="s">
        <v>3485</v>
      </c>
    </row>
    <row r="465" s="13" customFormat="1">
      <c r="A465" s="13"/>
      <c r="B465" s="258"/>
      <c r="C465" s="259"/>
      <c r="D465" s="260" t="s">
        <v>256</v>
      </c>
      <c r="E465" s="261" t="s">
        <v>1</v>
      </c>
      <c r="F465" s="262" t="s">
        <v>2777</v>
      </c>
      <c r="G465" s="259"/>
      <c r="H465" s="263">
        <v>320</v>
      </c>
      <c r="I465" s="264"/>
      <c r="J465" s="259"/>
      <c r="K465" s="259"/>
      <c r="L465" s="265"/>
      <c r="M465" s="266"/>
      <c r="N465" s="267"/>
      <c r="O465" s="267"/>
      <c r="P465" s="267"/>
      <c r="Q465" s="267"/>
      <c r="R465" s="267"/>
      <c r="S465" s="267"/>
      <c r="T465" s="268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69" t="s">
        <v>256</v>
      </c>
      <c r="AU465" s="269" t="s">
        <v>92</v>
      </c>
      <c r="AV465" s="13" t="s">
        <v>92</v>
      </c>
      <c r="AW465" s="13" t="s">
        <v>32</v>
      </c>
      <c r="AX465" s="13" t="s">
        <v>84</v>
      </c>
      <c r="AY465" s="269" t="s">
        <v>210</v>
      </c>
    </row>
    <row r="466" s="2" customFormat="1" ht="23.4566" customHeight="1">
      <c r="A466" s="39"/>
      <c r="B466" s="40"/>
      <c r="C466" s="239" t="s">
        <v>830</v>
      </c>
      <c r="D466" s="239" t="s">
        <v>213</v>
      </c>
      <c r="E466" s="240" t="s">
        <v>2778</v>
      </c>
      <c r="F466" s="241" t="s">
        <v>1174</v>
      </c>
      <c r="G466" s="242" t="s">
        <v>333</v>
      </c>
      <c r="H466" s="243">
        <v>211.05699999999999</v>
      </c>
      <c r="I466" s="244"/>
      <c r="J466" s="245">
        <f>ROUND(I466*H466,2)</f>
        <v>0</v>
      </c>
      <c r="K466" s="246"/>
      <c r="L466" s="45"/>
      <c r="M466" s="247" t="s">
        <v>1</v>
      </c>
      <c r="N466" s="248" t="s">
        <v>42</v>
      </c>
      <c r="O466" s="98"/>
      <c r="P466" s="249">
        <f>O466*H466</f>
        <v>0</v>
      </c>
      <c r="Q466" s="249">
        <v>0</v>
      </c>
      <c r="R466" s="249">
        <f>Q466*H466</f>
        <v>0</v>
      </c>
      <c r="S466" s="249">
        <v>0</v>
      </c>
      <c r="T466" s="250">
        <f>S466*H466</f>
        <v>0</v>
      </c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R466" s="251" t="s">
        <v>227</v>
      </c>
      <c r="AT466" s="251" t="s">
        <v>213</v>
      </c>
      <c r="AU466" s="251" t="s">
        <v>92</v>
      </c>
      <c r="AY466" s="18" t="s">
        <v>210</v>
      </c>
      <c r="BE466" s="252">
        <f>IF(N466="základná",J466,0)</f>
        <v>0</v>
      </c>
      <c r="BF466" s="252">
        <f>IF(N466="znížená",J466,0)</f>
        <v>0</v>
      </c>
      <c r="BG466" s="252">
        <f>IF(N466="zákl. prenesená",J466,0)</f>
        <v>0</v>
      </c>
      <c r="BH466" s="252">
        <f>IF(N466="zníž. prenesená",J466,0)</f>
        <v>0</v>
      </c>
      <c r="BI466" s="252">
        <f>IF(N466="nulová",J466,0)</f>
        <v>0</v>
      </c>
      <c r="BJ466" s="18" t="s">
        <v>92</v>
      </c>
      <c r="BK466" s="252">
        <f>ROUND(I466*H466,2)</f>
        <v>0</v>
      </c>
      <c r="BL466" s="18" t="s">
        <v>227</v>
      </c>
      <c r="BM466" s="251" t="s">
        <v>3486</v>
      </c>
    </row>
    <row r="467" s="15" customFormat="1">
      <c r="A467" s="15"/>
      <c r="B467" s="292"/>
      <c r="C467" s="293"/>
      <c r="D467" s="260" t="s">
        <v>256</v>
      </c>
      <c r="E467" s="294" t="s">
        <v>1</v>
      </c>
      <c r="F467" s="295" t="s">
        <v>2780</v>
      </c>
      <c r="G467" s="293"/>
      <c r="H467" s="294" t="s">
        <v>1</v>
      </c>
      <c r="I467" s="296"/>
      <c r="J467" s="293"/>
      <c r="K467" s="293"/>
      <c r="L467" s="297"/>
      <c r="M467" s="298"/>
      <c r="N467" s="299"/>
      <c r="O467" s="299"/>
      <c r="P467" s="299"/>
      <c r="Q467" s="299"/>
      <c r="R467" s="299"/>
      <c r="S467" s="299"/>
      <c r="T467" s="300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T467" s="301" t="s">
        <v>256</v>
      </c>
      <c r="AU467" s="301" t="s">
        <v>92</v>
      </c>
      <c r="AV467" s="15" t="s">
        <v>84</v>
      </c>
      <c r="AW467" s="15" t="s">
        <v>32</v>
      </c>
      <c r="AX467" s="15" t="s">
        <v>76</v>
      </c>
      <c r="AY467" s="301" t="s">
        <v>210</v>
      </c>
    </row>
    <row r="468" s="15" customFormat="1">
      <c r="A468" s="15"/>
      <c r="B468" s="292"/>
      <c r="C468" s="293"/>
      <c r="D468" s="260" t="s">
        <v>256</v>
      </c>
      <c r="E468" s="294" t="s">
        <v>1</v>
      </c>
      <c r="F468" s="295" t="s">
        <v>2781</v>
      </c>
      <c r="G468" s="293"/>
      <c r="H468" s="294" t="s">
        <v>1</v>
      </c>
      <c r="I468" s="296"/>
      <c r="J468" s="293"/>
      <c r="K468" s="293"/>
      <c r="L468" s="297"/>
      <c r="M468" s="298"/>
      <c r="N468" s="299"/>
      <c r="O468" s="299"/>
      <c r="P468" s="299"/>
      <c r="Q468" s="299"/>
      <c r="R468" s="299"/>
      <c r="S468" s="299"/>
      <c r="T468" s="300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T468" s="301" t="s">
        <v>256</v>
      </c>
      <c r="AU468" s="301" t="s">
        <v>92</v>
      </c>
      <c r="AV468" s="15" t="s">
        <v>84</v>
      </c>
      <c r="AW468" s="15" t="s">
        <v>32</v>
      </c>
      <c r="AX468" s="15" t="s">
        <v>76</v>
      </c>
      <c r="AY468" s="301" t="s">
        <v>210</v>
      </c>
    </row>
    <row r="469" s="13" customFormat="1">
      <c r="A469" s="13"/>
      <c r="B469" s="258"/>
      <c r="C469" s="259"/>
      <c r="D469" s="260" t="s">
        <v>256</v>
      </c>
      <c r="E469" s="261" t="s">
        <v>1</v>
      </c>
      <c r="F469" s="262" t="s">
        <v>3487</v>
      </c>
      <c r="G469" s="259"/>
      <c r="H469" s="263">
        <v>30.225999999999999</v>
      </c>
      <c r="I469" s="264"/>
      <c r="J469" s="259"/>
      <c r="K469" s="259"/>
      <c r="L469" s="265"/>
      <c r="M469" s="266"/>
      <c r="N469" s="267"/>
      <c r="O469" s="267"/>
      <c r="P469" s="267"/>
      <c r="Q469" s="267"/>
      <c r="R469" s="267"/>
      <c r="S469" s="267"/>
      <c r="T469" s="268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69" t="s">
        <v>256</v>
      </c>
      <c r="AU469" s="269" t="s">
        <v>92</v>
      </c>
      <c r="AV469" s="13" t="s">
        <v>92</v>
      </c>
      <c r="AW469" s="13" t="s">
        <v>32</v>
      </c>
      <c r="AX469" s="13" t="s">
        <v>76</v>
      </c>
      <c r="AY469" s="269" t="s">
        <v>210</v>
      </c>
    </row>
    <row r="470" s="13" customFormat="1">
      <c r="A470" s="13"/>
      <c r="B470" s="258"/>
      <c r="C470" s="259"/>
      <c r="D470" s="260" t="s">
        <v>256</v>
      </c>
      <c r="E470" s="261" t="s">
        <v>1</v>
      </c>
      <c r="F470" s="262" t="s">
        <v>3488</v>
      </c>
      <c r="G470" s="259"/>
      <c r="H470" s="263">
        <v>34.289999999999999</v>
      </c>
      <c r="I470" s="264"/>
      <c r="J470" s="259"/>
      <c r="K470" s="259"/>
      <c r="L470" s="265"/>
      <c r="M470" s="266"/>
      <c r="N470" s="267"/>
      <c r="O470" s="267"/>
      <c r="P470" s="267"/>
      <c r="Q470" s="267"/>
      <c r="R470" s="267"/>
      <c r="S470" s="267"/>
      <c r="T470" s="268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69" t="s">
        <v>256</v>
      </c>
      <c r="AU470" s="269" t="s">
        <v>92</v>
      </c>
      <c r="AV470" s="13" t="s">
        <v>92</v>
      </c>
      <c r="AW470" s="13" t="s">
        <v>32</v>
      </c>
      <c r="AX470" s="13" t="s">
        <v>76</v>
      </c>
      <c r="AY470" s="269" t="s">
        <v>210</v>
      </c>
    </row>
    <row r="471" s="13" customFormat="1">
      <c r="A471" s="13"/>
      <c r="B471" s="258"/>
      <c r="C471" s="259"/>
      <c r="D471" s="260" t="s">
        <v>256</v>
      </c>
      <c r="E471" s="261" t="s">
        <v>1</v>
      </c>
      <c r="F471" s="262" t="s">
        <v>3489</v>
      </c>
      <c r="G471" s="259"/>
      <c r="H471" s="263">
        <v>2.6459999999999999</v>
      </c>
      <c r="I471" s="264"/>
      <c r="J471" s="259"/>
      <c r="K471" s="259"/>
      <c r="L471" s="265"/>
      <c r="M471" s="266"/>
      <c r="N471" s="267"/>
      <c r="O471" s="267"/>
      <c r="P471" s="267"/>
      <c r="Q471" s="267"/>
      <c r="R471" s="267"/>
      <c r="S471" s="267"/>
      <c r="T471" s="268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69" t="s">
        <v>256</v>
      </c>
      <c r="AU471" s="269" t="s">
        <v>92</v>
      </c>
      <c r="AV471" s="13" t="s">
        <v>92</v>
      </c>
      <c r="AW471" s="13" t="s">
        <v>32</v>
      </c>
      <c r="AX471" s="13" t="s">
        <v>76</v>
      </c>
      <c r="AY471" s="269" t="s">
        <v>210</v>
      </c>
    </row>
    <row r="472" s="16" customFormat="1">
      <c r="A472" s="16"/>
      <c r="B472" s="307"/>
      <c r="C472" s="308"/>
      <c r="D472" s="260" t="s">
        <v>256</v>
      </c>
      <c r="E472" s="309" t="s">
        <v>1</v>
      </c>
      <c r="F472" s="310" t="s">
        <v>2785</v>
      </c>
      <c r="G472" s="308"/>
      <c r="H472" s="311">
        <v>67.162000000000006</v>
      </c>
      <c r="I472" s="312"/>
      <c r="J472" s="308"/>
      <c r="K472" s="308"/>
      <c r="L472" s="313"/>
      <c r="M472" s="314"/>
      <c r="N472" s="315"/>
      <c r="O472" s="315"/>
      <c r="P472" s="315"/>
      <c r="Q472" s="315"/>
      <c r="R472" s="315"/>
      <c r="S472" s="315"/>
      <c r="T472" s="316"/>
      <c r="U472" s="16"/>
      <c r="V472" s="16"/>
      <c r="W472" s="16"/>
      <c r="X472" s="16"/>
      <c r="Y472" s="16"/>
      <c r="Z472" s="16"/>
      <c r="AA472" s="16"/>
      <c r="AB472" s="16"/>
      <c r="AC472" s="16"/>
      <c r="AD472" s="16"/>
      <c r="AE472" s="16"/>
      <c r="AT472" s="317" t="s">
        <v>256</v>
      </c>
      <c r="AU472" s="317" t="s">
        <v>92</v>
      </c>
      <c r="AV472" s="16" t="s">
        <v>102</v>
      </c>
      <c r="AW472" s="16" t="s">
        <v>32</v>
      </c>
      <c r="AX472" s="16" t="s">
        <v>76</v>
      </c>
      <c r="AY472" s="317" t="s">
        <v>210</v>
      </c>
    </row>
    <row r="473" s="15" customFormat="1">
      <c r="A473" s="15"/>
      <c r="B473" s="292"/>
      <c r="C473" s="293"/>
      <c r="D473" s="260" t="s">
        <v>256</v>
      </c>
      <c r="E473" s="294" t="s">
        <v>1</v>
      </c>
      <c r="F473" s="295" t="s">
        <v>2786</v>
      </c>
      <c r="G473" s="293"/>
      <c r="H473" s="294" t="s">
        <v>1</v>
      </c>
      <c r="I473" s="296"/>
      <c r="J473" s="293"/>
      <c r="K473" s="293"/>
      <c r="L473" s="297"/>
      <c r="M473" s="298"/>
      <c r="N473" s="299"/>
      <c r="O473" s="299"/>
      <c r="P473" s="299"/>
      <c r="Q473" s="299"/>
      <c r="R473" s="299"/>
      <c r="S473" s="299"/>
      <c r="T473" s="300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T473" s="301" t="s">
        <v>256</v>
      </c>
      <c r="AU473" s="301" t="s">
        <v>92</v>
      </c>
      <c r="AV473" s="15" t="s">
        <v>84</v>
      </c>
      <c r="AW473" s="15" t="s">
        <v>32</v>
      </c>
      <c r="AX473" s="15" t="s">
        <v>76</v>
      </c>
      <c r="AY473" s="301" t="s">
        <v>210</v>
      </c>
    </row>
    <row r="474" s="15" customFormat="1">
      <c r="A474" s="15"/>
      <c r="B474" s="292"/>
      <c r="C474" s="293"/>
      <c r="D474" s="260" t="s">
        <v>256</v>
      </c>
      <c r="E474" s="294" t="s">
        <v>1</v>
      </c>
      <c r="F474" s="295" t="s">
        <v>2787</v>
      </c>
      <c r="G474" s="293"/>
      <c r="H474" s="294" t="s">
        <v>1</v>
      </c>
      <c r="I474" s="296"/>
      <c r="J474" s="293"/>
      <c r="K474" s="293"/>
      <c r="L474" s="297"/>
      <c r="M474" s="298"/>
      <c r="N474" s="299"/>
      <c r="O474" s="299"/>
      <c r="P474" s="299"/>
      <c r="Q474" s="299"/>
      <c r="R474" s="299"/>
      <c r="S474" s="299"/>
      <c r="T474" s="300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T474" s="301" t="s">
        <v>256</v>
      </c>
      <c r="AU474" s="301" t="s">
        <v>92</v>
      </c>
      <c r="AV474" s="15" t="s">
        <v>84</v>
      </c>
      <c r="AW474" s="15" t="s">
        <v>32</v>
      </c>
      <c r="AX474" s="15" t="s">
        <v>76</v>
      </c>
      <c r="AY474" s="301" t="s">
        <v>210</v>
      </c>
    </row>
    <row r="475" s="13" customFormat="1">
      <c r="A475" s="13"/>
      <c r="B475" s="258"/>
      <c r="C475" s="259"/>
      <c r="D475" s="260" t="s">
        <v>256</v>
      </c>
      <c r="E475" s="261" t="s">
        <v>1</v>
      </c>
      <c r="F475" s="262" t="s">
        <v>3490</v>
      </c>
      <c r="G475" s="259"/>
      <c r="H475" s="263">
        <v>37.799999999999997</v>
      </c>
      <c r="I475" s="264"/>
      <c r="J475" s="259"/>
      <c r="K475" s="259"/>
      <c r="L475" s="265"/>
      <c r="M475" s="266"/>
      <c r="N475" s="267"/>
      <c r="O475" s="267"/>
      <c r="P475" s="267"/>
      <c r="Q475" s="267"/>
      <c r="R475" s="267"/>
      <c r="S475" s="267"/>
      <c r="T475" s="268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69" t="s">
        <v>256</v>
      </c>
      <c r="AU475" s="269" t="s">
        <v>92</v>
      </c>
      <c r="AV475" s="13" t="s">
        <v>92</v>
      </c>
      <c r="AW475" s="13" t="s">
        <v>32</v>
      </c>
      <c r="AX475" s="13" t="s">
        <v>76</v>
      </c>
      <c r="AY475" s="269" t="s">
        <v>210</v>
      </c>
    </row>
    <row r="476" s="16" customFormat="1">
      <c r="A476" s="16"/>
      <c r="B476" s="307"/>
      <c r="C476" s="308"/>
      <c r="D476" s="260" t="s">
        <v>256</v>
      </c>
      <c r="E476" s="309" t="s">
        <v>1</v>
      </c>
      <c r="F476" s="310" t="s">
        <v>2785</v>
      </c>
      <c r="G476" s="308"/>
      <c r="H476" s="311">
        <v>37.799999999999997</v>
      </c>
      <c r="I476" s="312"/>
      <c r="J476" s="308"/>
      <c r="K476" s="308"/>
      <c r="L476" s="313"/>
      <c r="M476" s="314"/>
      <c r="N476" s="315"/>
      <c r="O476" s="315"/>
      <c r="P476" s="315"/>
      <c r="Q476" s="315"/>
      <c r="R476" s="315"/>
      <c r="S476" s="315"/>
      <c r="T476" s="316"/>
      <c r="U476" s="16"/>
      <c r="V476" s="16"/>
      <c r="W476" s="16"/>
      <c r="X476" s="16"/>
      <c r="Y476" s="16"/>
      <c r="Z476" s="16"/>
      <c r="AA476" s="16"/>
      <c r="AB476" s="16"/>
      <c r="AC476" s="16"/>
      <c r="AD476" s="16"/>
      <c r="AE476" s="16"/>
      <c r="AT476" s="317" t="s">
        <v>256</v>
      </c>
      <c r="AU476" s="317" t="s">
        <v>92</v>
      </c>
      <c r="AV476" s="16" t="s">
        <v>102</v>
      </c>
      <c r="AW476" s="16" t="s">
        <v>32</v>
      </c>
      <c r="AX476" s="16" t="s">
        <v>76</v>
      </c>
      <c r="AY476" s="317" t="s">
        <v>210</v>
      </c>
    </row>
    <row r="477" s="13" customFormat="1">
      <c r="A477" s="13"/>
      <c r="B477" s="258"/>
      <c r="C477" s="259"/>
      <c r="D477" s="260" t="s">
        <v>256</v>
      </c>
      <c r="E477" s="261" t="s">
        <v>1</v>
      </c>
      <c r="F477" s="262" t="s">
        <v>3491</v>
      </c>
      <c r="G477" s="259"/>
      <c r="H477" s="263">
        <v>22.552</v>
      </c>
      <c r="I477" s="264"/>
      <c r="J477" s="259"/>
      <c r="K477" s="259"/>
      <c r="L477" s="265"/>
      <c r="M477" s="266"/>
      <c r="N477" s="267"/>
      <c r="O477" s="267"/>
      <c r="P477" s="267"/>
      <c r="Q477" s="267"/>
      <c r="R477" s="267"/>
      <c r="S477" s="267"/>
      <c r="T477" s="268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69" t="s">
        <v>256</v>
      </c>
      <c r="AU477" s="269" t="s">
        <v>92</v>
      </c>
      <c r="AV477" s="13" t="s">
        <v>92</v>
      </c>
      <c r="AW477" s="13" t="s">
        <v>32</v>
      </c>
      <c r="AX477" s="13" t="s">
        <v>76</v>
      </c>
      <c r="AY477" s="269" t="s">
        <v>210</v>
      </c>
    </row>
    <row r="478" s="13" customFormat="1">
      <c r="A478" s="13"/>
      <c r="B478" s="258"/>
      <c r="C478" s="259"/>
      <c r="D478" s="260" t="s">
        <v>256</v>
      </c>
      <c r="E478" s="261" t="s">
        <v>1</v>
      </c>
      <c r="F478" s="262" t="s">
        <v>3492</v>
      </c>
      <c r="G478" s="259"/>
      <c r="H478" s="263">
        <v>22.032</v>
      </c>
      <c r="I478" s="264"/>
      <c r="J478" s="259"/>
      <c r="K478" s="259"/>
      <c r="L478" s="265"/>
      <c r="M478" s="266"/>
      <c r="N478" s="267"/>
      <c r="O478" s="267"/>
      <c r="P478" s="267"/>
      <c r="Q478" s="267"/>
      <c r="R478" s="267"/>
      <c r="S478" s="267"/>
      <c r="T478" s="268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69" t="s">
        <v>256</v>
      </c>
      <c r="AU478" s="269" t="s">
        <v>92</v>
      </c>
      <c r="AV478" s="13" t="s">
        <v>92</v>
      </c>
      <c r="AW478" s="13" t="s">
        <v>32</v>
      </c>
      <c r="AX478" s="13" t="s">
        <v>76</v>
      </c>
      <c r="AY478" s="269" t="s">
        <v>210</v>
      </c>
    </row>
    <row r="479" s="13" customFormat="1">
      <c r="A479" s="13"/>
      <c r="B479" s="258"/>
      <c r="C479" s="259"/>
      <c r="D479" s="260" t="s">
        <v>256</v>
      </c>
      <c r="E479" s="261" t="s">
        <v>1</v>
      </c>
      <c r="F479" s="262" t="s">
        <v>3493</v>
      </c>
      <c r="G479" s="259"/>
      <c r="H479" s="263">
        <v>41.646999999999998</v>
      </c>
      <c r="I479" s="264"/>
      <c r="J479" s="259"/>
      <c r="K479" s="259"/>
      <c r="L479" s="265"/>
      <c r="M479" s="266"/>
      <c r="N479" s="267"/>
      <c r="O479" s="267"/>
      <c r="P479" s="267"/>
      <c r="Q479" s="267"/>
      <c r="R479" s="267"/>
      <c r="S479" s="267"/>
      <c r="T479" s="268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69" t="s">
        <v>256</v>
      </c>
      <c r="AU479" s="269" t="s">
        <v>92</v>
      </c>
      <c r="AV479" s="13" t="s">
        <v>92</v>
      </c>
      <c r="AW479" s="13" t="s">
        <v>32</v>
      </c>
      <c r="AX479" s="13" t="s">
        <v>76</v>
      </c>
      <c r="AY479" s="269" t="s">
        <v>210</v>
      </c>
    </row>
    <row r="480" s="13" customFormat="1">
      <c r="A480" s="13"/>
      <c r="B480" s="258"/>
      <c r="C480" s="259"/>
      <c r="D480" s="260" t="s">
        <v>256</v>
      </c>
      <c r="E480" s="261" t="s">
        <v>1</v>
      </c>
      <c r="F480" s="262" t="s">
        <v>3494</v>
      </c>
      <c r="G480" s="259"/>
      <c r="H480" s="263">
        <v>19.559999999999999</v>
      </c>
      <c r="I480" s="264"/>
      <c r="J480" s="259"/>
      <c r="K480" s="259"/>
      <c r="L480" s="265"/>
      <c r="M480" s="266"/>
      <c r="N480" s="267"/>
      <c r="O480" s="267"/>
      <c r="P480" s="267"/>
      <c r="Q480" s="267"/>
      <c r="R480" s="267"/>
      <c r="S480" s="267"/>
      <c r="T480" s="268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69" t="s">
        <v>256</v>
      </c>
      <c r="AU480" s="269" t="s">
        <v>92</v>
      </c>
      <c r="AV480" s="13" t="s">
        <v>92</v>
      </c>
      <c r="AW480" s="13" t="s">
        <v>32</v>
      </c>
      <c r="AX480" s="13" t="s">
        <v>76</v>
      </c>
      <c r="AY480" s="269" t="s">
        <v>210</v>
      </c>
    </row>
    <row r="481" s="13" customFormat="1">
      <c r="A481" s="13"/>
      <c r="B481" s="258"/>
      <c r="C481" s="259"/>
      <c r="D481" s="260" t="s">
        <v>256</v>
      </c>
      <c r="E481" s="261" t="s">
        <v>1</v>
      </c>
      <c r="F481" s="262" t="s">
        <v>2793</v>
      </c>
      <c r="G481" s="259"/>
      <c r="H481" s="263">
        <v>0.30399999999999999</v>
      </c>
      <c r="I481" s="264"/>
      <c r="J481" s="259"/>
      <c r="K481" s="259"/>
      <c r="L481" s="265"/>
      <c r="M481" s="266"/>
      <c r="N481" s="267"/>
      <c r="O481" s="267"/>
      <c r="P481" s="267"/>
      <c r="Q481" s="267"/>
      <c r="R481" s="267"/>
      <c r="S481" s="267"/>
      <c r="T481" s="268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69" t="s">
        <v>256</v>
      </c>
      <c r="AU481" s="269" t="s">
        <v>92</v>
      </c>
      <c r="AV481" s="13" t="s">
        <v>92</v>
      </c>
      <c r="AW481" s="13" t="s">
        <v>32</v>
      </c>
      <c r="AX481" s="13" t="s">
        <v>76</v>
      </c>
      <c r="AY481" s="269" t="s">
        <v>210</v>
      </c>
    </row>
    <row r="482" s="16" customFormat="1">
      <c r="A482" s="16"/>
      <c r="B482" s="307"/>
      <c r="C482" s="308"/>
      <c r="D482" s="260" t="s">
        <v>256</v>
      </c>
      <c r="E482" s="309" t="s">
        <v>1</v>
      </c>
      <c r="F482" s="310" t="s">
        <v>2785</v>
      </c>
      <c r="G482" s="308"/>
      <c r="H482" s="311">
        <v>106.095</v>
      </c>
      <c r="I482" s="312"/>
      <c r="J482" s="308"/>
      <c r="K482" s="308"/>
      <c r="L482" s="313"/>
      <c r="M482" s="314"/>
      <c r="N482" s="315"/>
      <c r="O482" s="315"/>
      <c r="P482" s="315"/>
      <c r="Q482" s="315"/>
      <c r="R482" s="315"/>
      <c r="S482" s="315"/>
      <c r="T482" s="316"/>
      <c r="U482" s="16"/>
      <c r="V482" s="16"/>
      <c r="W482" s="16"/>
      <c r="X482" s="16"/>
      <c r="Y482" s="16"/>
      <c r="Z482" s="16"/>
      <c r="AA482" s="16"/>
      <c r="AB482" s="16"/>
      <c r="AC482" s="16"/>
      <c r="AD482" s="16"/>
      <c r="AE482" s="16"/>
      <c r="AT482" s="317" t="s">
        <v>256</v>
      </c>
      <c r="AU482" s="317" t="s">
        <v>92</v>
      </c>
      <c r="AV482" s="16" t="s">
        <v>102</v>
      </c>
      <c r="AW482" s="16" t="s">
        <v>32</v>
      </c>
      <c r="AX482" s="16" t="s">
        <v>76</v>
      </c>
      <c r="AY482" s="317" t="s">
        <v>210</v>
      </c>
    </row>
    <row r="483" s="14" customFormat="1">
      <c r="A483" s="14"/>
      <c r="B483" s="270"/>
      <c r="C483" s="271"/>
      <c r="D483" s="260" t="s">
        <v>256</v>
      </c>
      <c r="E483" s="272" t="s">
        <v>1</v>
      </c>
      <c r="F483" s="273" t="s">
        <v>268</v>
      </c>
      <c r="G483" s="271"/>
      <c r="H483" s="274">
        <v>211.05699999999999</v>
      </c>
      <c r="I483" s="275"/>
      <c r="J483" s="271"/>
      <c r="K483" s="271"/>
      <c r="L483" s="276"/>
      <c r="M483" s="277"/>
      <c r="N483" s="278"/>
      <c r="O483" s="278"/>
      <c r="P483" s="278"/>
      <c r="Q483" s="278"/>
      <c r="R483" s="278"/>
      <c r="S483" s="278"/>
      <c r="T483" s="279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T483" s="280" t="s">
        <v>256</v>
      </c>
      <c r="AU483" s="280" t="s">
        <v>92</v>
      </c>
      <c r="AV483" s="14" t="s">
        <v>227</v>
      </c>
      <c r="AW483" s="14" t="s">
        <v>32</v>
      </c>
      <c r="AX483" s="14" t="s">
        <v>84</v>
      </c>
      <c r="AY483" s="280" t="s">
        <v>210</v>
      </c>
    </row>
    <row r="484" s="2" customFormat="1" ht="31.92453" customHeight="1">
      <c r="A484" s="39"/>
      <c r="B484" s="40"/>
      <c r="C484" s="239" t="s">
        <v>835</v>
      </c>
      <c r="D484" s="239" t="s">
        <v>213</v>
      </c>
      <c r="E484" s="240" t="s">
        <v>2794</v>
      </c>
      <c r="F484" s="241" t="s">
        <v>1178</v>
      </c>
      <c r="G484" s="242" t="s">
        <v>333</v>
      </c>
      <c r="H484" s="243">
        <v>1899.5129999999999</v>
      </c>
      <c r="I484" s="244"/>
      <c r="J484" s="245">
        <f>ROUND(I484*H484,2)</f>
        <v>0</v>
      </c>
      <c r="K484" s="246"/>
      <c r="L484" s="45"/>
      <c r="M484" s="247" t="s">
        <v>1</v>
      </c>
      <c r="N484" s="248" t="s">
        <v>42</v>
      </c>
      <c r="O484" s="98"/>
      <c r="P484" s="249">
        <f>O484*H484</f>
        <v>0</v>
      </c>
      <c r="Q484" s="249">
        <v>0</v>
      </c>
      <c r="R484" s="249">
        <f>Q484*H484</f>
        <v>0</v>
      </c>
      <c r="S484" s="249">
        <v>0</v>
      </c>
      <c r="T484" s="250">
        <f>S484*H484</f>
        <v>0</v>
      </c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R484" s="251" t="s">
        <v>227</v>
      </c>
      <c r="AT484" s="251" t="s">
        <v>213</v>
      </c>
      <c r="AU484" s="251" t="s">
        <v>92</v>
      </c>
      <c r="AY484" s="18" t="s">
        <v>210</v>
      </c>
      <c r="BE484" s="252">
        <f>IF(N484="základná",J484,0)</f>
        <v>0</v>
      </c>
      <c r="BF484" s="252">
        <f>IF(N484="znížená",J484,0)</f>
        <v>0</v>
      </c>
      <c r="BG484" s="252">
        <f>IF(N484="zákl. prenesená",J484,0)</f>
        <v>0</v>
      </c>
      <c r="BH484" s="252">
        <f>IF(N484="zníž. prenesená",J484,0)</f>
        <v>0</v>
      </c>
      <c r="BI484" s="252">
        <f>IF(N484="nulová",J484,0)</f>
        <v>0</v>
      </c>
      <c r="BJ484" s="18" t="s">
        <v>92</v>
      </c>
      <c r="BK484" s="252">
        <f>ROUND(I484*H484,2)</f>
        <v>0</v>
      </c>
      <c r="BL484" s="18" t="s">
        <v>227</v>
      </c>
      <c r="BM484" s="251" t="s">
        <v>3495</v>
      </c>
    </row>
    <row r="485" s="13" customFormat="1">
      <c r="A485" s="13"/>
      <c r="B485" s="258"/>
      <c r="C485" s="259"/>
      <c r="D485" s="260" t="s">
        <v>256</v>
      </c>
      <c r="E485" s="261" t="s">
        <v>1</v>
      </c>
      <c r="F485" s="262" t="s">
        <v>3496</v>
      </c>
      <c r="G485" s="259"/>
      <c r="H485" s="263">
        <v>211.05699999999999</v>
      </c>
      <c r="I485" s="264"/>
      <c r="J485" s="259"/>
      <c r="K485" s="259"/>
      <c r="L485" s="265"/>
      <c r="M485" s="266"/>
      <c r="N485" s="267"/>
      <c r="O485" s="267"/>
      <c r="P485" s="267"/>
      <c r="Q485" s="267"/>
      <c r="R485" s="267"/>
      <c r="S485" s="267"/>
      <c r="T485" s="268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269" t="s">
        <v>256</v>
      </c>
      <c r="AU485" s="269" t="s">
        <v>92</v>
      </c>
      <c r="AV485" s="13" t="s">
        <v>92</v>
      </c>
      <c r="AW485" s="13" t="s">
        <v>32</v>
      </c>
      <c r="AX485" s="13" t="s">
        <v>84</v>
      </c>
      <c r="AY485" s="269" t="s">
        <v>210</v>
      </c>
    </row>
    <row r="486" s="13" customFormat="1">
      <c r="A486" s="13"/>
      <c r="B486" s="258"/>
      <c r="C486" s="259"/>
      <c r="D486" s="260" t="s">
        <v>256</v>
      </c>
      <c r="E486" s="259"/>
      <c r="F486" s="262" t="s">
        <v>3497</v>
      </c>
      <c r="G486" s="259"/>
      <c r="H486" s="263">
        <v>1899.5129999999999</v>
      </c>
      <c r="I486" s="264"/>
      <c r="J486" s="259"/>
      <c r="K486" s="259"/>
      <c r="L486" s="265"/>
      <c r="M486" s="266"/>
      <c r="N486" s="267"/>
      <c r="O486" s="267"/>
      <c r="P486" s="267"/>
      <c r="Q486" s="267"/>
      <c r="R486" s="267"/>
      <c r="S486" s="267"/>
      <c r="T486" s="268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69" t="s">
        <v>256</v>
      </c>
      <c r="AU486" s="269" t="s">
        <v>92</v>
      </c>
      <c r="AV486" s="13" t="s">
        <v>92</v>
      </c>
      <c r="AW486" s="13" t="s">
        <v>4</v>
      </c>
      <c r="AX486" s="13" t="s">
        <v>84</v>
      </c>
      <c r="AY486" s="269" t="s">
        <v>210</v>
      </c>
    </row>
    <row r="487" s="2" customFormat="1" ht="23.4566" customHeight="1">
      <c r="A487" s="39"/>
      <c r="B487" s="40"/>
      <c r="C487" s="239" t="s">
        <v>2806</v>
      </c>
      <c r="D487" s="239" t="s">
        <v>213</v>
      </c>
      <c r="E487" s="240" t="s">
        <v>1187</v>
      </c>
      <c r="F487" s="241" t="s">
        <v>1188</v>
      </c>
      <c r="G487" s="242" t="s">
        <v>333</v>
      </c>
      <c r="H487" s="243">
        <v>143.89500000000001</v>
      </c>
      <c r="I487" s="244"/>
      <c r="J487" s="245">
        <f>ROUND(I487*H487,2)</f>
        <v>0</v>
      </c>
      <c r="K487" s="246"/>
      <c r="L487" s="45"/>
      <c r="M487" s="247" t="s">
        <v>1</v>
      </c>
      <c r="N487" s="248" t="s">
        <v>42</v>
      </c>
      <c r="O487" s="98"/>
      <c r="P487" s="249">
        <f>O487*H487</f>
        <v>0</v>
      </c>
      <c r="Q487" s="249">
        <v>0</v>
      </c>
      <c r="R487" s="249">
        <f>Q487*H487</f>
        <v>0</v>
      </c>
      <c r="S487" s="249">
        <v>0</v>
      </c>
      <c r="T487" s="250">
        <f>S487*H487</f>
        <v>0</v>
      </c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R487" s="251" t="s">
        <v>227</v>
      </c>
      <c r="AT487" s="251" t="s">
        <v>213</v>
      </c>
      <c r="AU487" s="251" t="s">
        <v>92</v>
      </c>
      <c r="AY487" s="18" t="s">
        <v>210</v>
      </c>
      <c r="BE487" s="252">
        <f>IF(N487="základná",J487,0)</f>
        <v>0</v>
      </c>
      <c r="BF487" s="252">
        <f>IF(N487="znížená",J487,0)</f>
        <v>0</v>
      </c>
      <c r="BG487" s="252">
        <f>IF(N487="zákl. prenesená",J487,0)</f>
        <v>0</v>
      </c>
      <c r="BH487" s="252">
        <f>IF(N487="zníž. prenesená",J487,0)</f>
        <v>0</v>
      </c>
      <c r="BI487" s="252">
        <f>IF(N487="nulová",J487,0)</f>
        <v>0</v>
      </c>
      <c r="BJ487" s="18" t="s">
        <v>92</v>
      </c>
      <c r="BK487" s="252">
        <f>ROUND(I487*H487,2)</f>
        <v>0</v>
      </c>
      <c r="BL487" s="18" t="s">
        <v>227</v>
      </c>
      <c r="BM487" s="251" t="s">
        <v>3498</v>
      </c>
    </row>
    <row r="488" s="15" customFormat="1">
      <c r="A488" s="15"/>
      <c r="B488" s="292"/>
      <c r="C488" s="293"/>
      <c r="D488" s="260" t="s">
        <v>256</v>
      </c>
      <c r="E488" s="294" t="s">
        <v>1</v>
      </c>
      <c r="F488" s="295" t="s">
        <v>2787</v>
      </c>
      <c r="G488" s="293"/>
      <c r="H488" s="294" t="s">
        <v>1</v>
      </c>
      <c r="I488" s="296"/>
      <c r="J488" s="293"/>
      <c r="K488" s="293"/>
      <c r="L488" s="297"/>
      <c r="M488" s="298"/>
      <c r="N488" s="299"/>
      <c r="O488" s="299"/>
      <c r="P488" s="299"/>
      <c r="Q488" s="299"/>
      <c r="R488" s="299"/>
      <c r="S488" s="299"/>
      <c r="T488" s="300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T488" s="301" t="s">
        <v>256</v>
      </c>
      <c r="AU488" s="301" t="s">
        <v>92</v>
      </c>
      <c r="AV488" s="15" t="s">
        <v>84</v>
      </c>
      <c r="AW488" s="15" t="s">
        <v>32</v>
      </c>
      <c r="AX488" s="15" t="s">
        <v>76</v>
      </c>
      <c r="AY488" s="301" t="s">
        <v>210</v>
      </c>
    </row>
    <row r="489" s="13" customFormat="1">
      <c r="A489" s="13"/>
      <c r="B489" s="258"/>
      <c r="C489" s="259"/>
      <c r="D489" s="260" t="s">
        <v>256</v>
      </c>
      <c r="E489" s="261" t="s">
        <v>1</v>
      </c>
      <c r="F489" s="262" t="s">
        <v>3490</v>
      </c>
      <c r="G489" s="259"/>
      <c r="H489" s="263">
        <v>37.799999999999997</v>
      </c>
      <c r="I489" s="264"/>
      <c r="J489" s="259"/>
      <c r="K489" s="259"/>
      <c r="L489" s="265"/>
      <c r="M489" s="266"/>
      <c r="N489" s="267"/>
      <c r="O489" s="267"/>
      <c r="P489" s="267"/>
      <c r="Q489" s="267"/>
      <c r="R489" s="267"/>
      <c r="S489" s="267"/>
      <c r="T489" s="268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269" t="s">
        <v>256</v>
      </c>
      <c r="AU489" s="269" t="s">
        <v>92</v>
      </c>
      <c r="AV489" s="13" t="s">
        <v>92</v>
      </c>
      <c r="AW489" s="13" t="s">
        <v>32</v>
      </c>
      <c r="AX489" s="13" t="s">
        <v>76</v>
      </c>
      <c r="AY489" s="269" t="s">
        <v>210</v>
      </c>
    </row>
    <row r="490" s="16" customFormat="1">
      <c r="A490" s="16"/>
      <c r="B490" s="307"/>
      <c r="C490" s="308"/>
      <c r="D490" s="260" t="s">
        <v>256</v>
      </c>
      <c r="E490" s="309" t="s">
        <v>1</v>
      </c>
      <c r="F490" s="310" t="s">
        <v>2785</v>
      </c>
      <c r="G490" s="308"/>
      <c r="H490" s="311">
        <v>37.799999999999997</v>
      </c>
      <c r="I490" s="312"/>
      <c r="J490" s="308"/>
      <c r="K490" s="308"/>
      <c r="L490" s="313"/>
      <c r="M490" s="314"/>
      <c r="N490" s="315"/>
      <c r="O490" s="315"/>
      <c r="P490" s="315"/>
      <c r="Q490" s="315"/>
      <c r="R490" s="315"/>
      <c r="S490" s="315"/>
      <c r="T490" s="316"/>
      <c r="U490" s="16"/>
      <c r="V490" s="16"/>
      <c r="W490" s="16"/>
      <c r="X490" s="16"/>
      <c r="Y490" s="16"/>
      <c r="Z490" s="16"/>
      <c r="AA490" s="16"/>
      <c r="AB490" s="16"/>
      <c r="AC490" s="16"/>
      <c r="AD490" s="16"/>
      <c r="AE490" s="16"/>
      <c r="AT490" s="317" t="s">
        <v>256</v>
      </c>
      <c r="AU490" s="317" t="s">
        <v>92</v>
      </c>
      <c r="AV490" s="16" t="s">
        <v>102</v>
      </c>
      <c r="AW490" s="16" t="s">
        <v>32</v>
      </c>
      <c r="AX490" s="16" t="s">
        <v>76</v>
      </c>
      <c r="AY490" s="317" t="s">
        <v>210</v>
      </c>
    </row>
    <row r="491" s="13" customFormat="1">
      <c r="A491" s="13"/>
      <c r="B491" s="258"/>
      <c r="C491" s="259"/>
      <c r="D491" s="260" t="s">
        <v>256</v>
      </c>
      <c r="E491" s="261" t="s">
        <v>1</v>
      </c>
      <c r="F491" s="262" t="s">
        <v>3491</v>
      </c>
      <c r="G491" s="259"/>
      <c r="H491" s="263">
        <v>22.552</v>
      </c>
      <c r="I491" s="264"/>
      <c r="J491" s="259"/>
      <c r="K491" s="259"/>
      <c r="L491" s="265"/>
      <c r="M491" s="266"/>
      <c r="N491" s="267"/>
      <c r="O491" s="267"/>
      <c r="P491" s="267"/>
      <c r="Q491" s="267"/>
      <c r="R491" s="267"/>
      <c r="S491" s="267"/>
      <c r="T491" s="268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69" t="s">
        <v>256</v>
      </c>
      <c r="AU491" s="269" t="s">
        <v>92</v>
      </c>
      <c r="AV491" s="13" t="s">
        <v>92</v>
      </c>
      <c r="AW491" s="13" t="s">
        <v>32</v>
      </c>
      <c r="AX491" s="13" t="s">
        <v>76</v>
      </c>
      <c r="AY491" s="269" t="s">
        <v>210</v>
      </c>
    </row>
    <row r="492" s="13" customFormat="1">
      <c r="A492" s="13"/>
      <c r="B492" s="258"/>
      <c r="C492" s="259"/>
      <c r="D492" s="260" t="s">
        <v>256</v>
      </c>
      <c r="E492" s="261" t="s">
        <v>1</v>
      </c>
      <c r="F492" s="262" t="s">
        <v>3492</v>
      </c>
      <c r="G492" s="259"/>
      <c r="H492" s="263">
        <v>22.032</v>
      </c>
      <c r="I492" s="264"/>
      <c r="J492" s="259"/>
      <c r="K492" s="259"/>
      <c r="L492" s="265"/>
      <c r="M492" s="266"/>
      <c r="N492" s="267"/>
      <c r="O492" s="267"/>
      <c r="P492" s="267"/>
      <c r="Q492" s="267"/>
      <c r="R492" s="267"/>
      <c r="S492" s="267"/>
      <c r="T492" s="268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69" t="s">
        <v>256</v>
      </c>
      <c r="AU492" s="269" t="s">
        <v>92</v>
      </c>
      <c r="AV492" s="13" t="s">
        <v>92</v>
      </c>
      <c r="AW492" s="13" t="s">
        <v>32</v>
      </c>
      <c r="AX492" s="13" t="s">
        <v>76</v>
      </c>
      <c r="AY492" s="269" t="s">
        <v>210</v>
      </c>
    </row>
    <row r="493" s="13" customFormat="1">
      <c r="A493" s="13"/>
      <c r="B493" s="258"/>
      <c r="C493" s="259"/>
      <c r="D493" s="260" t="s">
        <v>256</v>
      </c>
      <c r="E493" s="261" t="s">
        <v>1</v>
      </c>
      <c r="F493" s="262" t="s">
        <v>3493</v>
      </c>
      <c r="G493" s="259"/>
      <c r="H493" s="263">
        <v>41.646999999999998</v>
      </c>
      <c r="I493" s="264"/>
      <c r="J493" s="259"/>
      <c r="K493" s="259"/>
      <c r="L493" s="265"/>
      <c r="M493" s="266"/>
      <c r="N493" s="267"/>
      <c r="O493" s="267"/>
      <c r="P493" s="267"/>
      <c r="Q493" s="267"/>
      <c r="R493" s="267"/>
      <c r="S493" s="267"/>
      <c r="T493" s="268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69" t="s">
        <v>256</v>
      </c>
      <c r="AU493" s="269" t="s">
        <v>92</v>
      </c>
      <c r="AV493" s="13" t="s">
        <v>92</v>
      </c>
      <c r="AW493" s="13" t="s">
        <v>32</v>
      </c>
      <c r="AX493" s="13" t="s">
        <v>76</v>
      </c>
      <c r="AY493" s="269" t="s">
        <v>210</v>
      </c>
    </row>
    <row r="494" s="13" customFormat="1">
      <c r="A494" s="13"/>
      <c r="B494" s="258"/>
      <c r="C494" s="259"/>
      <c r="D494" s="260" t="s">
        <v>256</v>
      </c>
      <c r="E494" s="261" t="s">
        <v>1</v>
      </c>
      <c r="F494" s="262" t="s">
        <v>3494</v>
      </c>
      <c r="G494" s="259"/>
      <c r="H494" s="263">
        <v>19.559999999999999</v>
      </c>
      <c r="I494" s="264"/>
      <c r="J494" s="259"/>
      <c r="K494" s="259"/>
      <c r="L494" s="265"/>
      <c r="M494" s="266"/>
      <c r="N494" s="267"/>
      <c r="O494" s="267"/>
      <c r="P494" s="267"/>
      <c r="Q494" s="267"/>
      <c r="R494" s="267"/>
      <c r="S494" s="267"/>
      <c r="T494" s="268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69" t="s">
        <v>256</v>
      </c>
      <c r="AU494" s="269" t="s">
        <v>92</v>
      </c>
      <c r="AV494" s="13" t="s">
        <v>92</v>
      </c>
      <c r="AW494" s="13" t="s">
        <v>32</v>
      </c>
      <c r="AX494" s="13" t="s">
        <v>76</v>
      </c>
      <c r="AY494" s="269" t="s">
        <v>210</v>
      </c>
    </row>
    <row r="495" s="13" customFormat="1">
      <c r="A495" s="13"/>
      <c r="B495" s="258"/>
      <c r="C495" s="259"/>
      <c r="D495" s="260" t="s">
        <v>256</v>
      </c>
      <c r="E495" s="261" t="s">
        <v>1</v>
      </c>
      <c r="F495" s="262" t="s">
        <v>2793</v>
      </c>
      <c r="G495" s="259"/>
      <c r="H495" s="263">
        <v>0.30399999999999999</v>
      </c>
      <c r="I495" s="264"/>
      <c r="J495" s="259"/>
      <c r="K495" s="259"/>
      <c r="L495" s="265"/>
      <c r="M495" s="266"/>
      <c r="N495" s="267"/>
      <c r="O495" s="267"/>
      <c r="P495" s="267"/>
      <c r="Q495" s="267"/>
      <c r="R495" s="267"/>
      <c r="S495" s="267"/>
      <c r="T495" s="268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69" t="s">
        <v>256</v>
      </c>
      <c r="AU495" s="269" t="s">
        <v>92</v>
      </c>
      <c r="AV495" s="13" t="s">
        <v>92</v>
      </c>
      <c r="AW495" s="13" t="s">
        <v>32</v>
      </c>
      <c r="AX495" s="13" t="s">
        <v>76</v>
      </c>
      <c r="AY495" s="269" t="s">
        <v>210</v>
      </c>
    </row>
    <row r="496" s="16" customFormat="1">
      <c r="A496" s="16"/>
      <c r="B496" s="307"/>
      <c r="C496" s="308"/>
      <c r="D496" s="260" t="s">
        <v>256</v>
      </c>
      <c r="E496" s="309" t="s">
        <v>1</v>
      </c>
      <c r="F496" s="310" t="s">
        <v>2785</v>
      </c>
      <c r="G496" s="308"/>
      <c r="H496" s="311">
        <v>106.095</v>
      </c>
      <c r="I496" s="312"/>
      <c r="J496" s="308"/>
      <c r="K496" s="308"/>
      <c r="L496" s="313"/>
      <c r="M496" s="314"/>
      <c r="N496" s="315"/>
      <c r="O496" s="315"/>
      <c r="P496" s="315"/>
      <c r="Q496" s="315"/>
      <c r="R496" s="315"/>
      <c r="S496" s="315"/>
      <c r="T496" s="316"/>
      <c r="U496" s="16"/>
      <c r="V496" s="16"/>
      <c r="W496" s="16"/>
      <c r="X496" s="16"/>
      <c r="Y496" s="16"/>
      <c r="Z496" s="16"/>
      <c r="AA496" s="16"/>
      <c r="AB496" s="16"/>
      <c r="AC496" s="16"/>
      <c r="AD496" s="16"/>
      <c r="AE496" s="16"/>
      <c r="AT496" s="317" t="s">
        <v>256</v>
      </c>
      <c r="AU496" s="317" t="s">
        <v>92</v>
      </c>
      <c r="AV496" s="16" t="s">
        <v>102</v>
      </c>
      <c r="AW496" s="16" t="s">
        <v>32</v>
      </c>
      <c r="AX496" s="16" t="s">
        <v>76</v>
      </c>
      <c r="AY496" s="317" t="s">
        <v>210</v>
      </c>
    </row>
    <row r="497" s="14" customFormat="1">
      <c r="A497" s="14"/>
      <c r="B497" s="270"/>
      <c r="C497" s="271"/>
      <c r="D497" s="260" t="s">
        <v>256</v>
      </c>
      <c r="E497" s="272" t="s">
        <v>1</v>
      </c>
      <c r="F497" s="273" t="s">
        <v>268</v>
      </c>
      <c r="G497" s="271"/>
      <c r="H497" s="274">
        <v>143.89500000000001</v>
      </c>
      <c r="I497" s="275"/>
      <c r="J497" s="271"/>
      <c r="K497" s="271"/>
      <c r="L497" s="276"/>
      <c r="M497" s="277"/>
      <c r="N497" s="278"/>
      <c r="O497" s="278"/>
      <c r="P497" s="278"/>
      <c r="Q497" s="278"/>
      <c r="R497" s="278"/>
      <c r="S497" s="278"/>
      <c r="T497" s="279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T497" s="280" t="s">
        <v>256</v>
      </c>
      <c r="AU497" s="280" t="s">
        <v>92</v>
      </c>
      <c r="AV497" s="14" t="s">
        <v>227</v>
      </c>
      <c r="AW497" s="14" t="s">
        <v>32</v>
      </c>
      <c r="AX497" s="14" t="s">
        <v>84</v>
      </c>
      <c r="AY497" s="280" t="s">
        <v>210</v>
      </c>
    </row>
    <row r="498" s="12" customFormat="1" ht="22.8" customHeight="1">
      <c r="A498" s="12"/>
      <c r="B498" s="223"/>
      <c r="C498" s="224"/>
      <c r="D498" s="225" t="s">
        <v>75</v>
      </c>
      <c r="E498" s="237" t="s">
        <v>741</v>
      </c>
      <c r="F498" s="237" t="s">
        <v>807</v>
      </c>
      <c r="G498" s="224"/>
      <c r="H498" s="224"/>
      <c r="I498" s="227"/>
      <c r="J498" s="238">
        <f>BK498</f>
        <v>0</v>
      </c>
      <c r="K498" s="224"/>
      <c r="L498" s="229"/>
      <c r="M498" s="230"/>
      <c r="N498" s="231"/>
      <c r="O498" s="231"/>
      <c r="P498" s="232">
        <f>P499</f>
        <v>0</v>
      </c>
      <c r="Q498" s="231"/>
      <c r="R498" s="232">
        <f>R499</f>
        <v>0</v>
      </c>
      <c r="S498" s="231"/>
      <c r="T498" s="233">
        <f>T499</f>
        <v>0</v>
      </c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R498" s="234" t="s">
        <v>84</v>
      </c>
      <c r="AT498" s="235" t="s">
        <v>75</v>
      </c>
      <c r="AU498" s="235" t="s">
        <v>84</v>
      </c>
      <c r="AY498" s="234" t="s">
        <v>210</v>
      </c>
      <c r="BK498" s="236">
        <f>BK499</f>
        <v>0</v>
      </c>
    </row>
    <row r="499" s="2" customFormat="1" ht="23.4566" customHeight="1">
      <c r="A499" s="39"/>
      <c r="B499" s="40"/>
      <c r="C499" s="239" t="s">
        <v>2809</v>
      </c>
      <c r="D499" s="239" t="s">
        <v>213</v>
      </c>
      <c r="E499" s="240" t="s">
        <v>2799</v>
      </c>
      <c r="F499" s="241" t="s">
        <v>2800</v>
      </c>
      <c r="G499" s="242" t="s">
        <v>333</v>
      </c>
      <c r="H499" s="243">
        <v>617.40899999999999</v>
      </c>
      <c r="I499" s="244"/>
      <c r="J499" s="245">
        <f>ROUND(I499*H499,2)</f>
        <v>0</v>
      </c>
      <c r="K499" s="246"/>
      <c r="L499" s="45"/>
      <c r="M499" s="247" t="s">
        <v>1</v>
      </c>
      <c r="N499" s="248" t="s">
        <v>42</v>
      </c>
      <c r="O499" s="98"/>
      <c r="P499" s="249">
        <f>O499*H499</f>
        <v>0</v>
      </c>
      <c r="Q499" s="249">
        <v>0</v>
      </c>
      <c r="R499" s="249">
        <f>Q499*H499</f>
        <v>0</v>
      </c>
      <c r="S499" s="249">
        <v>0</v>
      </c>
      <c r="T499" s="250">
        <f>S499*H499</f>
        <v>0</v>
      </c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R499" s="251" t="s">
        <v>227</v>
      </c>
      <c r="AT499" s="251" t="s">
        <v>213</v>
      </c>
      <c r="AU499" s="251" t="s">
        <v>92</v>
      </c>
      <c r="AY499" s="18" t="s">
        <v>210</v>
      </c>
      <c r="BE499" s="252">
        <f>IF(N499="základná",J499,0)</f>
        <v>0</v>
      </c>
      <c r="BF499" s="252">
        <f>IF(N499="znížená",J499,0)</f>
        <v>0</v>
      </c>
      <c r="BG499" s="252">
        <f>IF(N499="zákl. prenesená",J499,0)</f>
        <v>0</v>
      </c>
      <c r="BH499" s="252">
        <f>IF(N499="zníž. prenesená",J499,0)</f>
        <v>0</v>
      </c>
      <c r="BI499" s="252">
        <f>IF(N499="nulová",J499,0)</f>
        <v>0</v>
      </c>
      <c r="BJ499" s="18" t="s">
        <v>92</v>
      </c>
      <c r="BK499" s="252">
        <f>ROUND(I499*H499,2)</f>
        <v>0</v>
      </c>
      <c r="BL499" s="18" t="s">
        <v>227</v>
      </c>
      <c r="BM499" s="251" t="s">
        <v>3499</v>
      </c>
    </row>
    <row r="500" s="12" customFormat="1" ht="25.92" customHeight="1">
      <c r="A500" s="12"/>
      <c r="B500" s="223"/>
      <c r="C500" s="224"/>
      <c r="D500" s="225" t="s">
        <v>75</v>
      </c>
      <c r="E500" s="226" t="s">
        <v>812</v>
      </c>
      <c r="F500" s="226" t="s">
        <v>813</v>
      </c>
      <c r="G500" s="224"/>
      <c r="H500" s="224"/>
      <c r="I500" s="227"/>
      <c r="J500" s="228">
        <f>BK500</f>
        <v>0</v>
      </c>
      <c r="K500" s="224"/>
      <c r="L500" s="229"/>
      <c r="M500" s="230"/>
      <c r="N500" s="231"/>
      <c r="O500" s="231"/>
      <c r="P500" s="232">
        <f>P501</f>
        <v>0</v>
      </c>
      <c r="Q500" s="231"/>
      <c r="R500" s="232">
        <f>R501</f>
        <v>1.6229064762000001</v>
      </c>
      <c r="S500" s="231"/>
      <c r="T500" s="233">
        <f>T501</f>
        <v>0</v>
      </c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R500" s="234" t="s">
        <v>92</v>
      </c>
      <c r="AT500" s="235" t="s">
        <v>75</v>
      </c>
      <c r="AU500" s="235" t="s">
        <v>76</v>
      </c>
      <c r="AY500" s="234" t="s">
        <v>210</v>
      </c>
      <c r="BK500" s="236">
        <f>BK501</f>
        <v>0</v>
      </c>
    </row>
    <row r="501" s="12" customFormat="1" ht="22.8" customHeight="1">
      <c r="A501" s="12"/>
      <c r="B501" s="223"/>
      <c r="C501" s="224"/>
      <c r="D501" s="225" t="s">
        <v>75</v>
      </c>
      <c r="E501" s="237" t="s">
        <v>814</v>
      </c>
      <c r="F501" s="237" t="s">
        <v>815</v>
      </c>
      <c r="G501" s="224"/>
      <c r="H501" s="224"/>
      <c r="I501" s="227"/>
      <c r="J501" s="238">
        <f>BK501</f>
        <v>0</v>
      </c>
      <c r="K501" s="224"/>
      <c r="L501" s="229"/>
      <c r="M501" s="230"/>
      <c r="N501" s="231"/>
      <c r="O501" s="231"/>
      <c r="P501" s="232">
        <f>SUM(P502:P544)</f>
        <v>0</v>
      </c>
      <c r="Q501" s="231"/>
      <c r="R501" s="232">
        <f>SUM(R502:R544)</f>
        <v>1.6229064762000001</v>
      </c>
      <c r="S501" s="231"/>
      <c r="T501" s="233">
        <f>SUM(T502:T544)</f>
        <v>0</v>
      </c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R501" s="234" t="s">
        <v>92</v>
      </c>
      <c r="AT501" s="235" t="s">
        <v>75</v>
      </c>
      <c r="AU501" s="235" t="s">
        <v>84</v>
      </c>
      <c r="AY501" s="234" t="s">
        <v>210</v>
      </c>
      <c r="BK501" s="236">
        <f>SUM(BK502:BK544)</f>
        <v>0</v>
      </c>
    </row>
    <row r="502" s="2" customFormat="1" ht="23.4566" customHeight="1">
      <c r="A502" s="39"/>
      <c r="B502" s="40"/>
      <c r="C502" s="239" t="s">
        <v>2814</v>
      </c>
      <c r="D502" s="239" t="s">
        <v>213</v>
      </c>
      <c r="E502" s="240" t="s">
        <v>3055</v>
      </c>
      <c r="F502" s="241" t="s">
        <v>3056</v>
      </c>
      <c r="G502" s="242" t="s">
        <v>254</v>
      </c>
      <c r="H502" s="243">
        <v>11.746</v>
      </c>
      <c r="I502" s="244"/>
      <c r="J502" s="245">
        <f>ROUND(I502*H502,2)</f>
        <v>0</v>
      </c>
      <c r="K502" s="246"/>
      <c r="L502" s="45"/>
      <c r="M502" s="247" t="s">
        <v>1</v>
      </c>
      <c r="N502" s="248" t="s">
        <v>42</v>
      </c>
      <c r="O502" s="98"/>
      <c r="P502" s="249">
        <f>O502*H502</f>
        <v>0</v>
      </c>
      <c r="Q502" s="249">
        <v>0</v>
      </c>
      <c r="R502" s="249">
        <f>Q502*H502</f>
        <v>0</v>
      </c>
      <c r="S502" s="249">
        <v>0</v>
      </c>
      <c r="T502" s="250">
        <f>S502*H502</f>
        <v>0</v>
      </c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R502" s="251" t="s">
        <v>336</v>
      </c>
      <c r="AT502" s="251" t="s">
        <v>213</v>
      </c>
      <c r="AU502" s="251" t="s">
        <v>92</v>
      </c>
      <c r="AY502" s="18" t="s">
        <v>210</v>
      </c>
      <c r="BE502" s="252">
        <f>IF(N502="základná",J502,0)</f>
        <v>0</v>
      </c>
      <c r="BF502" s="252">
        <f>IF(N502="znížená",J502,0)</f>
        <v>0</v>
      </c>
      <c r="BG502" s="252">
        <f>IF(N502="zákl. prenesená",J502,0)</f>
        <v>0</v>
      </c>
      <c r="BH502" s="252">
        <f>IF(N502="zníž. prenesená",J502,0)</f>
        <v>0</v>
      </c>
      <c r="BI502" s="252">
        <f>IF(N502="nulová",J502,0)</f>
        <v>0</v>
      </c>
      <c r="BJ502" s="18" t="s">
        <v>92</v>
      </c>
      <c r="BK502" s="252">
        <f>ROUND(I502*H502,2)</f>
        <v>0</v>
      </c>
      <c r="BL502" s="18" t="s">
        <v>336</v>
      </c>
      <c r="BM502" s="251" t="s">
        <v>3500</v>
      </c>
    </row>
    <row r="503" s="15" customFormat="1">
      <c r="A503" s="15"/>
      <c r="B503" s="292"/>
      <c r="C503" s="293"/>
      <c r="D503" s="260" t="s">
        <v>256</v>
      </c>
      <c r="E503" s="294" t="s">
        <v>1</v>
      </c>
      <c r="F503" s="295" t="s">
        <v>2498</v>
      </c>
      <c r="G503" s="293"/>
      <c r="H503" s="294" t="s">
        <v>1</v>
      </c>
      <c r="I503" s="296"/>
      <c r="J503" s="293"/>
      <c r="K503" s="293"/>
      <c r="L503" s="297"/>
      <c r="M503" s="298"/>
      <c r="N503" s="299"/>
      <c r="O503" s="299"/>
      <c r="P503" s="299"/>
      <c r="Q503" s="299"/>
      <c r="R503" s="299"/>
      <c r="S503" s="299"/>
      <c r="T503" s="300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T503" s="301" t="s">
        <v>256</v>
      </c>
      <c r="AU503" s="301" t="s">
        <v>92</v>
      </c>
      <c r="AV503" s="15" t="s">
        <v>84</v>
      </c>
      <c r="AW503" s="15" t="s">
        <v>32</v>
      </c>
      <c r="AX503" s="15" t="s">
        <v>76</v>
      </c>
      <c r="AY503" s="301" t="s">
        <v>210</v>
      </c>
    </row>
    <row r="504" s="13" customFormat="1">
      <c r="A504" s="13"/>
      <c r="B504" s="258"/>
      <c r="C504" s="259"/>
      <c r="D504" s="260" t="s">
        <v>256</v>
      </c>
      <c r="E504" s="261" t="s">
        <v>1</v>
      </c>
      <c r="F504" s="262" t="s">
        <v>3501</v>
      </c>
      <c r="G504" s="259"/>
      <c r="H504" s="263">
        <v>11.746</v>
      </c>
      <c r="I504" s="264"/>
      <c r="J504" s="259"/>
      <c r="K504" s="259"/>
      <c r="L504" s="265"/>
      <c r="M504" s="266"/>
      <c r="N504" s="267"/>
      <c r="O504" s="267"/>
      <c r="P504" s="267"/>
      <c r="Q504" s="267"/>
      <c r="R504" s="267"/>
      <c r="S504" s="267"/>
      <c r="T504" s="268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69" t="s">
        <v>256</v>
      </c>
      <c r="AU504" s="269" t="s">
        <v>92</v>
      </c>
      <c r="AV504" s="13" t="s">
        <v>92</v>
      </c>
      <c r="AW504" s="13" t="s">
        <v>32</v>
      </c>
      <c r="AX504" s="13" t="s">
        <v>84</v>
      </c>
      <c r="AY504" s="269" t="s">
        <v>210</v>
      </c>
    </row>
    <row r="505" s="2" customFormat="1" ht="16.30189" customHeight="1">
      <c r="A505" s="39"/>
      <c r="B505" s="40"/>
      <c r="C505" s="281" t="s">
        <v>2819</v>
      </c>
      <c r="D505" s="281" t="s">
        <v>330</v>
      </c>
      <c r="E505" s="282" t="s">
        <v>1213</v>
      </c>
      <c r="F505" s="283" t="s">
        <v>1214</v>
      </c>
      <c r="G505" s="284" t="s">
        <v>333</v>
      </c>
      <c r="H505" s="285">
        <v>0.0040000000000000001</v>
      </c>
      <c r="I505" s="286"/>
      <c r="J505" s="287">
        <f>ROUND(I505*H505,2)</f>
        <v>0</v>
      </c>
      <c r="K505" s="288"/>
      <c r="L505" s="289"/>
      <c r="M505" s="290" t="s">
        <v>1</v>
      </c>
      <c r="N505" s="291" t="s">
        <v>42</v>
      </c>
      <c r="O505" s="98"/>
      <c r="P505" s="249">
        <f>O505*H505</f>
        <v>0</v>
      </c>
      <c r="Q505" s="249">
        <v>1</v>
      </c>
      <c r="R505" s="249">
        <f>Q505*H505</f>
        <v>0.0040000000000000001</v>
      </c>
      <c r="S505" s="249">
        <v>0</v>
      </c>
      <c r="T505" s="250">
        <f>S505*H505</f>
        <v>0</v>
      </c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R505" s="251" t="s">
        <v>418</v>
      </c>
      <c r="AT505" s="251" t="s">
        <v>330</v>
      </c>
      <c r="AU505" s="251" t="s">
        <v>92</v>
      </c>
      <c r="AY505" s="18" t="s">
        <v>210</v>
      </c>
      <c r="BE505" s="252">
        <f>IF(N505="základná",J505,0)</f>
        <v>0</v>
      </c>
      <c r="BF505" s="252">
        <f>IF(N505="znížená",J505,0)</f>
        <v>0</v>
      </c>
      <c r="BG505" s="252">
        <f>IF(N505="zákl. prenesená",J505,0)</f>
        <v>0</v>
      </c>
      <c r="BH505" s="252">
        <f>IF(N505="zníž. prenesená",J505,0)</f>
        <v>0</v>
      </c>
      <c r="BI505" s="252">
        <f>IF(N505="nulová",J505,0)</f>
        <v>0</v>
      </c>
      <c r="BJ505" s="18" t="s">
        <v>92</v>
      </c>
      <c r="BK505" s="252">
        <f>ROUND(I505*H505,2)</f>
        <v>0</v>
      </c>
      <c r="BL505" s="18" t="s">
        <v>336</v>
      </c>
      <c r="BM505" s="251" t="s">
        <v>3502</v>
      </c>
    </row>
    <row r="506" s="13" customFormat="1">
      <c r="A506" s="13"/>
      <c r="B506" s="258"/>
      <c r="C506" s="259"/>
      <c r="D506" s="260" t="s">
        <v>256</v>
      </c>
      <c r="E506" s="259"/>
      <c r="F506" s="262" t="s">
        <v>3503</v>
      </c>
      <c r="G506" s="259"/>
      <c r="H506" s="263">
        <v>0.0040000000000000001</v>
      </c>
      <c r="I506" s="264"/>
      <c r="J506" s="259"/>
      <c r="K506" s="259"/>
      <c r="L506" s="265"/>
      <c r="M506" s="266"/>
      <c r="N506" s="267"/>
      <c r="O506" s="267"/>
      <c r="P506" s="267"/>
      <c r="Q506" s="267"/>
      <c r="R506" s="267"/>
      <c r="S506" s="267"/>
      <c r="T506" s="268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69" t="s">
        <v>256</v>
      </c>
      <c r="AU506" s="269" t="s">
        <v>92</v>
      </c>
      <c r="AV506" s="13" t="s">
        <v>92</v>
      </c>
      <c r="AW506" s="13" t="s">
        <v>4</v>
      </c>
      <c r="AX506" s="13" t="s">
        <v>84</v>
      </c>
      <c r="AY506" s="269" t="s">
        <v>210</v>
      </c>
    </row>
    <row r="507" s="2" customFormat="1" ht="23.4566" customHeight="1">
      <c r="A507" s="39"/>
      <c r="B507" s="40"/>
      <c r="C507" s="239" t="s">
        <v>2825</v>
      </c>
      <c r="D507" s="239" t="s">
        <v>213</v>
      </c>
      <c r="E507" s="240" t="s">
        <v>817</v>
      </c>
      <c r="F507" s="241" t="s">
        <v>818</v>
      </c>
      <c r="G507" s="242" t="s">
        <v>254</v>
      </c>
      <c r="H507" s="243">
        <v>18.071999999999999</v>
      </c>
      <c r="I507" s="244"/>
      <c r="J507" s="245">
        <f>ROUND(I507*H507,2)</f>
        <v>0</v>
      </c>
      <c r="K507" s="246"/>
      <c r="L507" s="45"/>
      <c r="M507" s="247" t="s">
        <v>1</v>
      </c>
      <c r="N507" s="248" t="s">
        <v>42</v>
      </c>
      <c r="O507" s="98"/>
      <c r="P507" s="249">
        <f>O507*H507</f>
        <v>0</v>
      </c>
      <c r="Q507" s="249">
        <v>0</v>
      </c>
      <c r="R507" s="249">
        <f>Q507*H507</f>
        <v>0</v>
      </c>
      <c r="S507" s="249">
        <v>0</v>
      </c>
      <c r="T507" s="250">
        <f>S507*H507</f>
        <v>0</v>
      </c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R507" s="251" t="s">
        <v>336</v>
      </c>
      <c r="AT507" s="251" t="s">
        <v>213</v>
      </c>
      <c r="AU507" s="251" t="s">
        <v>92</v>
      </c>
      <c r="AY507" s="18" t="s">
        <v>210</v>
      </c>
      <c r="BE507" s="252">
        <f>IF(N507="základná",J507,0)</f>
        <v>0</v>
      </c>
      <c r="BF507" s="252">
        <f>IF(N507="znížená",J507,0)</f>
        <v>0</v>
      </c>
      <c r="BG507" s="252">
        <f>IF(N507="zákl. prenesená",J507,0)</f>
        <v>0</v>
      </c>
      <c r="BH507" s="252">
        <f>IF(N507="zníž. prenesená",J507,0)</f>
        <v>0</v>
      </c>
      <c r="BI507" s="252">
        <f>IF(N507="nulová",J507,0)</f>
        <v>0</v>
      </c>
      <c r="BJ507" s="18" t="s">
        <v>92</v>
      </c>
      <c r="BK507" s="252">
        <f>ROUND(I507*H507,2)</f>
        <v>0</v>
      </c>
      <c r="BL507" s="18" t="s">
        <v>336</v>
      </c>
      <c r="BM507" s="251" t="s">
        <v>3504</v>
      </c>
    </row>
    <row r="508" s="13" customFormat="1">
      <c r="A508" s="13"/>
      <c r="B508" s="258"/>
      <c r="C508" s="259"/>
      <c r="D508" s="260" t="s">
        <v>256</v>
      </c>
      <c r="E508" s="261" t="s">
        <v>1</v>
      </c>
      <c r="F508" s="262" t="s">
        <v>3505</v>
      </c>
      <c r="G508" s="259"/>
      <c r="H508" s="263">
        <v>18.071999999999999</v>
      </c>
      <c r="I508" s="264"/>
      <c r="J508" s="259"/>
      <c r="K508" s="259"/>
      <c r="L508" s="265"/>
      <c r="M508" s="266"/>
      <c r="N508" s="267"/>
      <c r="O508" s="267"/>
      <c r="P508" s="267"/>
      <c r="Q508" s="267"/>
      <c r="R508" s="267"/>
      <c r="S508" s="267"/>
      <c r="T508" s="268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69" t="s">
        <v>256</v>
      </c>
      <c r="AU508" s="269" t="s">
        <v>92</v>
      </c>
      <c r="AV508" s="13" t="s">
        <v>92</v>
      </c>
      <c r="AW508" s="13" t="s">
        <v>32</v>
      </c>
      <c r="AX508" s="13" t="s">
        <v>76</v>
      </c>
      <c r="AY508" s="269" t="s">
        <v>210</v>
      </c>
    </row>
    <row r="509" s="14" customFormat="1">
      <c r="A509" s="14"/>
      <c r="B509" s="270"/>
      <c r="C509" s="271"/>
      <c r="D509" s="260" t="s">
        <v>256</v>
      </c>
      <c r="E509" s="272" t="s">
        <v>1</v>
      </c>
      <c r="F509" s="273" t="s">
        <v>268</v>
      </c>
      <c r="G509" s="271"/>
      <c r="H509" s="274">
        <v>18.071999999999999</v>
      </c>
      <c r="I509" s="275"/>
      <c r="J509" s="271"/>
      <c r="K509" s="271"/>
      <c r="L509" s="276"/>
      <c r="M509" s="277"/>
      <c r="N509" s="278"/>
      <c r="O509" s="278"/>
      <c r="P509" s="278"/>
      <c r="Q509" s="278"/>
      <c r="R509" s="278"/>
      <c r="S509" s="278"/>
      <c r="T509" s="279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T509" s="280" t="s">
        <v>256</v>
      </c>
      <c r="AU509" s="280" t="s">
        <v>92</v>
      </c>
      <c r="AV509" s="14" t="s">
        <v>227</v>
      </c>
      <c r="AW509" s="14" t="s">
        <v>32</v>
      </c>
      <c r="AX509" s="14" t="s">
        <v>84</v>
      </c>
      <c r="AY509" s="280" t="s">
        <v>210</v>
      </c>
    </row>
    <row r="510" s="2" customFormat="1" ht="16.30189" customHeight="1">
      <c r="A510" s="39"/>
      <c r="B510" s="40"/>
      <c r="C510" s="281" t="s">
        <v>2831</v>
      </c>
      <c r="D510" s="281" t="s">
        <v>330</v>
      </c>
      <c r="E510" s="282" t="s">
        <v>1213</v>
      </c>
      <c r="F510" s="283" t="s">
        <v>1214</v>
      </c>
      <c r="G510" s="284" t="s">
        <v>333</v>
      </c>
      <c r="H510" s="285">
        <v>0.0060000000000000001</v>
      </c>
      <c r="I510" s="286"/>
      <c r="J510" s="287">
        <f>ROUND(I510*H510,2)</f>
        <v>0</v>
      </c>
      <c r="K510" s="288"/>
      <c r="L510" s="289"/>
      <c r="M510" s="290" t="s">
        <v>1</v>
      </c>
      <c r="N510" s="291" t="s">
        <v>42</v>
      </c>
      <c r="O510" s="98"/>
      <c r="P510" s="249">
        <f>O510*H510</f>
        <v>0</v>
      </c>
      <c r="Q510" s="249">
        <v>1</v>
      </c>
      <c r="R510" s="249">
        <f>Q510*H510</f>
        <v>0.0060000000000000001</v>
      </c>
      <c r="S510" s="249">
        <v>0</v>
      </c>
      <c r="T510" s="250">
        <f>S510*H510</f>
        <v>0</v>
      </c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R510" s="251" t="s">
        <v>418</v>
      </c>
      <c r="AT510" s="251" t="s">
        <v>330</v>
      </c>
      <c r="AU510" s="251" t="s">
        <v>92</v>
      </c>
      <c r="AY510" s="18" t="s">
        <v>210</v>
      </c>
      <c r="BE510" s="252">
        <f>IF(N510="základná",J510,0)</f>
        <v>0</v>
      </c>
      <c r="BF510" s="252">
        <f>IF(N510="znížená",J510,0)</f>
        <v>0</v>
      </c>
      <c r="BG510" s="252">
        <f>IF(N510="zákl. prenesená",J510,0)</f>
        <v>0</v>
      </c>
      <c r="BH510" s="252">
        <f>IF(N510="zníž. prenesená",J510,0)</f>
        <v>0</v>
      </c>
      <c r="BI510" s="252">
        <f>IF(N510="nulová",J510,0)</f>
        <v>0</v>
      </c>
      <c r="BJ510" s="18" t="s">
        <v>92</v>
      </c>
      <c r="BK510" s="252">
        <f>ROUND(I510*H510,2)</f>
        <v>0</v>
      </c>
      <c r="BL510" s="18" t="s">
        <v>336</v>
      </c>
      <c r="BM510" s="251" t="s">
        <v>3506</v>
      </c>
    </row>
    <row r="511" s="13" customFormat="1">
      <c r="A511" s="13"/>
      <c r="B511" s="258"/>
      <c r="C511" s="259"/>
      <c r="D511" s="260" t="s">
        <v>256</v>
      </c>
      <c r="E511" s="259"/>
      <c r="F511" s="262" t="s">
        <v>3507</v>
      </c>
      <c r="G511" s="259"/>
      <c r="H511" s="263">
        <v>0.0060000000000000001</v>
      </c>
      <c r="I511" s="264"/>
      <c r="J511" s="259"/>
      <c r="K511" s="259"/>
      <c r="L511" s="265"/>
      <c r="M511" s="266"/>
      <c r="N511" s="267"/>
      <c r="O511" s="267"/>
      <c r="P511" s="267"/>
      <c r="Q511" s="267"/>
      <c r="R511" s="267"/>
      <c r="S511" s="267"/>
      <c r="T511" s="268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69" t="s">
        <v>256</v>
      </c>
      <c r="AU511" s="269" t="s">
        <v>92</v>
      </c>
      <c r="AV511" s="13" t="s">
        <v>92</v>
      </c>
      <c r="AW511" s="13" t="s">
        <v>4</v>
      </c>
      <c r="AX511" s="13" t="s">
        <v>84</v>
      </c>
      <c r="AY511" s="269" t="s">
        <v>210</v>
      </c>
    </row>
    <row r="512" s="2" customFormat="1" ht="23.4566" customHeight="1">
      <c r="A512" s="39"/>
      <c r="B512" s="40"/>
      <c r="C512" s="239" t="s">
        <v>2836</v>
      </c>
      <c r="D512" s="239" t="s">
        <v>213</v>
      </c>
      <c r="E512" s="240" t="s">
        <v>3065</v>
      </c>
      <c r="F512" s="241" t="s">
        <v>3066</v>
      </c>
      <c r="G512" s="242" t="s">
        <v>254</v>
      </c>
      <c r="H512" s="243">
        <v>23.492000000000001</v>
      </c>
      <c r="I512" s="244"/>
      <c r="J512" s="245">
        <f>ROUND(I512*H512,2)</f>
        <v>0</v>
      </c>
      <c r="K512" s="246"/>
      <c r="L512" s="45"/>
      <c r="M512" s="247" t="s">
        <v>1</v>
      </c>
      <c r="N512" s="248" t="s">
        <v>42</v>
      </c>
      <c r="O512" s="98"/>
      <c r="P512" s="249">
        <f>O512*H512</f>
        <v>0</v>
      </c>
      <c r="Q512" s="249">
        <v>0.00023440000000000001</v>
      </c>
      <c r="R512" s="249">
        <f>Q512*H512</f>
        <v>0.0055065248000000008</v>
      </c>
      <c r="S512" s="249">
        <v>0</v>
      </c>
      <c r="T512" s="250">
        <f>S512*H512</f>
        <v>0</v>
      </c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R512" s="251" t="s">
        <v>336</v>
      </c>
      <c r="AT512" s="251" t="s">
        <v>213</v>
      </c>
      <c r="AU512" s="251" t="s">
        <v>92</v>
      </c>
      <c r="AY512" s="18" t="s">
        <v>210</v>
      </c>
      <c r="BE512" s="252">
        <f>IF(N512="základná",J512,0)</f>
        <v>0</v>
      </c>
      <c r="BF512" s="252">
        <f>IF(N512="znížená",J512,0)</f>
        <v>0</v>
      </c>
      <c r="BG512" s="252">
        <f>IF(N512="zákl. prenesená",J512,0)</f>
        <v>0</v>
      </c>
      <c r="BH512" s="252">
        <f>IF(N512="zníž. prenesená",J512,0)</f>
        <v>0</v>
      </c>
      <c r="BI512" s="252">
        <f>IF(N512="nulová",J512,0)</f>
        <v>0</v>
      </c>
      <c r="BJ512" s="18" t="s">
        <v>92</v>
      </c>
      <c r="BK512" s="252">
        <f>ROUND(I512*H512,2)</f>
        <v>0</v>
      </c>
      <c r="BL512" s="18" t="s">
        <v>336</v>
      </c>
      <c r="BM512" s="251" t="s">
        <v>3508</v>
      </c>
    </row>
    <row r="513" s="13" customFormat="1">
      <c r="A513" s="13"/>
      <c r="B513" s="258"/>
      <c r="C513" s="259"/>
      <c r="D513" s="260" t="s">
        <v>256</v>
      </c>
      <c r="E513" s="261" t="s">
        <v>1</v>
      </c>
      <c r="F513" s="262" t="s">
        <v>3509</v>
      </c>
      <c r="G513" s="259"/>
      <c r="H513" s="263">
        <v>23.492000000000001</v>
      </c>
      <c r="I513" s="264"/>
      <c r="J513" s="259"/>
      <c r="K513" s="259"/>
      <c r="L513" s="265"/>
      <c r="M513" s="266"/>
      <c r="N513" s="267"/>
      <c r="O513" s="267"/>
      <c r="P513" s="267"/>
      <c r="Q513" s="267"/>
      <c r="R513" s="267"/>
      <c r="S513" s="267"/>
      <c r="T513" s="268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69" t="s">
        <v>256</v>
      </c>
      <c r="AU513" s="269" t="s">
        <v>92</v>
      </c>
      <c r="AV513" s="13" t="s">
        <v>92</v>
      </c>
      <c r="AW513" s="13" t="s">
        <v>32</v>
      </c>
      <c r="AX513" s="13" t="s">
        <v>84</v>
      </c>
      <c r="AY513" s="269" t="s">
        <v>210</v>
      </c>
    </row>
    <row r="514" s="2" customFormat="1" ht="16.30189" customHeight="1">
      <c r="A514" s="39"/>
      <c r="B514" s="40"/>
      <c r="C514" s="281" t="s">
        <v>2842</v>
      </c>
      <c r="D514" s="281" t="s">
        <v>330</v>
      </c>
      <c r="E514" s="282" t="s">
        <v>2810</v>
      </c>
      <c r="F514" s="283" t="s">
        <v>2811</v>
      </c>
      <c r="G514" s="284" t="s">
        <v>333</v>
      </c>
      <c r="H514" s="285">
        <v>0.035000000000000003</v>
      </c>
      <c r="I514" s="286"/>
      <c r="J514" s="287">
        <f>ROUND(I514*H514,2)</f>
        <v>0</v>
      </c>
      <c r="K514" s="288"/>
      <c r="L514" s="289"/>
      <c r="M514" s="290" t="s">
        <v>1</v>
      </c>
      <c r="N514" s="291" t="s">
        <v>42</v>
      </c>
      <c r="O514" s="98"/>
      <c r="P514" s="249">
        <f>O514*H514</f>
        <v>0</v>
      </c>
      <c r="Q514" s="249">
        <v>1</v>
      </c>
      <c r="R514" s="249">
        <f>Q514*H514</f>
        <v>0.035000000000000003</v>
      </c>
      <c r="S514" s="249">
        <v>0</v>
      </c>
      <c r="T514" s="250">
        <f>S514*H514</f>
        <v>0</v>
      </c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R514" s="251" t="s">
        <v>418</v>
      </c>
      <c r="AT514" s="251" t="s">
        <v>330</v>
      </c>
      <c r="AU514" s="251" t="s">
        <v>92</v>
      </c>
      <c r="AY514" s="18" t="s">
        <v>210</v>
      </c>
      <c r="BE514" s="252">
        <f>IF(N514="základná",J514,0)</f>
        <v>0</v>
      </c>
      <c r="BF514" s="252">
        <f>IF(N514="znížená",J514,0)</f>
        <v>0</v>
      </c>
      <c r="BG514" s="252">
        <f>IF(N514="zákl. prenesená",J514,0)</f>
        <v>0</v>
      </c>
      <c r="BH514" s="252">
        <f>IF(N514="zníž. prenesená",J514,0)</f>
        <v>0</v>
      </c>
      <c r="BI514" s="252">
        <f>IF(N514="nulová",J514,0)</f>
        <v>0</v>
      </c>
      <c r="BJ514" s="18" t="s">
        <v>92</v>
      </c>
      <c r="BK514" s="252">
        <f>ROUND(I514*H514,2)</f>
        <v>0</v>
      </c>
      <c r="BL514" s="18" t="s">
        <v>336</v>
      </c>
      <c r="BM514" s="251" t="s">
        <v>3510</v>
      </c>
    </row>
    <row r="515" s="13" customFormat="1">
      <c r="A515" s="13"/>
      <c r="B515" s="258"/>
      <c r="C515" s="259"/>
      <c r="D515" s="260" t="s">
        <v>256</v>
      </c>
      <c r="E515" s="259"/>
      <c r="F515" s="262" t="s">
        <v>3511</v>
      </c>
      <c r="G515" s="259"/>
      <c r="H515" s="263">
        <v>0.035000000000000003</v>
      </c>
      <c r="I515" s="264"/>
      <c r="J515" s="259"/>
      <c r="K515" s="259"/>
      <c r="L515" s="265"/>
      <c r="M515" s="266"/>
      <c r="N515" s="267"/>
      <c r="O515" s="267"/>
      <c r="P515" s="267"/>
      <c r="Q515" s="267"/>
      <c r="R515" s="267"/>
      <c r="S515" s="267"/>
      <c r="T515" s="268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69" t="s">
        <v>256</v>
      </c>
      <c r="AU515" s="269" t="s">
        <v>92</v>
      </c>
      <c r="AV515" s="13" t="s">
        <v>92</v>
      </c>
      <c r="AW515" s="13" t="s">
        <v>4</v>
      </c>
      <c r="AX515" s="13" t="s">
        <v>84</v>
      </c>
      <c r="AY515" s="269" t="s">
        <v>210</v>
      </c>
    </row>
    <row r="516" s="2" customFormat="1" ht="23.4566" customHeight="1">
      <c r="A516" s="39"/>
      <c r="B516" s="40"/>
      <c r="C516" s="239" t="s">
        <v>2847</v>
      </c>
      <c r="D516" s="239" t="s">
        <v>213</v>
      </c>
      <c r="E516" s="240" t="s">
        <v>826</v>
      </c>
      <c r="F516" s="241" t="s">
        <v>827</v>
      </c>
      <c r="G516" s="242" t="s">
        <v>254</v>
      </c>
      <c r="H516" s="243">
        <v>46.984000000000002</v>
      </c>
      <c r="I516" s="244"/>
      <c r="J516" s="245">
        <f>ROUND(I516*H516,2)</f>
        <v>0</v>
      </c>
      <c r="K516" s="246"/>
      <c r="L516" s="45"/>
      <c r="M516" s="247" t="s">
        <v>1</v>
      </c>
      <c r="N516" s="248" t="s">
        <v>42</v>
      </c>
      <c r="O516" s="98"/>
      <c r="P516" s="249">
        <f>O516*H516</f>
        <v>0</v>
      </c>
      <c r="Q516" s="249">
        <v>0.00026259999999999999</v>
      </c>
      <c r="R516" s="249">
        <f>Q516*H516</f>
        <v>0.0123379984</v>
      </c>
      <c r="S516" s="249">
        <v>0</v>
      </c>
      <c r="T516" s="250">
        <f>S516*H516</f>
        <v>0</v>
      </c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R516" s="251" t="s">
        <v>336</v>
      </c>
      <c r="AT516" s="251" t="s">
        <v>213</v>
      </c>
      <c r="AU516" s="251" t="s">
        <v>92</v>
      </c>
      <c r="AY516" s="18" t="s">
        <v>210</v>
      </c>
      <c r="BE516" s="252">
        <f>IF(N516="základná",J516,0)</f>
        <v>0</v>
      </c>
      <c r="BF516" s="252">
        <f>IF(N516="znížená",J516,0)</f>
        <v>0</v>
      </c>
      <c r="BG516" s="252">
        <f>IF(N516="zákl. prenesená",J516,0)</f>
        <v>0</v>
      </c>
      <c r="BH516" s="252">
        <f>IF(N516="zníž. prenesená",J516,0)</f>
        <v>0</v>
      </c>
      <c r="BI516" s="252">
        <f>IF(N516="nulová",J516,0)</f>
        <v>0</v>
      </c>
      <c r="BJ516" s="18" t="s">
        <v>92</v>
      </c>
      <c r="BK516" s="252">
        <f>ROUND(I516*H516,2)</f>
        <v>0</v>
      </c>
      <c r="BL516" s="18" t="s">
        <v>336</v>
      </c>
      <c r="BM516" s="251" t="s">
        <v>3512</v>
      </c>
    </row>
    <row r="517" s="13" customFormat="1">
      <c r="A517" s="13"/>
      <c r="B517" s="258"/>
      <c r="C517" s="259"/>
      <c r="D517" s="260" t="s">
        <v>256</v>
      </c>
      <c r="E517" s="261" t="s">
        <v>1</v>
      </c>
      <c r="F517" s="262" t="s">
        <v>3513</v>
      </c>
      <c r="G517" s="259"/>
      <c r="H517" s="263">
        <v>46.984000000000002</v>
      </c>
      <c r="I517" s="264"/>
      <c r="J517" s="259"/>
      <c r="K517" s="259"/>
      <c r="L517" s="265"/>
      <c r="M517" s="266"/>
      <c r="N517" s="267"/>
      <c r="O517" s="267"/>
      <c r="P517" s="267"/>
      <c r="Q517" s="267"/>
      <c r="R517" s="267"/>
      <c r="S517" s="267"/>
      <c r="T517" s="268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269" t="s">
        <v>256</v>
      </c>
      <c r="AU517" s="269" t="s">
        <v>92</v>
      </c>
      <c r="AV517" s="13" t="s">
        <v>92</v>
      </c>
      <c r="AW517" s="13" t="s">
        <v>32</v>
      </c>
      <c r="AX517" s="13" t="s">
        <v>84</v>
      </c>
      <c r="AY517" s="269" t="s">
        <v>210</v>
      </c>
    </row>
    <row r="518" s="2" customFormat="1" ht="16.30189" customHeight="1">
      <c r="A518" s="39"/>
      <c r="B518" s="40"/>
      <c r="C518" s="281" t="s">
        <v>2849</v>
      </c>
      <c r="D518" s="281" t="s">
        <v>330</v>
      </c>
      <c r="E518" s="282" t="s">
        <v>2810</v>
      </c>
      <c r="F518" s="283" t="s">
        <v>2811</v>
      </c>
      <c r="G518" s="284" t="s">
        <v>333</v>
      </c>
      <c r="H518" s="285">
        <v>0.080000000000000002</v>
      </c>
      <c r="I518" s="286"/>
      <c r="J518" s="287">
        <f>ROUND(I518*H518,2)</f>
        <v>0</v>
      </c>
      <c r="K518" s="288"/>
      <c r="L518" s="289"/>
      <c r="M518" s="290" t="s">
        <v>1</v>
      </c>
      <c r="N518" s="291" t="s">
        <v>42</v>
      </c>
      <c r="O518" s="98"/>
      <c r="P518" s="249">
        <f>O518*H518</f>
        <v>0</v>
      </c>
      <c r="Q518" s="249">
        <v>1</v>
      </c>
      <c r="R518" s="249">
        <f>Q518*H518</f>
        <v>0.080000000000000002</v>
      </c>
      <c r="S518" s="249">
        <v>0</v>
      </c>
      <c r="T518" s="250">
        <f>S518*H518</f>
        <v>0</v>
      </c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R518" s="251" t="s">
        <v>418</v>
      </c>
      <c r="AT518" s="251" t="s">
        <v>330</v>
      </c>
      <c r="AU518" s="251" t="s">
        <v>92</v>
      </c>
      <c r="AY518" s="18" t="s">
        <v>210</v>
      </c>
      <c r="BE518" s="252">
        <f>IF(N518="základná",J518,0)</f>
        <v>0</v>
      </c>
      <c r="BF518" s="252">
        <f>IF(N518="znížená",J518,0)</f>
        <v>0</v>
      </c>
      <c r="BG518" s="252">
        <f>IF(N518="zákl. prenesená",J518,0)</f>
        <v>0</v>
      </c>
      <c r="BH518" s="252">
        <f>IF(N518="zníž. prenesená",J518,0)</f>
        <v>0</v>
      </c>
      <c r="BI518" s="252">
        <f>IF(N518="nulová",J518,0)</f>
        <v>0</v>
      </c>
      <c r="BJ518" s="18" t="s">
        <v>92</v>
      </c>
      <c r="BK518" s="252">
        <f>ROUND(I518*H518,2)</f>
        <v>0</v>
      </c>
      <c r="BL518" s="18" t="s">
        <v>336</v>
      </c>
      <c r="BM518" s="251" t="s">
        <v>3514</v>
      </c>
    </row>
    <row r="519" s="13" customFormat="1">
      <c r="A519" s="13"/>
      <c r="B519" s="258"/>
      <c r="C519" s="259"/>
      <c r="D519" s="260" t="s">
        <v>256</v>
      </c>
      <c r="E519" s="259"/>
      <c r="F519" s="262" t="s">
        <v>3515</v>
      </c>
      <c r="G519" s="259"/>
      <c r="H519" s="263">
        <v>0.080000000000000002</v>
      </c>
      <c r="I519" s="264"/>
      <c r="J519" s="259"/>
      <c r="K519" s="259"/>
      <c r="L519" s="265"/>
      <c r="M519" s="266"/>
      <c r="N519" s="267"/>
      <c r="O519" s="267"/>
      <c r="P519" s="267"/>
      <c r="Q519" s="267"/>
      <c r="R519" s="267"/>
      <c r="S519" s="267"/>
      <c r="T519" s="268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69" t="s">
        <v>256</v>
      </c>
      <c r="AU519" s="269" t="s">
        <v>92</v>
      </c>
      <c r="AV519" s="13" t="s">
        <v>92</v>
      </c>
      <c r="AW519" s="13" t="s">
        <v>4</v>
      </c>
      <c r="AX519" s="13" t="s">
        <v>84</v>
      </c>
      <c r="AY519" s="269" t="s">
        <v>210</v>
      </c>
    </row>
    <row r="520" s="2" customFormat="1" ht="23.4566" customHeight="1">
      <c r="A520" s="39"/>
      <c r="B520" s="40"/>
      <c r="C520" s="239" t="s">
        <v>2040</v>
      </c>
      <c r="D520" s="239" t="s">
        <v>213</v>
      </c>
      <c r="E520" s="240" t="s">
        <v>3073</v>
      </c>
      <c r="F520" s="241" t="s">
        <v>3074</v>
      </c>
      <c r="G520" s="242" t="s">
        <v>254</v>
      </c>
      <c r="H520" s="243">
        <v>32.399999999999999</v>
      </c>
      <c r="I520" s="244"/>
      <c r="J520" s="245">
        <f>ROUND(I520*H520,2)</f>
        <v>0</v>
      </c>
      <c r="K520" s="246"/>
      <c r="L520" s="45"/>
      <c r="M520" s="247" t="s">
        <v>1</v>
      </c>
      <c r="N520" s="248" t="s">
        <v>42</v>
      </c>
      <c r="O520" s="98"/>
      <c r="P520" s="249">
        <f>O520*H520</f>
        <v>0</v>
      </c>
      <c r="Q520" s="249">
        <v>0</v>
      </c>
      <c r="R520" s="249">
        <f>Q520*H520</f>
        <v>0</v>
      </c>
      <c r="S520" s="249">
        <v>0</v>
      </c>
      <c r="T520" s="250">
        <f>S520*H520</f>
        <v>0</v>
      </c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R520" s="251" t="s">
        <v>336</v>
      </c>
      <c r="AT520" s="251" t="s">
        <v>213</v>
      </c>
      <c r="AU520" s="251" t="s">
        <v>92</v>
      </c>
      <c r="AY520" s="18" t="s">
        <v>210</v>
      </c>
      <c r="BE520" s="252">
        <f>IF(N520="základná",J520,0)</f>
        <v>0</v>
      </c>
      <c r="BF520" s="252">
        <f>IF(N520="znížená",J520,0)</f>
        <v>0</v>
      </c>
      <c r="BG520" s="252">
        <f>IF(N520="zákl. prenesená",J520,0)</f>
        <v>0</v>
      </c>
      <c r="BH520" s="252">
        <f>IF(N520="zníž. prenesená",J520,0)</f>
        <v>0</v>
      </c>
      <c r="BI520" s="252">
        <f>IF(N520="nulová",J520,0)</f>
        <v>0</v>
      </c>
      <c r="BJ520" s="18" t="s">
        <v>92</v>
      </c>
      <c r="BK520" s="252">
        <f>ROUND(I520*H520,2)</f>
        <v>0</v>
      </c>
      <c r="BL520" s="18" t="s">
        <v>336</v>
      </c>
      <c r="BM520" s="251" t="s">
        <v>3516</v>
      </c>
    </row>
    <row r="521" s="13" customFormat="1">
      <c r="A521" s="13"/>
      <c r="B521" s="258"/>
      <c r="C521" s="259"/>
      <c r="D521" s="260" t="s">
        <v>256</v>
      </c>
      <c r="E521" s="261" t="s">
        <v>1</v>
      </c>
      <c r="F521" s="262" t="s">
        <v>3517</v>
      </c>
      <c r="G521" s="259"/>
      <c r="H521" s="263">
        <v>32.399999999999999</v>
      </c>
      <c r="I521" s="264"/>
      <c r="J521" s="259"/>
      <c r="K521" s="259"/>
      <c r="L521" s="265"/>
      <c r="M521" s="266"/>
      <c r="N521" s="267"/>
      <c r="O521" s="267"/>
      <c r="P521" s="267"/>
      <c r="Q521" s="267"/>
      <c r="R521" s="267"/>
      <c r="S521" s="267"/>
      <c r="T521" s="268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69" t="s">
        <v>256</v>
      </c>
      <c r="AU521" s="269" t="s">
        <v>92</v>
      </c>
      <c r="AV521" s="13" t="s">
        <v>92</v>
      </c>
      <c r="AW521" s="13" t="s">
        <v>32</v>
      </c>
      <c r="AX521" s="13" t="s">
        <v>84</v>
      </c>
      <c r="AY521" s="269" t="s">
        <v>210</v>
      </c>
    </row>
    <row r="522" s="2" customFormat="1" ht="23.4566" customHeight="1">
      <c r="A522" s="39"/>
      <c r="B522" s="40"/>
      <c r="C522" s="281" t="s">
        <v>2854</v>
      </c>
      <c r="D522" s="281" t="s">
        <v>330</v>
      </c>
      <c r="E522" s="282" t="s">
        <v>3077</v>
      </c>
      <c r="F522" s="283" t="s">
        <v>3078</v>
      </c>
      <c r="G522" s="284" t="s">
        <v>254</v>
      </c>
      <c r="H522" s="285">
        <v>37.259999999999998</v>
      </c>
      <c r="I522" s="286"/>
      <c r="J522" s="287">
        <f>ROUND(I522*H522,2)</f>
        <v>0</v>
      </c>
      <c r="K522" s="288"/>
      <c r="L522" s="289"/>
      <c r="M522" s="290" t="s">
        <v>1</v>
      </c>
      <c r="N522" s="291" t="s">
        <v>42</v>
      </c>
      <c r="O522" s="98"/>
      <c r="P522" s="249">
        <f>O522*H522</f>
        <v>0</v>
      </c>
      <c r="Q522" s="249">
        <v>0.0044999999999999997</v>
      </c>
      <c r="R522" s="249">
        <f>Q522*H522</f>
        <v>0.16766999999999999</v>
      </c>
      <c r="S522" s="249">
        <v>0</v>
      </c>
      <c r="T522" s="250">
        <f>S522*H522</f>
        <v>0</v>
      </c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R522" s="251" t="s">
        <v>418</v>
      </c>
      <c r="AT522" s="251" t="s">
        <v>330</v>
      </c>
      <c r="AU522" s="251" t="s">
        <v>92</v>
      </c>
      <c r="AY522" s="18" t="s">
        <v>210</v>
      </c>
      <c r="BE522" s="252">
        <f>IF(N522="základná",J522,0)</f>
        <v>0</v>
      </c>
      <c r="BF522" s="252">
        <f>IF(N522="znížená",J522,0)</f>
        <v>0</v>
      </c>
      <c r="BG522" s="252">
        <f>IF(N522="zákl. prenesená",J522,0)</f>
        <v>0</v>
      </c>
      <c r="BH522" s="252">
        <f>IF(N522="zníž. prenesená",J522,0)</f>
        <v>0</v>
      </c>
      <c r="BI522" s="252">
        <f>IF(N522="nulová",J522,0)</f>
        <v>0</v>
      </c>
      <c r="BJ522" s="18" t="s">
        <v>92</v>
      </c>
      <c r="BK522" s="252">
        <f>ROUND(I522*H522,2)</f>
        <v>0</v>
      </c>
      <c r="BL522" s="18" t="s">
        <v>336</v>
      </c>
      <c r="BM522" s="251" t="s">
        <v>3518</v>
      </c>
    </row>
    <row r="523" s="13" customFormat="1">
      <c r="A523" s="13"/>
      <c r="B523" s="258"/>
      <c r="C523" s="259"/>
      <c r="D523" s="260" t="s">
        <v>256</v>
      </c>
      <c r="E523" s="259"/>
      <c r="F523" s="262" t="s">
        <v>3519</v>
      </c>
      <c r="G523" s="259"/>
      <c r="H523" s="263">
        <v>37.259999999999998</v>
      </c>
      <c r="I523" s="264"/>
      <c r="J523" s="259"/>
      <c r="K523" s="259"/>
      <c r="L523" s="265"/>
      <c r="M523" s="266"/>
      <c r="N523" s="267"/>
      <c r="O523" s="267"/>
      <c r="P523" s="267"/>
      <c r="Q523" s="267"/>
      <c r="R523" s="267"/>
      <c r="S523" s="267"/>
      <c r="T523" s="268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69" t="s">
        <v>256</v>
      </c>
      <c r="AU523" s="269" t="s">
        <v>92</v>
      </c>
      <c r="AV523" s="13" t="s">
        <v>92</v>
      </c>
      <c r="AW523" s="13" t="s">
        <v>4</v>
      </c>
      <c r="AX523" s="13" t="s">
        <v>84</v>
      </c>
      <c r="AY523" s="269" t="s">
        <v>210</v>
      </c>
    </row>
    <row r="524" s="2" customFormat="1" ht="23.4566" customHeight="1">
      <c r="A524" s="39"/>
      <c r="B524" s="40"/>
      <c r="C524" s="239" t="s">
        <v>2857</v>
      </c>
      <c r="D524" s="239" t="s">
        <v>213</v>
      </c>
      <c r="E524" s="240" t="s">
        <v>2815</v>
      </c>
      <c r="F524" s="241" t="s">
        <v>2816</v>
      </c>
      <c r="G524" s="242" t="s">
        <v>254</v>
      </c>
      <c r="H524" s="243">
        <v>39.600000000000001</v>
      </c>
      <c r="I524" s="244"/>
      <c r="J524" s="245">
        <f>ROUND(I524*H524,2)</f>
        <v>0</v>
      </c>
      <c r="K524" s="246"/>
      <c r="L524" s="45"/>
      <c r="M524" s="247" t="s">
        <v>1</v>
      </c>
      <c r="N524" s="248" t="s">
        <v>42</v>
      </c>
      <c r="O524" s="98"/>
      <c r="P524" s="249">
        <f>O524*H524</f>
        <v>0</v>
      </c>
      <c r="Q524" s="249">
        <v>0.00060300000000000002</v>
      </c>
      <c r="R524" s="249">
        <f>Q524*H524</f>
        <v>0.023878800000000002</v>
      </c>
      <c r="S524" s="249">
        <v>0</v>
      </c>
      <c r="T524" s="250">
        <f>S524*H524</f>
        <v>0</v>
      </c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R524" s="251" t="s">
        <v>336</v>
      </c>
      <c r="AT524" s="251" t="s">
        <v>213</v>
      </c>
      <c r="AU524" s="251" t="s">
        <v>92</v>
      </c>
      <c r="AY524" s="18" t="s">
        <v>210</v>
      </c>
      <c r="BE524" s="252">
        <f>IF(N524="základná",J524,0)</f>
        <v>0</v>
      </c>
      <c r="BF524" s="252">
        <f>IF(N524="znížená",J524,0)</f>
        <v>0</v>
      </c>
      <c r="BG524" s="252">
        <f>IF(N524="zákl. prenesená",J524,0)</f>
        <v>0</v>
      </c>
      <c r="BH524" s="252">
        <f>IF(N524="zníž. prenesená",J524,0)</f>
        <v>0</v>
      </c>
      <c r="BI524" s="252">
        <f>IF(N524="nulová",J524,0)</f>
        <v>0</v>
      </c>
      <c r="BJ524" s="18" t="s">
        <v>92</v>
      </c>
      <c r="BK524" s="252">
        <f>ROUND(I524*H524,2)</f>
        <v>0</v>
      </c>
      <c r="BL524" s="18" t="s">
        <v>336</v>
      </c>
      <c r="BM524" s="251" t="s">
        <v>3520</v>
      </c>
    </row>
    <row r="525" s="13" customFormat="1">
      <c r="A525" s="13"/>
      <c r="B525" s="258"/>
      <c r="C525" s="259"/>
      <c r="D525" s="260" t="s">
        <v>256</v>
      </c>
      <c r="E525" s="261" t="s">
        <v>1</v>
      </c>
      <c r="F525" s="262" t="s">
        <v>3521</v>
      </c>
      <c r="G525" s="259"/>
      <c r="H525" s="263">
        <v>39.600000000000001</v>
      </c>
      <c r="I525" s="264"/>
      <c r="J525" s="259"/>
      <c r="K525" s="259"/>
      <c r="L525" s="265"/>
      <c r="M525" s="266"/>
      <c r="N525" s="267"/>
      <c r="O525" s="267"/>
      <c r="P525" s="267"/>
      <c r="Q525" s="267"/>
      <c r="R525" s="267"/>
      <c r="S525" s="267"/>
      <c r="T525" s="268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69" t="s">
        <v>256</v>
      </c>
      <c r="AU525" s="269" t="s">
        <v>92</v>
      </c>
      <c r="AV525" s="13" t="s">
        <v>92</v>
      </c>
      <c r="AW525" s="13" t="s">
        <v>32</v>
      </c>
      <c r="AX525" s="13" t="s">
        <v>84</v>
      </c>
      <c r="AY525" s="269" t="s">
        <v>210</v>
      </c>
    </row>
    <row r="526" s="2" customFormat="1" ht="21.0566" customHeight="1">
      <c r="A526" s="39"/>
      <c r="B526" s="40"/>
      <c r="C526" s="239" t="s">
        <v>2861</v>
      </c>
      <c r="D526" s="239" t="s">
        <v>213</v>
      </c>
      <c r="E526" s="240" t="s">
        <v>2820</v>
      </c>
      <c r="F526" s="241" t="s">
        <v>2821</v>
      </c>
      <c r="G526" s="242" t="s">
        <v>254</v>
      </c>
      <c r="H526" s="243">
        <v>19.800000000000001</v>
      </c>
      <c r="I526" s="244"/>
      <c r="J526" s="245">
        <f>ROUND(I526*H526,2)</f>
        <v>0</v>
      </c>
      <c r="K526" s="246"/>
      <c r="L526" s="45"/>
      <c r="M526" s="247" t="s">
        <v>1</v>
      </c>
      <c r="N526" s="248" t="s">
        <v>42</v>
      </c>
      <c r="O526" s="98"/>
      <c r="P526" s="249">
        <f>O526*H526</f>
        <v>0</v>
      </c>
      <c r="Q526" s="249">
        <v>0.00085300000000000003</v>
      </c>
      <c r="R526" s="249">
        <f>Q526*H526</f>
        <v>0.016889400000000002</v>
      </c>
      <c r="S526" s="249">
        <v>0</v>
      </c>
      <c r="T526" s="250">
        <f>S526*H526</f>
        <v>0</v>
      </c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R526" s="251" t="s">
        <v>336</v>
      </c>
      <c r="AT526" s="251" t="s">
        <v>213</v>
      </c>
      <c r="AU526" s="251" t="s">
        <v>92</v>
      </c>
      <c r="AY526" s="18" t="s">
        <v>210</v>
      </c>
      <c r="BE526" s="252">
        <f>IF(N526="základná",J526,0)</f>
        <v>0</v>
      </c>
      <c r="BF526" s="252">
        <f>IF(N526="znížená",J526,0)</f>
        <v>0</v>
      </c>
      <c r="BG526" s="252">
        <f>IF(N526="zákl. prenesená",J526,0)</f>
        <v>0</v>
      </c>
      <c r="BH526" s="252">
        <f>IF(N526="zníž. prenesená",J526,0)</f>
        <v>0</v>
      </c>
      <c r="BI526" s="252">
        <f>IF(N526="nulová",J526,0)</f>
        <v>0</v>
      </c>
      <c r="BJ526" s="18" t="s">
        <v>92</v>
      </c>
      <c r="BK526" s="252">
        <f>ROUND(I526*H526,2)</f>
        <v>0</v>
      </c>
      <c r="BL526" s="18" t="s">
        <v>336</v>
      </c>
      <c r="BM526" s="251" t="s">
        <v>3522</v>
      </c>
    </row>
    <row r="527" s="15" customFormat="1">
      <c r="A527" s="15"/>
      <c r="B527" s="292"/>
      <c r="C527" s="293"/>
      <c r="D527" s="260" t="s">
        <v>256</v>
      </c>
      <c r="E527" s="294" t="s">
        <v>1</v>
      </c>
      <c r="F527" s="295" t="s">
        <v>2823</v>
      </c>
      <c r="G527" s="293"/>
      <c r="H527" s="294" t="s">
        <v>1</v>
      </c>
      <c r="I527" s="296"/>
      <c r="J527" s="293"/>
      <c r="K527" s="293"/>
      <c r="L527" s="297"/>
      <c r="M527" s="298"/>
      <c r="N527" s="299"/>
      <c r="O527" s="299"/>
      <c r="P527" s="299"/>
      <c r="Q527" s="299"/>
      <c r="R527" s="299"/>
      <c r="S527" s="299"/>
      <c r="T527" s="300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T527" s="301" t="s">
        <v>256</v>
      </c>
      <c r="AU527" s="301" t="s">
        <v>92</v>
      </c>
      <c r="AV527" s="15" t="s">
        <v>84</v>
      </c>
      <c r="AW527" s="15" t="s">
        <v>32</v>
      </c>
      <c r="AX527" s="15" t="s">
        <v>76</v>
      </c>
      <c r="AY527" s="301" t="s">
        <v>210</v>
      </c>
    </row>
    <row r="528" s="13" customFormat="1">
      <c r="A528" s="13"/>
      <c r="B528" s="258"/>
      <c r="C528" s="259"/>
      <c r="D528" s="260" t="s">
        <v>256</v>
      </c>
      <c r="E528" s="261" t="s">
        <v>1</v>
      </c>
      <c r="F528" s="262" t="s">
        <v>3523</v>
      </c>
      <c r="G528" s="259"/>
      <c r="H528" s="263">
        <v>19.800000000000001</v>
      </c>
      <c r="I528" s="264"/>
      <c r="J528" s="259"/>
      <c r="K528" s="259"/>
      <c r="L528" s="265"/>
      <c r="M528" s="266"/>
      <c r="N528" s="267"/>
      <c r="O528" s="267"/>
      <c r="P528" s="267"/>
      <c r="Q528" s="267"/>
      <c r="R528" s="267"/>
      <c r="S528" s="267"/>
      <c r="T528" s="268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69" t="s">
        <v>256</v>
      </c>
      <c r="AU528" s="269" t="s">
        <v>92</v>
      </c>
      <c r="AV528" s="13" t="s">
        <v>92</v>
      </c>
      <c r="AW528" s="13" t="s">
        <v>32</v>
      </c>
      <c r="AX528" s="13" t="s">
        <v>76</v>
      </c>
      <c r="AY528" s="269" t="s">
        <v>210</v>
      </c>
    </row>
    <row r="529" s="14" customFormat="1">
      <c r="A529" s="14"/>
      <c r="B529" s="270"/>
      <c r="C529" s="271"/>
      <c r="D529" s="260" t="s">
        <v>256</v>
      </c>
      <c r="E529" s="272" t="s">
        <v>1</v>
      </c>
      <c r="F529" s="273" t="s">
        <v>268</v>
      </c>
      <c r="G529" s="271"/>
      <c r="H529" s="274">
        <v>19.800000000000001</v>
      </c>
      <c r="I529" s="275"/>
      <c r="J529" s="271"/>
      <c r="K529" s="271"/>
      <c r="L529" s="276"/>
      <c r="M529" s="277"/>
      <c r="N529" s="278"/>
      <c r="O529" s="278"/>
      <c r="P529" s="278"/>
      <c r="Q529" s="278"/>
      <c r="R529" s="278"/>
      <c r="S529" s="278"/>
      <c r="T529" s="279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T529" s="280" t="s">
        <v>256</v>
      </c>
      <c r="AU529" s="280" t="s">
        <v>92</v>
      </c>
      <c r="AV529" s="14" t="s">
        <v>227</v>
      </c>
      <c r="AW529" s="14" t="s">
        <v>4</v>
      </c>
      <c r="AX529" s="14" t="s">
        <v>84</v>
      </c>
      <c r="AY529" s="280" t="s">
        <v>210</v>
      </c>
    </row>
    <row r="530" s="2" customFormat="1" ht="36.72453" customHeight="1">
      <c r="A530" s="39"/>
      <c r="B530" s="40"/>
      <c r="C530" s="239" t="s">
        <v>2863</v>
      </c>
      <c r="D530" s="239" t="s">
        <v>213</v>
      </c>
      <c r="E530" s="240" t="s">
        <v>2826</v>
      </c>
      <c r="F530" s="241" t="s">
        <v>2827</v>
      </c>
      <c r="G530" s="242" t="s">
        <v>254</v>
      </c>
      <c r="H530" s="243">
        <v>92.650000000000006</v>
      </c>
      <c r="I530" s="244"/>
      <c r="J530" s="245">
        <f>ROUND(I530*H530,2)</f>
        <v>0</v>
      </c>
      <c r="K530" s="246"/>
      <c r="L530" s="45"/>
      <c r="M530" s="247" t="s">
        <v>1</v>
      </c>
      <c r="N530" s="248" t="s">
        <v>42</v>
      </c>
      <c r="O530" s="98"/>
      <c r="P530" s="249">
        <f>O530*H530</f>
        <v>0</v>
      </c>
      <c r="Q530" s="249">
        <v>0.0025000000000000001</v>
      </c>
      <c r="R530" s="249">
        <f>Q530*H530</f>
        <v>0.23162500000000003</v>
      </c>
      <c r="S530" s="249">
        <v>0</v>
      </c>
      <c r="T530" s="250">
        <f>S530*H530</f>
        <v>0</v>
      </c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R530" s="251" t="s">
        <v>336</v>
      </c>
      <c r="AT530" s="251" t="s">
        <v>213</v>
      </c>
      <c r="AU530" s="251" t="s">
        <v>92</v>
      </c>
      <c r="AY530" s="18" t="s">
        <v>210</v>
      </c>
      <c r="BE530" s="252">
        <f>IF(N530="základná",J530,0)</f>
        <v>0</v>
      </c>
      <c r="BF530" s="252">
        <f>IF(N530="znížená",J530,0)</f>
        <v>0</v>
      </c>
      <c r="BG530" s="252">
        <f>IF(N530="zákl. prenesená",J530,0)</f>
        <v>0</v>
      </c>
      <c r="BH530" s="252">
        <f>IF(N530="zníž. prenesená",J530,0)</f>
        <v>0</v>
      </c>
      <c r="BI530" s="252">
        <f>IF(N530="nulová",J530,0)</f>
        <v>0</v>
      </c>
      <c r="BJ530" s="18" t="s">
        <v>92</v>
      </c>
      <c r="BK530" s="252">
        <f>ROUND(I530*H530,2)</f>
        <v>0</v>
      </c>
      <c r="BL530" s="18" t="s">
        <v>336</v>
      </c>
      <c r="BM530" s="251" t="s">
        <v>3524</v>
      </c>
    </row>
    <row r="531" s="15" customFormat="1">
      <c r="A531" s="15"/>
      <c r="B531" s="292"/>
      <c r="C531" s="293"/>
      <c r="D531" s="260" t="s">
        <v>256</v>
      </c>
      <c r="E531" s="294" t="s">
        <v>1</v>
      </c>
      <c r="F531" s="295" t="s">
        <v>2829</v>
      </c>
      <c r="G531" s="293"/>
      <c r="H531" s="294" t="s">
        <v>1</v>
      </c>
      <c r="I531" s="296"/>
      <c r="J531" s="293"/>
      <c r="K531" s="293"/>
      <c r="L531" s="297"/>
      <c r="M531" s="298"/>
      <c r="N531" s="299"/>
      <c r="O531" s="299"/>
      <c r="P531" s="299"/>
      <c r="Q531" s="299"/>
      <c r="R531" s="299"/>
      <c r="S531" s="299"/>
      <c r="T531" s="300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T531" s="301" t="s">
        <v>256</v>
      </c>
      <c r="AU531" s="301" t="s">
        <v>92</v>
      </c>
      <c r="AV531" s="15" t="s">
        <v>84</v>
      </c>
      <c r="AW531" s="15" t="s">
        <v>32</v>
      </c>
      <c r="AX531" s="15" t="s">
        <v>76</v>
      </c>
      <c r="AY531" s="301" t="s">
        <v>210</v>
      </c>
    </row>
    <row r="532" s="13" customFormat="1">
      <c r="A532" s="13"/>
      <c r="B532" s="258"/>
      <c r="C532" s="259"/>
      <c r="D532" s="260" t="s">
        <v>256</v>
      </c>
      <c r="E532" s="261" t="s">
        <v>1</v>
      </c>
      <c r="F532" s="262" t="s">
        <v>3525</v>
      </c>
      <c r="G532" s="259"/>
      <c r="H532" s="263">
        <v>73.950000000000003</v>
      </c>
      <c r="I532" s="264"/>
      <c r="J532" s="259"/>
      <c r="K532" s="259"/>
      <c r="L532" s="265"/>
      <c r="M532" s="266"/>
      <c r="N532" s="267"/>
      <c r="O532" s="267"/>
      <c r="P532" s="267"/>
      <c r="Q532" s="267"/>
      <c r="R532" s="267"/>
      <c r="S532" s="267"/>
      <c r="T532" s="268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T532" s="269" t="s">
        <v>256</v>
      </c>
      <c r="AU532" s="269" t="s">
        <v>92</v>
      </c>
      <c r="AV532" s="13" t="s">
        <v>92</v>
      </c>
      <c r="AW532" s="13" t="s">
        <v>32</v>
      </c>
      <c r="AX532" s="13" t="s">
        <v>76</v>
      </c>
      <c r="AY532" s="269" t="s">
        <v>210</v>
      </c>
    </row>
    <row r="533" s="13" customFormat="1">
      <c r="A533" s="13"/>
      <c r="B533" s="258"/>
      <c r="C533" s="259"/>
      <c r="D533" s="260" t="s">
        <v>256</v>
      </c>
      <c r="E533" s="261" t="s">
        <v>1</v>
      </c>
      <c r="F533" s="262" t="s">
        <v>3460</v>
      </c>
      <c r="G533" s="259"/>
      <c r="H533" s="263">
        <v>18.699999999999999</v>
      </c>
      <c r="I533" s="264"/>
      <c r="J533" s="259"/>
      <c r="K533" s="259"/>
      <c r="L533" s="265"/>
      <c r="M533" s="266"/>
      <c r="N533" s="267"/>
      <c r="O533" s="267"/>
      <c r="P533" s="267"/>
      <c r="Q533" s="267"/>
      <c r="R533" s="267"/>
      <c r="S533" s="267"/>
      <c r="T533" s="268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T533" s="269" t="s">
        <v>256</v>
      </c>
      <c r="AU533" s="269" t="s">
        <v>92</v>
      </c>
      <c r="AV533" s="13" t="s">
        <v>92</v>
      </c>
      <c r="AW533" s="13" t="s">
        <v>32</v>
      </c>
      <c r="AX533" s="13" t="s">
        <v>76</v>
      </c>
      <c r="AY533" s="269" t="s">
        <v>210</v>
      </c>
    </row>
    <row r="534" s="14" customFormat="1">
      <c r="A534" s="14"/>
      <c r="B534" s="270"/>
      <c r="C534" s="271"/>
      <c r="D534" s="260" t="s">
        <v>256</v>
      </c>
      <c r="E534" s="272" t="s">
        <v>1</v>
      </c>
      <c r="F534" s="273" t="s">
        <v>268</v>
      </c>
      <c r="G534" s="271"/>
      <c r="H534" s="274">
        <v>92.650000000000006</v>
      </c>
      <c r="I534" s="275"/>
      <c r="J534" s="271"/>
      <c r="K534" s="271"/>
      <c r="L534" s="276"/>
      <c r="M534" s="277"/>
      <c r="N534" s="278"/>
      <c r="O534" s="278"/>
      <c r="P534" s="278"/>
      <c r="Q534" s="278"/>
      <c r="R534" s="278"/>
      <c r="S534" s="278"/>
      <c r="T534" s="279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T534" s="280" t="s">
        <v>256</v>
      </c>
      <c r="AU534" s="280" t="s">
        <v>92</v>
      </c>
      <c r="AV534" s="14" t="s">
        <v>227</v>
      </c>
      <c r="AW534" s="14" t="s">
        <v>32</v>
      </c>
      <c r="AX534" s="14" t="s">
        <v>84</v>
      </c>
      <c r="AY534" s="280" t="s">
        <v>210</v>
      </c>
    </row>
    <row r="535" s="2" customFormat="1" ht="16.30189" customHeight="1">
      <c r="A535" s="39"/>
      <c r="B535" s="40"/>
      <c r="C535" s="281" t="s">
        <v>2868</v>
      </c>
      <c r="D535" s="281" t="s">
        <v>330</v>
      </c>
      <c r="E535" s="282" t="s">
        <v>2832</v>
      </c>
      <c r="F535" s="283" t="s">
        <v>2833</v>
      </c>
      <c r="G535" s="284" t="s">
        <v>1050</v>
      </c>
      <c r="H535" s="285">
        <v>46.325000000000003</v>
      </c>
      <c r="I535" s="286"/>
      <c r="J535" s="287">
        <f>ROUND(I535*H535,2)</f>
        <v>0</v>
      </c>
      <c r="K535" s="288"/>
      <c r="L535" s="289"/>
      <c r="M535" s="290" t="s">
        <v>1</v>
      </c>
      <c r="N535" s="291" t="s">
        <v>42</v>
      </c>
      <c r="O535" s="98"/>
      <c r="P535" s="249">
        <f>O535*H535</f>
        <v>0</v>
      </c>
      <c r="Q535" s="249">
        <v>0.001</v>
      </c>
      <c r="R535" s="249">
        <f>Q535*H535</f>
        <v>0.046325000000000005</v>
      </c>
      <c r="S535" s="249">
        <v>0</v>
      </c>
      <c r="T535" s="250">
        <f>S535*H535</f>
        <v>0</v>
      </c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R535" s="251" t="s">
        <v>418</v>
      </c>
      <c r="AT535" s="251" t="s">
        <v>330</v>
      </c>
      <c r="AU535" s="251" t="s">
        <v>92</v>
      </c>
      <c r="AY535" s="18" t="s">
        <v>210</v>
      </c>
      <c r="BE535" s="252">
        <f>IF(N535="základná",J535,0)</f>
        <v>0</v>
      </c>
      <c r="BF535" s="252">
        <f>IF(N535="znížená",J535,0)</f>
        <v>0</v>
      </c>
      <c r="BG535" s="252">
        <f>IF(N535="zákl. prenesená",J535,0)</f>
        <v>0</v>
      </c>
      <c r="BH535" s="252">
        <f>IF(N535="zníž. prenesená",J535,0)</f>
        <v>0</v>
      </c>
      <c r="BI535" s="252">
        <f>IF(N535="nulová",J535,0)</f>
        <v>0</v>
      </c>
      <c r="BJ535" s="18" t="s">
        <v>92</v>
      </c>
      <c r="BK535" s="252">
        <f>ROUND(I535*H535,2)</f>
        <v>0</v>
      </c>
      <c r="BL535" s="18" t="s">
        <v>336</v>
      </c>
      <c r="BM535" s="251" t="s">
        <v>3526</v>
      </c>
    </row>
    <row r="536" s="13" customFormat="1">
      <c r="A536" s="13"/>
      <c r="B536" s="258"/>
      <c r="C536" s="259"/>
      <c r="D536" s="260" t="s">
        <v>256</v>
      </c>
      <c r="E536" s="259"/>
      <c r="F536" s="262" t="s">
        <v>3527</v>
      </c>
      <c r="G536" s="259"/>
      <c r="H536" s="263">
        <v>46.325000000000003</v>
      </c>
      <c r="I536" s="264"/>
      <c r="J536" s="259"/>
      <c r="K536" s="259"/>
      <c r="L536" s="265"/>
      <c r="M536" s="266"/>
      <c r="N536" s="267"/>
      <c r="O536" s="267"/>
      <c r="P536" s="267"/>
      <c r="Q536" s="267"/>
      <c r="R536" s="267"/>
      <c r="S536" s="267"/>
      <c r="T536" s="268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T536" s="269" t="s">
        <v>256</v>
      </c>
      <c r="AU536" s="269" t="s">
        <v>92</v>
      </c>
      <c r="AV536" s="13" t="s">
        <v>92</v>
      </c>
      <c r="AW536" s="13" t="s">
        <v>4</v>
      </c>
      <c r="AX536" s="13" t="s">
        <v>84</v>
      </c>
      <c r="AY536" s="269" t="s">
        <v>210</v>
      </c>
    </row>
    <row r="537" s="2" customFormat="1" ht="21.0566" customHeight="1">
      <c r="A537" s="39"/>
      <c r="B537" s="40"/>
      <c r="C537" s="239" t="s">
        <v>2872</v>
      </c>
      <c r="D537" s="239" t="s">
        <v>213</v>
      </c>
      <c r="E537" s="240" t="s">
        <v>2837</v>
      </c>
      <c r="F537" s="241" t="s">
        <v>2838</v>
      </c>
      <c r="G537" s="242" t="s">
        <v>254</v>
      </c>
      <c r="H537" s="243">
        <v>110.05</v>
      </c>
      <c r="I537" s="244"/>
      <c r="J537" s="245">
        <f>ROUND(I537*H537,2)</f>
        <v>0</v>
      </c>
      <c r="K537" s="246"/>
      <c r="L537" s="45"/>
      <c r="M537" s="247" t="s">
        <v>1</v>
      </c>
      <c r="N537" s="248" t="s">
        <v>42</v>
      </c>
      <c r="O537" s="98"/>
      <c r="P537" s="249">
        <f>O537*H537</f>
        <v>0</v>
      </c>
      <c r="Q537" s="249">
        <v>0.00054226000000000003</v>
      </c>
      <c r="R537" s="249">
        <f>Q537*H537</f>
        <v>0.059675712999999998</v>
      </c>
      <c r="S537" s="249">
        <v>0</v>
      </c>
      <c r="T537" s="250">
        <f>S537*H537</f>
        <v>0</v>
      </c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R537" s="251" t="s">
        <v>336</v>
      </c>
      <c r="AT537" s="251" t="s">
        <v>213</v>
      </c>
      <c r="AU537" s="251" t="s">
        <v>92</v>
      </c>
      <c r="AY537" s="18" t="s">
        <v>210</v>
      </c>
      <c r="BE537" s="252">
        <f>IF(N537="základná",J537,0)</f>
        <v>0</v>
      </c>
      <c r="BF537" s="252">
        <f>IF(N537="znížená",J537,0)</f>
        <v>0</v>
      </c>
      <c r="BG537" s="252">
        <f>IF(N537="zákl. prenesená",J537,0)</f>
        <v>0</v>
      </c>
      <c r="BH537" s="252">
        <f>IF(N537="zníž. prenesená",J537,0)</f>
        <v>0</v>
      </c>
      <c r="BI537" s="252">
        <f>IF(N537="nulová",J537,0)</f>
        <v>0</v>
      </c>
      <c r="BJ537" s="18" t="s">
        <v>92</v>
      </c>
      <c r="BK537" s="252">
        <f>ROUND(I537*H537,2)</f>
        <v>0</v>
      </c>
      <c r="BL537" s="18" t="s">
        <v>336</v>
      </c>
      <c r="BM537" s="251" t="s">
        <v>3528</v>
      </c>
    </row>
    <row r="538" s="13" customFormat="1">
      <c r="A538" s="13"/>
      <c r="B538" s="258"/>
      <c r="C538" s="259"/>
      <c r="D538" s="260" t="s">
        <v>256</v>
      </c>
      <c r="E538" s="261" t="s">
        <v>1</v>
      </c>
      <c r="F538" s="262" t="s">
        <v>3529</v>
      </c>
      <c r="G538" s="259"/>
      <c r="H538" s="263">
        <v>73.950000000000003</v>
      </c>
      <c r="I538" s="264"/>
      <c r="J538" s="259"/>
      <c r="K538" s="259"/>
      <c r="L538" s="265"/>
      <c r="M538" s="266"/>
      <c r="N538" s="267"/>
      <c r="O538" s="267"/>
      <c r="P538" s="267"/>
      <c r="Q538" s="267"/>
      <c r="R538" s="267"/>
      <c r="S538" s="267"/>
      <c r="T538" s="268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T538" s="269" t="s">
        <v>256</v>
      </c>
      <c r="AU538" s="269" t="s">
        <v>92</v>
      </c>
      <c r="AV538" s="13" t="s">
        <v>92</v>
      </c>
      <c r="AW538" s="13" t="s">
        <v>32</v>
      </c>
      <c r="AX538" s="13" t="s">
        <v>76</v>
      </c>
      <c r="AY538" s="269" t="s">
        <v>210</v>
      </c>
    </row>
    <row r="539" s="13" customFormat="1">
      <c r="A539" s="13"/>
      <c r="B539" s="258"/>
      <c r="C539" s="259"/>
      <c r="D539" s="260" t="s">
        <v>256</v>
      </c>
      <c r="E539" s="261" t="s">
        <v>1</v>
      </c>
      <c r="F539" s="262" t="s">
        <v>3460</v>
      </c>
      <c r="G539" s="259"/>
      <c r="H539" s="263">
        <v>18.699999999999999</v>
      </c>
      <c r="I539" s="264"/>
      <c r="J539" s="259"/>
      <c r="K539" s="259"/>
      <c r="L539" s="265"/>
      <c r="M539" s="266"/>
      <c r="N539" s="267"/>
      <c r="O539" s="267"/>
      <c r="P539" s="267"/>
      <c r="Q539" s="267"/>
      <c r="R539" s="267"/>
      <c r="S539" s="267"/>
      <c r="T539" s="268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269" t="s">
        <v>256</v>
      </c>
      <c r="AU539" s="269" t="s">
        <v>92</v>
      </c>
      <c r="AV539" s="13" t="s">
        <v>92</v>
      </c>
      <c r="AW539" s="13" t="s">
        <v>32</v>
      </c>
      <c r="AX539" s="13" t="s">
        <v>76</v>
      </c>
      <c r="AY539" s="269" t="s">
        <v>210</v>
      </c>
    </row>
    <row r="540" s="13" customFormat="1">
      <c r="A540" s="13"/>
      <c r="B540" s="258"/>
      <c r="C540" s="259"/>
      <c r="D540" s="260" t="s">
        <v>256</v>
      </c>
      <c r="E540" s="261" t="s">
        <v>1</v>
      </c>
      <c r="F540" s="262" t="s">
        <v>3530</v>
      </c>
      <c r="G540" s="259"/>
      <c r="H540" s="263">
        <v>17.399999999999999</v>
      </c>
      <c r="I540" s="264"/>
      <c r="J540" s="259"/>
      <c r="K540" s="259"/>
      <c r="L540" s="265"/>
      <c r="M540" s="266"/>
      <c r="N540" s="267"/>
      <c r="O540" s="267"/>
      <c r="P540" s="267"/>
      <c r="Q540" s="267"/>
      <c r="R540" s="267"/>
      <c r="S540" s="267"/>
      <c r="T540" s="268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T540" s="269" t="s">
        <v>256</v>
      </c>
      <c r="AU540" s="269" t="s">
        <v>92</v>
      </c>
      <c r="AV540" s="13" t="s">
        <v>92</v>
      </c>
      <c r="AW540" s="13" t="s">
        <v>32</v>
      </c>
      <c r="AX540" s="13" t="s">
        <v>76</v>
      </c>
      <c r="AY540" s="269" t="s">
        <v>210</v>
      </c>
    </row>
    <row r="541" s="14" customFormat="1">
      <c r="A541" s="14"/>
      <c r="B541" s="270"/>
      <c r="C541" s="271"/>
      <c r="D541" s="260" t="s">
        <v>256</v>
      </c>
      <c r="E541" s="272" t="s">
        <v>1</v>
      </c>
      <c r="F541" s="273" t="s">
        <v>268</v>
      </c>
      <c r="G541" s="271"/>
      <c r="H541" s="274">
        <v>110.05</v>
      </c>
      <c r="I541" s="275"/>
      <c r="J541" s="271"/>
      <c r="K541" s="271"/>
      <c r="L541" s="276"/>
      <c r="M541" s="277"/>
      <c r="N541" s="278"/>
      <c r="O541" s="278"/>
      <c r="P541" s="278"/>
      <c r="Q541" s="278"/>
      <c r="R541" s="278"/>
      <c r="S541" s="278"/>
      <c r="T541" s="279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T541" s="280" t="s">
        <v>256</v>
      </c>
      <c r="AU541" s="280" t="s">
        <v>92</v>
      </c>
      <c r="AV541" s="14" t="s">
        <v>227</v>
      </c>
      <c r="AW541" s="14" t="s">
        <v>32</v>
      </c>
      <c r="AX541" s="14" t="s">
        <v>84</v>
      </c>
      <c r="AY541" s="280" t="s">
        <v>210</v>
      </c>
    </row>
    <row r="542" s="2" customFormat="1" ht="31.92453" customHeight="1">
      <c r="A542" s="39"/>
      <c r="B542" s="40"/>
      <c r="C542" s="281" t="s">
        <v>2877</v>
      </c>
      <c r="D542" s="281" t="s">
        <v>330</v>
      </c>
      <c r="E542" s="282" t="s">
        <v>2843</v>
      </c>
      <c r="F542" s="283" t="s">
        <v>2844</v>
      </c>
      <c r="G542" s="284" t="s">
        <v>254</v>
      </c>
      <c r="H542" s="285">
        <v>126.55800000000001</v>
      </c>
      <c r="I542" s="286"/>
      <c r="J542" s="287">
        <f>ROUND(I542*H542,2)</f>
        <v>0</v>
      </c>
      <c r="K542" s="288"/>
      <c r="L542" s="289"/>
      <c r="M542" s="290" t="s">
        <v>1</v>
      </c>
      <c r="N542" s="291" t="s">
        <v>42</v>
      </c>
      <c r="O542" s="98"/>
      <c r="P542" s="249">
        <f>O542*H542</f>
        <v>0</v>
      </c>
      <c r="Q542" s="249">
        <v>0.0073800000000000003</v>
      </c>
      <c r="R542" s="249">
        <f>Q542*H542</f>
        <v>0.93399804000000008</v>
      </c>
      <c r="S542" s="249">
        <v>0</v>
      </c>
      <c r="T542" s="250">
        <f>S542*H542</f>
        <v>0</v>
      </c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R542" s="251" t="s">
        <v>418</v>
      </c>
      <c r="AT542" s="251" t="s">
        <v>330</v>
      </c>
      <c r="AU542" s="251" t="s">
        <v>92</v>
      </c>
      <c r="AY542" s="18" t="s">
        <v>210</v>
      </c>
      <c r="BE542" s="252">
        <f>IF(N542="základná",J542,0)</f>
        <v>0</v>
      </c>
      <c r="BF542" s="252">
        <f>IF(N542="znížená",J542,0)</f>
        <v>0</v>
      </c>
      <c r="BG542" s="252">
        <f>IF(N542="zákl. prenesená",J542,0)</f>
        <v>0</v>
      </c>
      <c r="BH542" s="252">
        <f>IF(N542="zníž. prenesená",J542,0)</f>
        <v>0</v>
      </c>
      <c r="BI542" s="252">
        <f>IF(N542="nulová",J542,0)</f>
        <v>0</v>
      </c>
      <c r="BJ542" s="18" t="s">
        <v>92</v>
      </c>
      <c r="BK542" s="252">
        <f>ROUND(I542*H542,2)</f>
        <v>0</v>
      </c>
      <c r="BL542" s="18" t="s">
        <v>336</v>
      </c>
      <c r="BM542" s="251" t="s">
        <v>3531</v>
      </c>
    </row>
    <row r="543" s="13" customFormat="1">
      <c r="A543" s="13"/>
      <c r="B543" s="258"/>
      <c r="C543" s="259"/>
      <c r="D543" s="260" t="s">
        <v>256</v>
      </c>
      <c r="E543" s="259"/>
      <c r="F543" s="262" t="s">
        <v>3532</v>
      </c>
      <c r="G543" s="259"/>
      <c r="H543" s="263">
        <v>126.55800000000001</v>
      </c>
      <c r="I543" s="264"/>
      <c r="J543" s="259"/>
      <c r="K543" s="259"/>
      <c r="L543" s="265"/>
      <c r="M543" s="266"/>
      <c r="N543" s="267"/>
      <c r="O543" s="267"/>
      <c r="P543" s="267"/>
      <c r="Q543" s="267"/>
      <c r="R543" s="267"/>
      <c r="S543" s="267"/>
      <c r="T543" s="268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T543" s="269" t="s">
        <v>256</v>
      </c>
      <c r="AU543" s="269" t="s">
        <v>92</v>
      </c>
      <c r="AV543" s="13" t="s">
        <v>92</v>
      </c>
      <c r="AW543" s="13" t="s">
        <v>4</v>
      </c>
      <c r="AX543" s="13" t="s">
        <v>84</v>
      </c>
      <c r="AY543" s="269" t="s">
        <v>210</v>
      </c>
    </row>
    <row r="544" s="2" customFormat="1" ht="23.4566" customHeight="1">
      <c r="A544" s="39"/>
      <c r="B544" s="40"/>
      <c r="C544" s="239" t="s">
        <v>3085</v>
      </c>
      <c r="D544" s="239" t="s">
        <v>213</v>
      </c>
      <c r="E544" s="240" t="s">
        <v>836</v>
      </c>
      <c r="F544" s="241" t="s">
        <v>837</v>
      </c>
      <c r="G544" s="242" t="s">
        <v>838</v>
      </c>
      <c r="H544" s="302"/>
      <c r="I544" s="244"/>
      <c r="J544" s="245">
        <f>ROUND(I544*H544,2)</f>
        <v>0</v>
      </c>
      <c r="K544" s="246"/>
      <c r="L544" s="45"/>
      <c r="M544" s="247" t="s">
        <v>1</v>
      </c>
      <c r="N544" s="248" t="s">
        <v>42</v>
      </c>
      <c r="O544" s="98"/>
      <c r="P544" s="249">
        <f>O544*H544</f>
        <v>0</v>
      </c>
      <c r="Q544" s="249">
        <v>0</v>
      </c>
      <c r="R544" s="249">
        <f>Q544*H544</f>
        <v>0</v>
      </c>
      <c r="S544" s="249">
        <v>0</v>
      </c>
      <c r="T544" s="250">
        <f>S544*H544</f>
        <v>0</v>
      </c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R544" s="251" t="s">
        <v>336</v>
      </c>
      <c r="AT544" s="251" t="s">
        <v>213</v>
      </c>
      <c r="AU544" s="251" t="s">
        <v>92</v>
      </c>
      <c r="AY544" s="18" t="s">
        <v>210</v>
      </c>
      <c r="BE544" s="252">
        <f>IF(N544="základná",J544,0)</f>
        <v>0</v>
      </c>
      <c r="BF544" s="252">
        <f>IF(N544="znížená",J544,0)</f>
        <v>0</v>
      </c>
      <c r="BG544" s="252">
        <f>IF(N544="zákl. prenesená",J544,0)</f>
        <v>0</v>
      </c>
      <c r="BH544" s="252">
        <f>IF(N544="zníž. prenesená",J544,0)</f>
        <v>0</v>
      </c>
      <c r="BI544" s="252">
        <f>IF(N544="nulová",J544,0)</f>
        <v>0</v>
      </c>
      <c r="BJ544" s="18" t="s">
        <v>92</v>
      </c>
      <c r="BK544" s="252">
        <f>ROUND(I544*H544,2)</f>
        <v>0</v>
      </c>
      <c r="BL544" s="18" t="s">
        <v>336</v>
      </c>
      <c r="BM544" s="251" t="s">
        <v>3533</v>
      </c>
    </row>
    <row r="545" s="12" customFormat="1" ht="25.92" customHeight="1">
      <c r="A545" s="12"/>
      <c r="B545" s="223"/>
      <c r="C545" s="224"/>
      <c r="D545" s="225" t="s">
        <v>75</v>
      </c>
      <c r="E545" s="226" t="s">
        <v>207</v>
      </c>
      <c r="F545" s="226" t="s">
        <v>208</v>
      </c>
      <c r="G545" s="224"/>
      <c r="H545" s="224"/>
      <c r="I545" s="227"/>
      <c r="J545" s="228">
        <f>BK545</f>
        <v>0</v>
      </c>
      <c r="K545" s="224"/>
      <c r="L545" s="229"/>
      <c r="M545" s="230"/>
      <c r="N545" s="231"/>
      <c r="O545" s="231"/>
      <c r="P545" s="232">
        <f>SUM(P546:P555)</f>
        <v>0</v>
      </c>
      <c r="Q545" s="231"/>
      <c r="R545" s="232">
        <f>SUM(R546:R555)</f>
        <v>0</v>
      </c>
      <c r="S545" s="231"/>
      <c r="T545" s="233">
        <f>SUM(T546:T555)</f>
        <v>0</v>
      </c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R545" s="234" t="s">
        <v>209</v>
      </c>
      <c r="AT545" s="235" t="s">
        <v>75</v>
      </c>
      <c r="AU545" s="235" t="s">
        <v>76</v>
      </c>
      <c r="AY545" s="234" t="s">
        <v>210</v>
      </c>
      <c r="BK545" s="236">
        <f>SUM(BK546:BK555)</f>
        <v>0</v>
      </c>
    </row>
    <row r="546" s="2" customFormat="1" ht="31.92453" customHeight="1">
      <c r="A546" s="39"/>
      <c r="B546" s="40"/>
      <c r="C546" s="239" t="s">
        <v>3087</v>
      </c>
      <c r="D546" s="239" t="s">
        <v>213</v>
      </c>
      <c r="E546" s="240" t="s">
        <v>2850</v>
      </c>
      <c r="F546" s="241" t="s">
        <v>215</v>
      </c>
      <c r="G546" s="242" t="s">
        <v>216</v>
      </c>
      <c r="H546" s="243">
        <v>1</v>
      </c>
      <c r="I546" s="244"/>
      <c r="J546" s="245">
        <f>ROUND(I546*H546,2)</f>
        <v>0</v>
      </c>
      <c r="K546" s="246"/>
      <c r="L546" s="45"/>
      <c r="M546" s="247" t="s">
        <v>1</v>
      </c>
      <c r="N546" s="248" t="s">
        <v>42</v>
      </c>
      <c r="O546" s="98"/>
      <c r="P546" s="249">
        <f>O546*H546</f>
        <v>0</v>
      </c>
      <c r="Q546" s="249">
        <v>0</v>
      </c>
      <c r="R546" s="249">
        <f>Q546*H546</f>
        <v>0</v>
      </c>
      <c r="S546" s="249">
        <v>0</v>
      </c>
      <c r="T546" s="250">
        <f>S546*H546</f>
        <v>0</v>
      </c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R546" s="251" t="s">
        <v>217</v>
      </c>
      <c r="AT546" s="251" t="s">
        <v>213</v>
      </c>
      <c r="AU546" s="251" t="s">
        <v>84</v>
      </c>
      <c r="AY546" s="18" t="s">
        <v>210</v>
      </c>
      <c r="BE546" s="252">
        <f>IF(N546="základná",J546,0)</f>
        <v>0</v>
      </c>
      <c r="BF546" s="252">
        <f>IF(N546="znížená",J546,0)</f>
        <v>0</v>
      </c>
      <c r="BG546" s="252">
        <f>IF(N546="zákl. prenesená",J546,0)</f>
        <v>0</v>
      </c>
      <c r="BH546" s="252">
        <f>IF(N546="zníž. prenesená",J546,0)</f>
        <v>0</v>
      </c>
      <c r="BI546" s="252">
        <f>IF(N546="nulová",J546,0)</f>
        <v>0</v>
      </c>
      <c r="BJ546" s="18" t="s">
        <v>92</v>
      </c>
      <c r="BK546" s="252">
        <f>ROUND(I546*H546,2)</f>
        <v>0</v>
      </c>
      <c r="BL546" s="18" t="s">
        <v>217</v>
      </c>
      <c r="BM546" s="251" t="s">
        <v>3534</v>
      </c>
    </row>
    <row r="547" s="2" customFormat="1" ht="23.4566" customHeight="1">
      <c r="A547" s="39"/>
      <c r="B547" s="40"/>
      <c r="C547" s="239" t="s">
        <v>3089</v>
      </c>
      <c r="D547" s="239" t="s">
        <v>213</v>
      </c>
      <c r="E547" s="240" t="s">
        <v>2852</v>
      </c>
      <c r="F547" s="241" t="s">
        <v>220</v>
      </c>
      <c r="G547" s="242" t="s">
        <v>216</v>
      </c>
      <c r="H547" s="243">
        <v>1</v>
      </c>
      <c r="I547" s="244"/>
      <c r="J547" s="245">
        <f>ROUND(I547*H547,2)</f>
        <v>0</v>
      </c>
      <c r="K547" s="246"/>
      <c r="L547" s="45"/>
      <c r="M547" s="247" t="s">
        <v>1</v>
      </c>
      <c r="N547" s="248" t="s">
        <v>42</v>
      </c>
      <c r="O547" s="98"/>
      <c r="P547" s="249">
        <f>O547*H547</f>
        <v>0</v>
      </c>
      <c r="Q547" s="249">
        <v>0</v>
      </c>
      <c r="R547" s="249">
        <f>Q547*H547</f>
        <v>0</v>
      </c>
      <c r="S547" s="249">
        <v>0</v>
      </c>
      <c r="T547" s="250">
        <f>S547*H547</f>
        <v>0</v>
      </c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R547" s="251" t="s">
        <v>217</v>
      </c>
      <c r="AT547" s="251" t="s">
        <v>213</v>
      </c>
      <c r="AU547" s="251" t="s">
        <v>84</v>
      </c>
      <c r="AY547" s="18" t="s">
        <v>210</v>
      </c>
      <c r="BE547" s="252">
        <f>IF(N547="základná",J547,0)</f>
        <v>0</v>
      </c>
      <c r="BF547" s="252">
        <f>IF(N547="znížená",J547,0)</f>
        <v>0</v>
      </c>
      <c r="BG547" s="252">
        <f>IF(N547="zákl. prenesená",J547,0)</f>
        <v>0</v>
      </c>
      <c r="BH547" s="252">
        <f>IF(N547="zníž. prenesená",J547,0)</f>
        <v>0</v>
      </c>
      <c r="BI547" s="252">
        <f>IF(N547="nulová",J547,0)</f>
        <v>0</v>
      </c>
      <c r="BJ547" s="18" t="s">
        <v>92</v>
      </c>
      <c r="BK547" s="252">
        <f>ROUND(I547*H547,2)</f>
        <v>0</v>
      </c>
      <c r="BL547" s="18" t="s">
        <v>217</v>
      </c>
      <c r="BM547" s="251" t="s">
        <v>3535</v>
      </c>
    </row>
    <row r="548" s="2" customFormat="1" ht="23.4566" customHeight="1">
      <c r="A548" s="39"/>
      <c r="B548" s="40"/>
      <c r="C548" s="239" t="s">
        <v>3090</v>
      </c>
      <c r="D548" s="239" t="s">
        <v>213</v>
      </c>
      <c r="E548" s="240" t="s">
        <v>2855</v>
      </c>
      <c r="F548" s="241" t="s">
        <v>223</v>
      </c>
      <c r="G548" s="242" t="s">
        <v>216</v>
      </c>
      <c r="H548" s="243">
        <v>1</v>
      </c>
      <c r="I548" s="244"/>
      <c r="J548" s="245">
        <f>ROUND(I548*H548,2)</f>
        <v>0</v>
      </c>
      <c r="K548" s="246"/>
      <c r="L548" s="45"/>
      <c r="M548" s="247" t="s">
        <v>1</v>
      </c>
      <c r="N548" s="248" t="s">
        <v>42</v>
      </c>
      <c r="O548" s="98"/>
      <c r="P548" s="249">
        <f>O548*H548</f>
        <v>0</v>
      </c>
      <c r="Q548" s="249">
        <v>0</v>
      </c>
      <c r="R548" s="249">
        <f>Q548*H548</f>
        <v>0</v>
      </c>
      <c r="S548" s="249">
        <v>0</v>
      </c>
      <c r="T548" s="250">
        <f>S548*H548</f>
        <v>0</v>
      </c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R548" s="251" t="s">
        <v>217</v>
      </c>
      <c r="AT548" s="251" t="s">
        <v>213</v>
      </c>
      <c r="AU548" s="251" t="s">
        <v>84</v>
      </c>
      <c r="AY548" s="18" t="s">
        <v>210</v>
      </c>
      <c r="BE548" s="252">
        <f>IF(N548="základná",J548,0)</f>
        <v>0</v>
      </c>
      <c r="BF548" s="252">
        <f>IF(N548="znížená",J548,0)</f>
        <v>0</v>
      </c>
      <c r="BG548" s="252">
        <f>IF(N548="zákl. prenesená",J548,0)</f>
        <v>0</v>
      </c>
      <c r="BH548" s="252">
        <f>IF(N548="zníž. prenesená",J548,0)</f>
        <v>0</v>
      </c>
      <c r="BI548" s="252">
        <f>IF(N548="nulová",J548,0)</f>
        <v>0</v>
      </c>
      <c r="BJ548" s="18" t="s">
        <v>92</v>
      </c>
      <c r="BK548" s="252">
        <f>ROUND(I548*H548,2)</f>
        <v>0</v>
      </c>
      <c r="BL548" s="18" t="s">
        <v>217</v>
      </c>
      <c r="BM548" s="251" t="s">
        <v>3536</v>
      </c>
    </row>
    <row r="549" s="2" customFormat="1" ht="42.79245" customHeight="1">
      <c r="A549" s="39"/>
      <c r="B549" s="40"/>
      <c r="C549" s="239" t="s">
        <v>3091</v>
      </c>
      <c r="D549" s="239" t="s">
        <v>213</v>
      </c>
      <c r="E549" s="240" t="s">
        <v>228</v>
      </c>
      <c r="F549" s="241" t="s">
        <v>229</v>
      </c>
      <c r="G549" s="242" t="s">
        <v>216</v>
      </c>
      <c r="H549" s="243">
        <v>1</v>
      </c>
      <c r="I549" s="244"/>
      <c r="J549" s="245">
        <f>ROUND(I549*H549,2)</f>
        <v>0</v>
      </c>
      <c r="K549" s="246"/>
      <c r="L549" s="45"/>
      <c r="M549" s="247" t="s">
        <v>1</v>
      </c>
      <c r="N549" s="248" t="s">
        <v>42</v>
      </c>
      <c r="O549" s="98"/>
      <c r="P549" s="249">
        <f>O549*H549</f>
        <v>0</v>
      </c>
      <c r="Q549" s="249">
        <v>0</v>
      </c>
      <c r="R549" s="249">
        <f>Q549*H549</f>
        <v>0</v>
      </c>
      <c r="S549" s="249">
        <v>0</v>
      </c>
      <c r="T549" s="250">
        <f>S549*H549</f>
        <v>0</v>
      </c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  <c r="AR549" s="251" t="s">
        <v>217</v>
      </c>
      <c r="AT549" s="251" t="s">
        <v>213</v>
      </c>
      <c r="AU549" s="251" t="s">
        <v>84</v>
      </c>
      <c r="AY549" s="18" t="s">
        <v>210</v>
      </c>
      <c r="BE549" s="252">
        <f>IF(N549="základná",J549,0)</f>
        <v>0</v>
      </c>
      <c r="BF549" s="252">
        <f>IF(N549="znížená",J549,0)</f>
        <v>0</v>
      </c>
      <c r="BG549" s="252">
        <f>IF(N549="zákl. prenesená",J549,0)</f>
        <v>0</v>
      </c>
      <c r="BH549" s="252">
        <f>IF(N549="zníž. prenesená",J549,0)</f>
        <v>0</v>
      </c>
      <c r="BI549" s="252">
        <f>IF(N549="nulová",J549,0)</f>
        <v>0</v>
      </c>
      <c r="BJ549" s="18" t="s">
        <v>92</v>
      </c>
      <c r="BK549" s="252">
        <f>ROUND(I549*H549,2)</f>
        <v>0</v>
      </c>
      <c r="BL549" s="18" t="s">
        <v>217</v>
      </c>
      <c r="BM549" s="251" t="s">
        <v>3537</v>
      </c>
    </row>
    <row r="550" s="2" customFormat="1" ht="42.79245" customHeight="1">
      <c r="A550" s="39"/>
      <c r="B550" s="40"/>
      <c r="C550" s="239" t="s">
        <v>3092</v>
      </c>
      <c r="D550" s="239" t="s">
        <v>213</v>
      </c>
      <c r="E550" s="240" t="s">
        <v>2858</v>
      </c>
      <c r="F550" s="241" t="s">
        <v>2859</v>
      </c>
      <c r="G550" s="242" t="s">
        <v>216</v>
      </c>
      <c r="H550" s="243">
        <v>1</v>
      </c>
      <c r="I550" s="244"/>
      <c r="J550" s="245">
        <f>ROUND(I550*H550,2)</f>
        <v>0</v>
      </c>
      <c r="K550" s="246"/>
      <c r="L550" s="45"/>
      <c r="M550" s="247" t="s">
        <v>1</v>
      </c>
      <c r="N550" s="248" t="s">
        <v>42</v>
      </c>
      <c r="O550" s="98"/>
      <c r="P550" s="249">
        <f>O550*H550</f>
        <v>0</v>
      </c>
      <c r="Q550" s="249">
        <v>0</v>
      </c>
      <c r="R550" s="249">
        <f>Q550*H550</f>
        <v>0</v>
      </c>
      <c r="S550" s="249">
        <v>0</v>
      </c>
      <c r="T550" s="250">
        <f>S550*H550</f>
        <v>0</v>
      </c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R550" s="251" t="s">
        <v>217</v>
      </c>
      <c r="AT550" s="251" t="s">
        <v>213</v>
      </c>
      <c r="AU550" s="251" t="s">
        <v>84</v>
      </c>
      <c r="AY550" s="18" t="s">
        <v>210</v>
      </c>
      <c r="BE550" s="252">
        <f>IF(N550="základná",J550,0)</f>
        <v>0</v>
      </c>
      <c r="BF550" s="252">
        <f>IF(N550="znížená",J550,0)</f>
        <v>0</v>
      </c>
      <c r="BG550" s="252">
        <f>IF(N550="zákl. prenesená",J550,0)</f>
        <v>0</v>
      </c>
      <c r="BH550" s="252">
        <f>IF(N550="zníž. prenesená",J550,0)</f>
        <v>0</v>
      </c>
      <c r="BI550" s="252">
        <f>IF(N550="nulová",J550,0)</f>
        <v>0</v>
      </c>
      <c r="BJ550" s="18" t="s">
        <v>92</v>
      </c>
      <c r="BK550" s="252">
        <f>ROUND(I550*H550,2)</f>
        <v>0</v>
      </c>
      <c r="BL550" s="18" t="s">
        <v>217</v>
      </c>
      <c r="BM550" s="251" t="s">
        <v>3538</v>
      </c>
    </row>
    <row r="551" s="2" customFormat="1" ht="31.92453" customHeight="1">
      <c r="A551" s="39"/>
      <c r="B551" s="40"/>
      <c r="C551" s="239" t="s">
        <v>3093</v>
      </c>
      <c r="D551" s="239" t="s">
        <v>213</v>
      </c>
      <c r="E551" s="240" t="s">
        <v>2864</v>
      </c>
      <c r="F551" s="241" t="s">
        <v>2865</v>
      </c>
      <c r="G551" s="242" t="s">
        <v>216</v>
      </c>
      <c r="H551" s="243">
        <v>1</v>
      </c>
      <c r="I551" s="244"/>
      <c r="J551" s="245">
        <f>ROUND(I551*H551,2)</f>
        <v>0</v>
      </c>
      <c r="K551" s="246"/>
      <c r="L551" s="45"/>
      <c r="M551" s="247" t="s">
        <v>1</v>
      </c>
      <c r="N551" s="248" t="s">
        <v>42</v>
      </c>
      <c r="O551" s="98"/>
      <c r="P551" s="249">
        <f>O551*H551</f>
        <v>0</v>
      </c>
      <c r="Q551" s="249">
        <v>0</v>
      </c>
      <c r="R551" s="249">
        <f>Q551*H551</f>
        <v>0</v>
      </c>
      <c r="S551" s="249">
        <v>0</v>
      </c>
      <c r="T551" s="250">
        <f>S551*H551</f>
        <v>0</v>
      </c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R551" s="251" t="s">
        <v>217</v>
      </c>
      <c r="AT551" s="251" t="s">
        <v>213</v>
      </c>
      <c r="AU551" s="251" t="s">
        <v>84</v>
      </c>
      <c r="AY551" s="18" t="s">
        <v>210</v>
      </c>
      <c r="BE551" s="252">
        <f>IF(N551="základná",J551,0)</f>
        <v>0</v>
      </c>
      <c r="BF551" s="252">
        <f>IF(N551="znížená",J551,0)</f>
        <v>0</v>
      </c>
      <c r="BG551" s="252">
        <f>IF(N551="zákl. prenesená",J551,0)</f>
        <v>0</v>
      </c>
      <c r="BH551" s="252">
        <f>IF(N551="zníž. prenesená",J551,0)</f>
        <v>0</v>
      </c>
      <c r="BI551" s="252">
        <f>IF(N551="nulová",J551,0)</f>
        <v>0</v>
      </c>
      <c r="BJ551" s="18" t="s">
        <v>92</v>
      </c>
      <c r="BK551" s="252">
        <f>ROUND(I551*H551,2)</f>
        <v>0</v>
      </c>
      <c r="BL551" s="18" t="s">
        <v>217</v>
      </c>
      <c r="BM551" s="251" t="s">
        <v>3539</v>
      </c>
    </row>
    <row r="552" s="13" customFormat="1">
      <c r="A552" s="13"/>
      <c r="B552" s="258"/>
      <c r="C552" s="259"/>
      <c r="D552" s="260" t="s">
        <v>256</v>
      </c>
      <c r="E552" s="261" t="s">
        <v>1</v>
      </c>
      <c r="F552" s="262" t="s">
        <v>2867</v>
      </c>
      <c r="G552" s="259"/>
      <c r="H552" s="263">
        <v>1</v>
      </c>
      <c r="I552" s="264"/>
      <c r="J552" s="259"/>
      <c r="K552" s="259"/>
      <c r="L552" s="265"/>
      <c r="M552" s="266"/>
      <c r="N552" s="267"/>
      <c r="O552" s="267"/>
      <c r="P552" s="267"/>
      <c r="Q552" s="267"/>
      <c r="R552" s="267"/>
      <c r="S552" s="267"/>
      <c r="T552" s="268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T552" s="269" t="s">
        <v>256</v>
      </c>
      <c r="AU552" s="269" t="s">
        <v>84</v>
      </c>
      <c r="AV552" s="13" t="s">
        <v>92</v>
      </c>
      <c r="AW552" s="13" t="s">
        <v>32</v>
      </c>
      <c r="AX552" s="13" t="s">
        <v>84</v>
      </c>
      <c r="AY552" s="269" t="s">
        <v>210</v>
      </c>
    </row>
    <row r="553" s="2" customFormat="1" ht="16.30189" customHeight="1">
      <c r="A553" s="39"/>
      <c r="B553" s="40"/>
      <c r="C553" s="239" t="s">
        <v>3094</v>
      </c>
      <c r="D553" s="239" t="s">
        <v>213</v>
      </c>
      <c r="E553" s="240" t="s">
        <v>2869</v>
      </c>
      <c r="F553" s="241" t="s">
        <v>2870</v>
      </c>
      <c r="G553" s="242" t="s">
        <v>216</v>
      </c>
      <c r="H553" s="243">
        <v>1</v>
      </c>
      <c r="I553" s="244"/>
      <c r="J553" s="245">
        <f>ROUND(I553*H553,2)</f>
        <v>0</v>
      </c>
      <c r="K553" s="246"/>
      <c r="L553" s="45"/>
      <c r="M553" s="247" t="s">
        <v>1</v>
      </c>
      <c r="N553" s="248" t="s">
        <v>42</v>
      </c>
      <c r="O553" s="98"/>
      <c r="P553" s="249">
        <f>O553*H553</f>
        <v>0</v>
      </c>
      <c r="Q553" s="249">
        <v>0</v>
      </c>
      <c r="R553" s="249">
        <f>Q553*H553</f>
        <v>0</v>
      </c>
      <c r="S553" s="249">
        <v>0</v>
      </c>
      <c r="T553" s="250">
        <f>S553*H553</f>
        <v>0</v>
      </c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R553" s="251" t="s">
        <v>217</v>
      </c>
      <c r="AT553" s="251" t="s">
        <v>213</v>
      </c>
      <c r="AU553" s="251" t="s">
        <v>84</v>
      </c>
      <c r="AY553" s="18" t="s">
        <v>210</v>
      </c>
      <c r="BE553" s="252">
        <f>IF(N553="základná",J553,0)</f>
        <v>0</v>
      </c>
      <c r="BF553" s="252">
        <f>IF(N553="znížená",J553,0)</f>
        <v>0</v>
      </c>
      <c r="BG553" s="252">
        <f>IF(N553="zákl. prenesená",J553,0)</f>
        <v>0</v>
      </c>
      <c r="BH553" s="252">
        <f>IF(N553="zníž. prenesená",J553,0)</f>
        <v>0</v>
      </c>
      <c r="BI553" s="252">
        <f>IF(N553="nulová",J553,0)</f>
        <v>0</v>
      </c>
      <c r="BJ553" s="18" t="s">
        <v>92</v>
      </c>
      <c r="BK553" s="252">
        <f>ROUND(I553*H553,2)</f>
        <v>0</v>
      </c>
      <c r="BL553" s="18" t="s">
        <v>217</v>
      </c>
      <c r="BM553" s="251" t="s">
        <v>3540</v>
      </c>
    </row>
    <row r="554" s="2" customFormat="1" ht="16.30189" customHeight="1">
      <c r="A554" s="39"/>
      <c r="B554" s="40"/>
      <c r="C554" s="239" t="s">
        <v>3095</v>
      </c>
      <c r="D554" s="239" t="s">
        <v>213</v>
      </c>
      <c r="E554" s="240" t="s">
        <v>2873</v>
      </c>
      <c r="F554" s="241" t="s">
        <v>2874</v>
      </c>
      <c r="G554" s="242" t="s">
        <v>2875</v>
      </c>
      <c r="H554" s="243">
        <v>6</v>
      </c>
      <c r="I554" s="244"/>
      <c r="J554" s="245">
        <f>ROUND(I554*H554,2)</f>
        <v>0</v>
      </c>
      <c r="K554" s="246"/>
      <c r="L554" s="45"/>
      <c r="M554" s="247" t="s">
        <v>1</v>
      </c>
      <c r="N554" s="248" t="s">
        <v>42</v>
      </c>
      <c r="O554" s="98"/>
      <c r="P554" s="249">
        <f>O554*H554</f>
        <v>0</v>
      </c>
      <c r="Q554" s="249">
        <v>0</v>
      </c>
      <c r="R554" s="249">
        <f>Q554*H554</f>
        <v>0</v>
      </c>
      <c r="S554" s="249">
        <v>0</v>
      </c>
      <c r="T554" s="250">
        <f>S554*H554</f>
        <v>0</v>
      </c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R554" s="251" t="s">
        <v>217</v>
      </c>
      <c r="AT554" s="251" t="s">
        <v>213</v>
      </c>
      <c r="AU554" s="251" t="s">
        <v>84</v>
      </c>
      <c r="AY554" s="18" t="s">
        <v>210</v>
      </c>
      <c r="BE554" s="252">
        <f>IF(N554="základná",J554,0)</f>
        <v>0</v>
      </c>
      <c r="BF554" s="252">
        <f>IF(N554="znížená",J554,0)</f>
        <v>0</v>
      </c>
      <c r="BG554" s="252">
        <f>IF(N554="zákl. prenesená",J554,0)</f>
        <v>0</v>
      </c>
      <c r="BH554" s="252">
        <f>IF(N554="zníž. prenesená",J554,0)</f>
        <v>0</v>
      </c>
      <c r="BI554" s="252">
        <f>IF(N554="nulová",J554,0)</f>
        <v>0</v>
      </c>
      <c r="BJ554" s="18" t="s">
        <v>92</v>
      </c>
      <c r="BK554" s="252">
        <f>ROUND(I554*H554,2)</f>
        <v>0</v>
      </c>
      <c r="BL554" s="18" t="s">
        <v>217</v>
      </c>
      <c r="BM554" s="251" t="s">
        <v>3541</v>
      </c>
    </row>
    <row r="555" s="2" customFormat="1" ht="16.30189" customHeight="1">
      <c r="A555" s="39"/>
      <c r="B555" s="40"/>
      <c r="C555" s="239" t="s">
        <v>3096</v>
      </c>
      <c r="D555" s="239" t="s">
        <v>213</v>
      </c>
      <c r="E555" s="240" t="s">
        <v>2878</v>
      </c>
      <c r="F555" s="241" t="s">
        <v>2879</v>
      </c>
      <c r="G555" s="242" t="s">
        <v>216</v>
      </c>
      <c r="H555" s="243">
        <v>1</v>
      </c>
      <c r="I555" s="244"/>
      <c r="J555" s="245">
        <f>ROUND(I555*H555,2)</f>
        <v>0</v>
      </c>
      <c r="K555" s="246"/>
      <c r="L555" s="45"/>
      <c r="M555" s="253" t="s">
        <v>1</v>
      </c>
      <c r="N555" s="254" t="s">
        <v>42</v>
      </c>
      <c r="O555" s="255"/>
      <c r="P555" s="256">
        <f>O555*H555</f>
        <v>0</v>
      </c>
      <c r="Q555" s="256">
        <v>0</v>
      </c>
      <c r="R555" s="256">
        <f>Q555*H555</f>
        <v>0</v>
      </c>
      <c r="S555" s="256">
        <v>0</v>
      </c>
      <c r="T555" s="257">
        <f>S555*H555</f>
        <v>0</v>
      </c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R555" s="251" t="s">
        <v>217</v>
      </c>
      <c r="AT555" s="251" t="s">
        <v>213</v>
      </c>
      <c r="AU555" s="251" t="s">
        <v>84</v>
      </c>
      <c r="AY555" s="18" t="s">
        <v>210</v>
      </c>
      <c r="BE555" s="252">
        <f>IF(N555="základná",J555,0)</f>
        <v>0</v>
      </c>
      <c r="BF555" s="252">
        <f>IF(N555="znížená",J555,0)</f>
        <v>0</v>
      </c>
      <c r="BG555" s="252">
        <f>IF(N555="zákl. prenesená",J555,0)</f>
        <v>0</v>
      </c>
      <c r="BH555" s="252">
        <f>IF(N555="zníž. prenesená",J555,0)</f>
        <v>0</v>
      </c>
      <c r="BI555" s="252">
        <f>IF(N555="nulová",J555,0)</f>
        <v>0</v>
      </c>
      <c r="BJ555" s="18" t="s">
        <v>92</v>
      </c>
      <c r="BK555" s="252">
        <f>ROUND(I555*H555,2)</f>
        <v>0</v>
      </c>
      <c r="BL555" s="18" t="s">
        <v>217</v>
      </c>
      <c r="BM555" s="251" t="s">
        <v>3542</v>
      </c>
    </row>
    <row r="556" s="2" customFormat="1" ht="6.96" customHeight="1">
      <c r="A556" s="39"/>
      <c r="B556" s="73"/>
      <c r="C556" s="74"/>
      <c r="D556" s="74"/>
      <c r="E556" s="74"/>
      <c r="F556" s="74"/>
      <c r="G556" s="74"/>
      <c r="H556" s="74"/>
      <c r="I556" s="74"/>
      <c r="J556" s="74"/>
      <c r="K556" s="74"/>
      <c r="L556" s="45"/>
      <c r="M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</row>
  </sheetData>
  <sheetProtection sheet="1" autoFilter="0" formatColumns="0" formatRows="0" objects="1" scenarios="1" spinCount="100000" saltValue="w0qfEpPPA9jAWll1VNOpxcF5EAgX6cNruL3gSQrIIQr29pUaxQmX7OK0TkGpts/sjCeXGsaN0/54CmaS9f4PCg==" hashValue="nyNT6AwayjYZGpSz3984BzdzGC9K1XH9ZIDlPS5v00VZotFbOQwagQyxvhIXBExT+4IwDBOPm63suFD9T8E9XQ==" algorithmName="SHA-512" password="CC35"/>
  <autoFilter ref="C128:K555"/>
  <mergeCells count="9">
    <mergeCell ref="E7:H7"/>
    <mergeCell ref="E9:H9"/>
    <mergeCell ref="E18:H18"/>
    <mergeCell ref="E27:H27"/>
    <mergeCell ref="E85:H85"/>
    <mergeCell ref="E87:H87"/>
    <mergeCell ref="E119:H119"/>
    <mergeCell ref="E121:H121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7.863281" style="1" customWidth="1"/>
    <col min="2" max="2" width="1.007813" style="1" customWidth="1"/>
    <col min="3" max="3" width="4.011719" style="1" customWidth="1"/>
    <col min="4" max="4" width="4.152344" style="1" customWidth="1"/>
    <col min="5" max="5" width="16.15234" style="1" customWidth="1"/>
    <col min="6" max="6" width="48.15234" style="1" customWidth="1"/>
    <col min="7" max="7" width="7.011719" style="1" customWidth="1"/>
    <col min="8" max="8" width="13.29297" style="1" customWidth="1"/>
    <col min="9" max="9" width="15.01172" style="1" customWidth="1"/>
    <col min="10" max="10" width="21.15234" style="1" customWidth="1"/>
    <col min="11" max="11" width="21.15234" style="1" hidden="1" customWidth="1"/>
    <col min="12" max="12" width="8.863281" style="1" customWidth="1"/>
    <col min="13" max="13" width="10.29297" style="1" hidden="1" customWidth="1"/>
    <col min="14" max="14" width="9.140625" style="1" hidden="1"/>
    <col min="15" max="15" width="13.43359" style="1" hidden="1" customWidth="1"/>
    <col min="16" max="16" width="13.43359" style="1" hidden="1" customWidth="1"/>
    <col min="17" max="17" width="13.43359" style="1" hidden="1" customWidth="1"/>
    <col min="18" max="18" width="13.43359" style="1" hidden="1" customWidth="1"/>
    <col min="19" max="19" width="13.43359" style="1" hidden="1" customWidth="1"/>
    <col min="20" max="20" width="13.43359" style="1" hidden="1" customWidth="1"/>
    <col min="21" max="21" width="15.43359" style="1" hidden="1" customWidth="1"/>
    <col min="22" max="22" width="11.72266" style="1" customWidth="1"/>
    <col min="23" max="23" width="15.43359" style="1" customWidth="1"/>
    <col min="24" max="24" width="11.72266" style="1" customWidth="1"/>
    <col min="25" max="25" width="14.15234" style="1" customWidth="1"/>
    <col min="26" max="26" width="10.43359" style="1" customWidth="1"/>
    <col min="27" max="27" width="14.15234" style="1" customWidth="1"/>
    <col min="28" max="28" width="15.43359" style="1" customWidth="1"/>
    <col min="29" max="29" width="10.43359" style="1" customWidth="1"/>
    <col min="30" max="30" width="14.15234" style="1" customWidth="1"/>
    <col min="31" max="31" width="15.43359" style="1" customWidth="1"/>
    <col min="44" max="44" width="9.140625" style="1" hidden="1"/>
    <col min="45" max="45" width="9.140625" style="1" hidden="1"/>
    <col min="46" max="46" width="9.140625" style="1" hidden="1"/>
    <col min="47" max="47" width="9.140625" style="1" hidden="1"/>
    <col min="48" max="48" width="9.140625" style="1" hidden="1"/>
    <col min="49" max="49" width="9.140625" style="1" hidden="1"/>
    <col min="50" max="50" width="9.140625" style="1" hidden="1"/>
    <col min="51" max="51" width="9.140625" style="1" hidden="1"/>
    <col min="52" max="52" width="9.140625" style="1" hidden="1"/>
    <col min="53" max="53" width="9.140625" style="1" hidden="1"/>
    <col min="54" max="54" width="9.140625" style="1" hidden="1"/>
    <col min="55" max="55" width="9.140625" style="1" hidden="1"/>
    <col min="56" max="56" width="9.140625" style="1" hidden="1"/>
    <col min="57" max="57" width="9.140625" style="1" hidden="1"/>
    <col min="58" max="58" width="9.140625" style="1" hidden="1"/>
    <col min="59" max="59" width="9.140625" style="1" hidden="1"/>
    <col min="60" max="60" width="9.140625" style="1" hidden="1"/>
    <col min="61" max="61" width="9.140625" style="1" hidden="1"/>
    <col min="62" max="62" width="9.140625" style="1" hidden="1"/>
    <col min="63" max="63" width="9.140625" style="1" hidden="1"/>
    <col min="64" max="64" width="9.140625" style="1" hidden="1"/>
    <col min="65" max="65" width="9.140625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93</v>
      </c>
    </row>
    <row r="3" s="1" customFormat="1" ht="6.96" customHeight="1">
      <c r="B3" s="154"/>
      <c r="C3" s="155"/>
      <c r="D3" s="155"/>
      <c r="E3" s="155"/>
      <c r="F3" s="155"/>
      <c r="G3" s="155"/>
      <c r="H3" s="155"/>
      <c r="I3" s="155"/>
      <c r="J3" s="155"/>
      <c r="K3" s="155"/>
      <c r="L3" s="21"/>
      <c r="AT3" s="18" t="s">
        <v>76</v>
      </c>
    </row>
    <row r="4" s="1" customFormat="1" ht="24.96" customHeight="1">
      <c r="B4" s="21"/>
      <c r="D4" s="156" t="s">
        <v>184</v>
      </c>
      <c r="L4" s="21"/>
      <c r="M4" s="157" t="s">
        <v>9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58" t="s">
        <v>15</v>
      </c>
      <c r="L6" s="21"/>
    </row>
    <row r="7" s="1" customFormat="1" ht="27.84906" customHeight="1">
      <c r="B7" s="21"/>
      <c r="E7" s="159" t="str">
        <f>'Rekapitulácia stavby'!K6</f>
        <v>Rekonštrukcia cesty a mostov II/512 hr. Trenčianskeho kraja - Veľké Pole - križ. II/428 Žarnovica , I. etapa</v>
      </c>
      <c r="F7" s="158"/>
      <c r="G7" s="158"/>
      <c r="H7" s="158"/>
      <c r="L7" s="21"/>
    </row>
    <row r="8" s="1" customFormat="1" ht="12" customHeight="1">
      <c r="B8" s="21"/>
      <c r="D8" s="158" t="s">
        <v>185</v>
      </c>
      <c r="L8" s="21"/>
    </row>
    <row r="9" s="2" customFormat="1" ht="16.30189" customHeight="1">
      <c r="A9" s="39"/>
      <c r="B9" s="45"/>
      <c r="C9" s="39"/>
      <c r="D9" s="39"/>
      <c r="E9" s="159" t="s">
        <v>234</v>
      </c>
      <c r="F9" s="39"/>
      <c r="G9" s="39"/>
      <c r="H9" s="39"/>
      <c r="I9" s="39"/>
      <c r="J9" s="39"/>
      <c r="K9" s="39"/>
      <c r="L9" s="70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 ht="12" customHeight="1">
      <c r="A10" s="39"/>
      <c r="B10" s="45"/>
      <c r="C10" s="39"/>
      <c r="D10" s="158" t="s">
        <v>235</v>
      </c>
      <c r="E10" s="39"/>
      <c r="F10" s="39"/>
      <c r="G10" s="39"/>
      <c r="H10" s="39"/>
      <c r="I10" s="39"/>
      <c r="J10" s="39"/>
      <c r="K10" s="39"/>
      <c r="L10" s="70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6.30189" customHeight="1">
      <c r="A11" s="39"/>
      <c r="B11" s="45"/>
      <c r="C11" s="39"/>
      <c r="D11" s="39"/>
      <c r="E11" s="160" t="s">
        <v>236</v>
      </c>
      <c r="F11" s="39"/>
      <c r="G11" s="39"/>
      <c r="H11" s="39"/>
      <c r="I11" s="39"/>
      <c r="J11" s="39"/>
      <c r="K11" s="39"/>
      <c r="L11" s="70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70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2" customHeight="1">
      <c r="A13" s="39"/>
      <c r="B13" s="45"/>
      <c r="C13" s="39"/>
      <c r="D13" s="158" t="s">
        <v>17</v>
      </c>
      <c r="E13" s="39"/>
      <c r="F13" s="148" t="s">
        <v>1</v>
      </c>
      <c r="G13" s="39"/>
      <c r="H13" s="39"/>
      <c r="I13" s="158" t="s">
        <v>18</v>
      </c>
      <c r="J13" s="148" t="s">
        <v>1</v>
      </c>
      <c r="K13" s="39"/>
      <c r="L13" s="70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58" t="s">
        <v>19</v>
      </c>
      <c r="E14" s="39"/>
      <c r="F14" s="148" t="s">
        <v>20</v>
      </c>
      <c r="G14" s="39"/>
      <c r="H14" s="39"/>
      <c r="I14" s="158" t="s">
        <v>21</v>
      </c>
      <c r="J14" s="161" t="str">
        <f>'Rekapitulácia stavby'!AN8</f>
        <v>14. 12. 2020</v>
      </c>
      <c r="K14" s="39"/>
      <c r="L14" s="70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70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12" customHeight="1">
      <c r="A16" s="39"/>
      <c r="B16" s="45"/>
      <c r="C16" s="39"/>
      <c r="D16" s="158" t="s">
        <v>23</v>
      </c>
      <c r="E16" s="39"/>
      <c r="F16" s="39"/>
      <c r="G16" s="39"/>
      <c r="H16" s="39"/>
      <c r="I16" s="158" t="s">
        <v>24</v>
      </c>
      <c r="J16" s="148" t="s">
        <v>1</v>
      </c>
      <c r="K16" s="39"/>
      <c r="L16" s="70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8" customHeight="1">
      <c r="A17" s="39"/>
      <c r="B17" s="45"/>
      <c r="C17" s="39"/>
      <c r="D17" s="39"/>
      <c r="E17" s="148" t="s">
        <v>25</v>
      </c>
      <c r="F17" s="39"/>
      <c r="G17" s="39"/>
      <c r="H17" s="39"/>
      <c r="I17" s="158" t="s">
        <v>26</v>
      </c>
      <c r="J17" s="148" t="s">
        <v>1</v>
      </c>
      <c r="K17" s="39"/>
      <c r="L17" s="70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6.96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70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12" customHeight="1">
      <c r="A19" s="39"/>
      <c r="B19" s="45"/>
      <c r="C19" s="39"/>
      <c r="D19" s="158" t="s">
        <v>27</v>
      </c>
      <c r="E19" s="39"/>
      <c r="F19" s="39"/>
      <c r="G19" s="39"/>
      <c r="H19" s="39"/>
      <c r="I19" s="158" t="s">
        <v>24</v>
      </c>
      <c r="J19" s="34" t="str">
        <f>'Rekapitulácia stavby'!AN13</f>
        <v>Vyplň údaj</v>
      </c>
      <c r="K19" s="39"/>
      <c r="L19" s="70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8" customHeight="1">
      <c r="A20" s="39"/>
      <c r="B20" s="45"/>
      <c r="C20" s="39"/>
      <c r="D20" s="39"/>
      <c r="E20" s="34" t="str">
        <f>'Rekapitulácia stavby'!E14</f>
        <v>Vyplň údaj</v>
      </c>
      <c r="F20" s="148"/>
      <c r="G20" s="148"/>
      <c r="H20" s="148"/>
      <c r="I20" s="158" t="s">
        <v>26</v>
      </c>
      <c r="J20" s="34" t="str">
        <f>'Rekapitulácia stavby'!AN14</f>
        <v>Vyplň údaj</v>
      </c>
      <c r="K20" s="39"/>
      <c r="L20" s="70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6.96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70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12" customHeight="1">
      <c r="A22" s="39"/>
      <c r="B22" s="45"/>
      <c r="C22" s="39"/>
      <c r="D22" s="158" t="s">
        <v>29</v>
      </c>
      <c r="E22" s="39"/>
      <c r="F22" s="39"/>
      <c r="G22" s="39"/>
      <c r="H22" s="39"/>
      <c r="I22" s="158" t="s">
        <v>24</v>
      </c>
      <c r="J22" s="148" t="s">
        <v>30</v>
      </c>
      <c r="K22" s="39"/>
      <c r="L22" s="70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8" customHeight="1">
      <c r="A23" s="39"/>
      <c r="B23" s="45"/>
      <c r="C23" s="39"/>
      <c r="D23" s="39"/>
      <c r="E23" s="148" t="s">
        <v>31</v>
      </c>
      <c r="F23" s="39"/>
      <c r="G23" s="39"/>
      <c r="H23" s="39"/>
      <c r="I23" s="158" t="s">
        <v>26</v>
      </c>
      <c r="J23" s="148" t="s">
        <v>1</v>
      </c>
      <c r="K23" s="39"/>
      <c r="L23" s="70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6.96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70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12" customHeight="1">
      <c r="A25" s="39"/>
      <c r="B25" s="45"/>
      <c r="C25" s="39"/>
      <c r="D25" s="158" t="s">
        <v>33</v>
      </c>
      <c r="E25" s="39"/>
      <c r="F25" s="39"/>
      <c r="G25" s="39"/>
      <c r="H25" s="39"/>
      <c r="I25" s="158" t="s">
        <v>24</v>
      </c>
      <c r="J25" s="148" t="s">
        <v>1</v>
      </c>
      <c r="K25" s="39"/>
      <c r="L25" s="70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8" customHeight="1">
      <c r="A26" s="39"/>
      <c r="B26" s="45"/>
      <c r="C26" s="39"/>
      <c r="D26" s="39"/>
      <c r="E26" s="148" t="s">
        <v>237</v>
      </c>
      <c r="F26" s="39"/>
      <c r="G26" s="39"/>
      <c r="H26" s="39"/>
      <c r="I26" s="158" t="s">
        <v>26</v>
      </c>
      <c r="J26" s="148" t="s">
        <v>1</v>
      </c>
      <c r="K26" s="39"/>
      <c r="L26" s="70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2" customFormat="1" ht="6.96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70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="2" customFormat="1" ht="12" customHeight="1">
      <c r="A28" s="39"/>
      <c r="B28" s="45"/>
      <c r="C28" s="39"/>
      <c r="D28" s="158" t="s">
        <v>35</v>
      </c>
      <c r="E28" s="39"/>
      <c r="F28" s="39"/>
      <c r="G28" s="39"/>
      <c r="H28" s="39"/>
      <c r="I28" s="39"/>
      <c r="J28" s="39"/>
      <c r="K28" s="39"/>
      <c r="L28" s="70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8" customFormat="1" ht="16.30189" customHeight="1">
      <c r="A29" s="162"/>
      <c r="B29" s="163"/>
      <c r="C29" s="162"/>
      <c r="D29" s="162"/>
      <c r="E29" s="164" t="s">
        <v>1</v>
      </c>
      <c r="F29" s="164"/>
      <c r="G29" s="164"/>
      <c r="H29" s="164"/>
      <c r="I29" s="162"/>
      <c r="J29" s="162"/>
      <c r="K29" s="162"/>
      <c r="L29" s="165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</row>
    <row r="30" s="2" customFormat="1" ht="6.96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70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66"/>
      <c r="E31" s="166"/>
      <c r="F31" s="166"/>
      <c r="G31" s="166"/>
      <c r="H31" s="166"/>
      <c r="I31" s="166"/>
      <c r="J31" s="166"/>
      <c r="K31" s="166"/>
      <c r="L31" s="70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25.44" customHeight="1">
      <c r="A32" s="39"/>
      <c r="B32" s="45"/>
      <c r="C32" s="39"/>
      <c r="D32" s="167" t="s">
        <v>36</v>
      </c>
      <c r="E32" s="39"/>
      <c r="F32" s="39"/>
      <c r="G32" s="39"/>
      <c r="H32" s="39"/>
      <c r="I32" s="39"/>
      <c r="J32" s="168">
        <f>ROUND(J131, 2)</f>
        <v>0</v>
      </c>
      <c r="K32" s="39"/>
      <c r="L32" s="70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6.96" customHeight="1">
      <c r="A33" s="39"/>
      <c r="B33" s="45"/>
      <c r="C33" s="39"/>
      <c r="D33" s="166"/>
      <c r="E33" s="166"/>
      <c r="F33" s="166"/>
      <c r="G33" s="166"/>
      <c r="H33" s="166"/>
      <c r="I33" s="166"/>
      <c r="J33" s="166"/>
      <c r="K33" s="166"/>
      <c r="L33" s="70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39"/>
      <c r="F34" s="169" t="s">
        <v>38</v>
      </c>
      <c r="G34" s="39"/>
      <c r="H34" s="39"/>
      <c r="I34" s="169" t="s">
        <v>37</v>
      </c>
      <c r="J34" s="169" t="s">
        <v>39</v>
      </c>
      <c r="K34" s="39"/>
      <c r="L34" s="70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="2" customFormat="1" ht="14.4" customHeight="1">
      <c r="A35" s="39"/>
      <c r="B35" s="45"/>
      <c r="C35" s="39"/>
      <c r="D35" s="170" t="s">
        <v>40</v>
      </c>
      <c r="E35" s="171" t="s">
        <v>41</v>
      </c>
      <c r="F35" s="172">
        <f>ROUND((SUM(BE131:BE390)),  2)</f>
        <v>0</v>
      </c>
      <c r="G35" s="173"/>
      <c r="H35" s="173"/>
      <c r="I35" s="174">
        <v>0.20000000000000001</v>
      </c>
      <c r="J35" s="172">
        <f>ROUND(((SUM(BE131:BE390))*I35),  2)</f>
        <v>0</v>
      </c>
      <c r="K35" s="39"/>
      <c r="L35" s="70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="2" customFormat="1" ht="14.4" customHeight="1">
      <c r="A36" s="39"/>
      <c r="B36" s="45"/>
      <c r="C36" s="39"/>
      <c r="D36" s="39"/>
      <c r="E36" s="171" t="s">
        <v>42</v>
      </c>
      <c r="F36" s="172">
        <f>ROUND((SUM(BF131:BF390)),  2)</f>
        <v>0</v>
      </c>
      <c r="G36" s="173"/>
      <c r="H36" s="173"/>
      <c r="I36" s="174">
        <v>0.20000000000000001</v>
      </c>
      <c r="J36" s="172">
        <f>ROUND(((SUM(BF131:BF390))*I36),  2)</f>
        <v>0</v>
      </c>
      <c r="K36" s="39"/>
      <c r="L36" s="70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58" t="s">
        <v>43</v>
      </c>
      <c r="F37" s="175">
        <f>ROUND((SUM(BG131:BG390)),  2)</f>
        <v>0</v>
      </c>
      <c r="G37" s="39"/>
      <c r="H37" s="39"/>
      <c r="I37" s="176">
        <v>0.20000000000000001</v>
      </c>
      <c r="J37" s="175">
        <f>0</f>
        <v>0</v>
      </c>
      <c r="K37" s="39"/>
      <c r="L37" s="70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hidden="1" s="2" customFormat="1" ht="14.4" customHeight="1">
      <c r="A38" s="39"/>
      <c r="B38" s="45"/>
      <c r="C38" s="39"/>
      <c r="D38" s="39"/>
      <c r="E38" s="158" t="s">
        <v>44</v>
      </c>
      <c r="F38" s="175">
        <f>ROUND((SUM(BH131:BH390)),  2)</f>
        <v>0</v>
      </c>
      <c r="G38" s="39"/>
      <c r="H38" s="39"/>
      <c r="I38" s="176">
        <v>0.20000000000000001</v>
      </c>
      <c r="J38" s="175">
        <f>0</f>
        <v>0</v>
      </c>
      <c r="K38" s="39"/>
      <c r="L38" s="70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hidden="1" s="2" customFormat="1" ht="14.4" customHeight="1">
      <c r="A39" s="39"/>
      <c r="B39" s="45"/>
      <c r="C39" s="39"/>
      <c r="D39" s="39"/>
      <c r="E39" s="171" t="s">
        <v>45</v>
      </c>
      <c r="F39" s="172">
        <f>ROUND((SUM(BI131:BI390)),  2)</f>
        <v>0</v>
      </c>
      <c r="G39" s="173"/>
      <c r="H39" s="173"/>
      <c r="I39" s="174">
        <v>0</v>
      </c>
      <c r="J39" s="172">
        <f>0</f>
        <v>0</v>
      </c>
      <c r="K39" s="39"/>
      <c r="L39" s="70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6.96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70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2" customFormat="1" ht="25.44" customHeight="1">
      <c r="A41" s="39"/>
      <c r="B41" s="45"/>
      <c r="C41" s="177"/>
      <c r="D41" s="178" t="s">
        <v>46</v>
      </c>
      <c r="E41" s="179"/>
      <c r="F41" s="179"/>
      <c r="G41" s="180" t="s">
        <v>47</v>
      </c>
      <c r="H41" s="181" t="s">
        <v>48</v>
      </c>
      <c r="I41" s="179"/>
      <c r="J41" s="182">
        <f>SUM(J32:J39)</f>
        <v>0</v>
      </c>
      <c r="K41" s="183"/>
      <c r="L41" s="70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70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70"/>
      <c r="D50" s="184" t="s">
        <v>49</v>
      </c>
      <c r="E50" s="185"/>
      <c r="F50" s="185"/>
      <c r="G50" s="184" t="s">
        <v>50</v>
      </c>
      <c r="H50" s="185"/>
      <c r="I50" s="185"/>
      <c r="J50" s="185"/>
      <c r="K50" s="185"/>
      <c r="L50" s="70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86" t="s">
        <v>51</v>
      </c>
      <c r="E61" s="187"/>
      <c r="F61" s="188" t="s">
        <v>52</v>
      </c>
      <c r="G61" s="186" t="s">
        <v>51</v>
      </c>
      <c r="H61" s="187"/>
      <c r="I61" s="187"/>
      <c r="J61" s="189" t="s">
        <v>52</v>
      </c>
      <c r="K61" s="187"/>
      <c r="L61" s="70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84" t="s">
        <v>53</v>
      </c>
      <c r="E65" s="190"/>
      <c r="F65" s="190"/>
      <c r="G65" s="184" t="s">
        <v>54</v>
      </c>
      <c r="H65" s="190"/>
      <c r="I65" s="190"/>
      <c r="J65" s="190"/>
      <c r="K65" s="190"/>
      <c r="L65" s="70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86" t="s">
        <v>51</v>
      </c>
      <c r="E76" s="187"/>
      <c r="F76" s="188" t="s">
        <v>52</v>
      </c>
      <c r="G76" s="186" t="s">
        <v>51</v>
      </c>
      <c r="H76" s="187"/>
      <c r="I76" s="187"/>
      <c r="J76" s="189" t="s">
        <v>52</v>
      </c>
      <c r="K76" s="187"/>
      <c r="L76" s="70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91"/>
      <c r="C77" s="192"/>
      <c r="D77" s="192"/>
      <c r="E77" s="192"/>
      <c r="F77" s="192"/>
      <c r="G77" s="192"/>
      <c r="H77" s="192"/>
      <c r="I77" s="192"/>
      <c r="J77" s="192"/>
      <c r="K77" s="192"/>
      <c r="L77" s="70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hidden="1" s="2" customFormat="1" ht="6.96" customHeight="1">
      <c r="A81" s="39"/>
      <c r="B81" s="193"/>
      <c r="C81" s="194"/>
      <c r="D81" s="194"/>
      <c r="E81" s="194"/>
      <c r="F81" s="194"/>
      <c r="G81" s="194"/>
      <c r="H81" s="194"/>
      <c r="I81" s="194"/>
      <c r="J81" s="194"/>
      <c r="K81" s="194"/>
      <c r="L81" s="70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hidden="1" s="2" customFormat="1" ht="24.96" customHeight="1">
      <c r="A82" s="39"/>
      <c r="B82" s="40"/>
      <c r="C82" s="24" t="s">
        <v>187</v>
      </c>
      <c r="D82" s="41"/>
      <c r="E82" s="41"/>
      <c r="F82" s="41"/>
      <c r="G82" s="41"/>
      <c r="H82" s="41"/>
      <c r="I82" s="41"/>
      <c r="J82" s="41"/>
      <c r="K82" s="41"/>
      <c r="L82" s="70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hidden="1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70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hidden="1" s="2" customFormat="1" ht="12" customHeight="1">
      <c r="A84" s="39"/>
      <c r="B84" s="40"/>
      <c r="C84" s="33" t="s">
        <v>15</v>
      </c>
      <c r="D84" s="41"/>
      <c r="E84" s="41"/>
      <c r="F84" s="41"/>
      <c r="G84" s="41"/>
      <c r="H84" s="41"/>
      <c r="I84" s="41"/>
      <c r="J84" s="41"/>
      <c r="K84" s="41"/>
      <c r="L84" s="70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hidden="1" s="2" customFormat="1" ht="27.84906" customHeight="1">
      <c r="A85" s="39"/>
      <c r="B85" s="40"/>
      <c r="C85" s="41"/>
      <c r="D85" s="41"/>
      <c r="E85" s="195" t="str">
        <f>E7</f>
        <v>Rekonštrukcia cesty a mostov II/512 hr. Trenčianskeho kraja - Veľké Pole - križ. II/428 Žarnovica , I. etapa</v>
      </c>
      <c r="F85" s="33"/>
      <c r="G85" s="33"/>
      <c r="H85" s="33"/>
      <c r="I85" s="41"/>
      <c r="J85" s="41"/>
      <c r="K85" s="41"/>
      <c r="L85" s="70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hidden="1" s="1" customFormat="1" ht="12" customHeight="1">
      <c r="B86" s="22"/>
      <c r="C86" s="33" t="s">
        <v>185</v>
      </c>
      <c r="D86" s="23"/>
      <c r="E86" s="23"/>
      <c r="F86" s="23"/>
      <c r="G86" s="23"/>
      <c r="H86" s="23"/>
      <c r="I86" s="23"/>
      <c r="J86" s="23"/>
      <c r="K86" s="23"/>
      <c r="L86" s="21"/>
    </row>
    <row r="87" hidden="1" s="2" customFormat="1" ht="16.30189" customHeight="1">
      <c r="A87" s="39"/>
      <c r="B87" s="40"/>
      <c r="C87" s="41"/>
      <c r="D87" s="41"/>
      <c r="E87" s="195" t="s">
        <v>234</v>
      </c>
      <c r="F87" s="41"/>
      <c r="G87" s="41"/>
      <c r="H87" s="41"/>
      <c r="I87" s="41"/>
      <c r="J87" s="41"/>
      <c r="K87" s="41"/>
      <c r="L87" s="70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hidden="1" s="2" customFormat="1" ht="12" customHeight="1">
      <c r="A88" s="39"/>
      <c r="B88" s="40"/>
      <c r="C88" s="33" t="s">
        <v>235</v>
      </c>
      <c r="D88" s="41"/>
      <c r="E88" s="41"/>
      <c r="F88" s="41"/>
      <c r="G88" s="41"/>
      <c r="H88" s="41"/>
      <c r="I88" s="41"/>
      <c r="J88" s="41"/>
      <c r="K88" s="41"/>
      <c r="L88" s="70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hidden="1" s="2" customFormat="1" ht="16.30189" customHeight="1">
      <c r="A89" s="39"/>
      <c r="B89" s="40"/>
      <c r="C89" s="41"/>
      <c r="D89" s="41"/>
      <c r="E89" s="83" t="str">
        <f>E11</f>
        <v>101-011 - Komunikácia</v>
      </c>
      <c r="F89" s="41"/>
      <c r="G89" s="41"/>
      <c r="H89" s="41"/>
      <c r="I89" s="41"/>
      <c r="J89" s="41"/>
      <c r="K89" s="41"/>
      <c r="L89" s="70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hidden="1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70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hidden="1" s="2" customFormat="1" ht="12" customHeight="1">
      <c r="A91" s="39"/>
      <c r="B91" s="40"/>
      <c r="C91" s="33" t="s">
        <v>19</v>
      </c>
      <c r="D91" s="41"/>
      <c r="E91" s="41"/>
      <c r="F91" s="28" t="str">
        <f>F14</f>
        <v>Okres Žarnovica , k. ú. Veľké Pole</v>
      </c>
      <c r="G91" s="41"/>
      <c r="H91" s="41"/>
      <c r="I91" s="33" t="s">
        <v>21</v>
      </c>
      <c r="J91" s="86" t="str">
        <f>IF(J14="","",J14)</f>
        <v>14. 12. 2020</v>
      </c>
      <c r="K91" s="41"/>
      <c r="L91" s="70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hidden="1" s="2" customFormat="1" ht="6.96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70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hidden="1" s="2" customFormat="1" ht="24.81509" customHeight="1">
      <c r="A93" s="39"/>
      <c r="B93" s="40"/>
      <c r="C93" s="33" t="s">
        <v>23</v>
      </c>
      <c r="D93" s="41"/>
      <c r="E93" s="41"/>
      <c r="F93" s="28" t="str">
        <f>E17</f>
        <v xml:space="preserve">BANSKOBYSTRICKÝ SAMOSPRÁVNY KRAJ </v>
      </c>
      <c r="G93" s="41"/>
      <c r="H93" s="41"/>
      <c r="I93" s="33" t="s">
        <v>29</v>
      </c>
      <c r="J93" s="37" t="str">
        <f>E23</f>
        <v>ISPO spol.s r.o. , Prešov</v>
      </c>
      <c r="K93" s="41"/>
      <c r="L93" s="70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hidden="1" s="2" customFormat="1" ht="15.30566" customHeight="1">
      <c r="A94" s="39"/>
      <c r="B94" s="40"/>
      <c r="C94" s="33" t="s">
        <v>27</v>
      </c>
      <c r="D94" s="41"/>
      <c r="E94" s="41"/>
      <c r="F94" s="28" t="str">
        <f>IF(E20="","",E20)</f>
        <v>Vyplň údaj</v>
      </c>
      <c r="G94" s="41"/>
      <c r="H94" s="41"/>
      <c r="I94" s="33" t="s">
        <v>33</v>
      </c>
      <c r="J94" s="37" t="str">
        <f>E26</f>
        <v>Macura M.</v>
      </c>
      <c r="K94" s="41"/>
      <c r="L94" s="70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hidden="1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70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hidden="1" s="2" customFormat="1" ht="29.28" customHeight="1">
      <c r="A96" s="39"/>
      <c r="B96" s="40"/>
      <c r="C96" s="196" t="s">
        <v>188</v>
      </c>
      <c r="D96" s="197"/>
      <c r="E96" s="197"/>
      <c r="F96" s="197"/>
      <c r="G96" s="197"/>
      <c r="H96" s="197"/>
      <c r="I96" s="197"/>
      <c r="J96" s="198" t="s">
        <v>189</v>
      </c>
      <c r="K96" s="197"/>
      <c r="L96" s="70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hidden="1" s="2" customFormat="1" ht="10.32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70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hidden="1" s="2" customFormat="1" ht="22.8" customHeight="1">
      <c r="A98" s="39"/>
      <c r="B98" s="40"/>
      <c r="C98" s="199" t="s">
        <v>190</v>
      </c>
      <c r="D98" s="41"/>
      <c r="E98" s="41"/>
      <c r="F98" s="41"/>
      <c r="G98" s="41"/>
      <c r="H98" s="41"/>
      <c r="I98" s="41"/>
      <c r="J98" s="117">
        <f>J131</f>
        <v>0</v>
      </c>
      <c r="K98" s="41"/>
      <c r="L98" s="70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191</v>
      </c>
    </row>
    <row r="99" hidden="1" s="9" customFormat="1" ht="24.96" customHeight="1">
      <c r="A99" s="9"/>
      <c r="B99" s="200"/>
      <c r="C99" s="201"/>
      <c r="D99" s="202" t="s">
        <v>238</v>
      </c>
      <c r="E99" s="203"/>
      <c r="F99" s="203"/>
      <c r="G99" s="203"/>
      <c r="H99" s="203"/>
      <c r="I99" s="203"/>
      <c r="J99" s="204">
        <f>J132</f>
        <v>0</v>
      </c>
      <c r="K99" s="201"/>
      <c r="L99" s="20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hidden="1" s="10" customFormat="1" ht="19.92" customHeight="1">
      <c r="A100" s="10"/>
      <c r="B100" s="206"/>
      <c r="C100" s="140"/>
      <c r="D100" s="207" t="s">
        <v>239</v>
      </c>
      <c r="E100" s="208"/>
      <c r="F100" s="208"/>
      <c r="G100" s="208"/>
      <c r="H100" s="208"/>
      <c r="I100" s="208"/>
      <c r="J100" s="209">
        <f>J133</f>
        <v>0</v>
      </c>
      <c r="K100" s="140"/>
      <c r="L100" s="2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hidden="1" s="10" customFormat="1" ht="19.92" customHeight="1">
      <c r="A101" s="10"/>
      <c r="B101" s="206"/>
      <c r="C101" s="140"/>
      <c r="D101" s="207" t="s">
        <v>240</v>
      </c>
      <c r="E101" s="208"/>
      <c r="F101" s="208"/>
      <c r="G101" s="208"/>
      <c r="H101" s="208"/>
      <c r="I101" s="208"/>
      <c r="J101" s="209">
        <f>J191</f>
        <v>0</v>
      </c>
      <c r="K101" s="140"/>
      <c r="L101" s="2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hidden="1" s="10" customFormat="1" ht="19.92" customHeight="1">
      <c r="A102" s="10"/>
      <c r="B102" s="206"/>
      <c r="C102" s="140"/>
      <c r="D102" s="207" t="s">
        <v>241</v>
      </c>
      <c r="E102" s="208"/>
      <c r="F102" s="208"/>
      <c r="G102" s="208"/>
      <c r="H102" s="208"/>
      <c r="I102" s="208"/>
      <c r="J102" s="209">
        <f>J216</f>
        <v>0</v>
      </c>
      <c r="K102" s="140"/>
      <c r="L102" s="2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hidden="1" s="10" customFormat="1" ht="19.92" customHeight="1">
      <c r="A103" s="10"/>
      <c r="B103" s="206"/>
      <c r="C103" s="140"/>
      <c r="D103" s="207" t="s">
        <v>242</v>
      </c>
      <c r="E103" s="208"/>
      <c r="F103" s="208"/>
      <c r="G103" s="208"/>
      <c r="H103" s="208"/>
      <c r="I103" s="208"/>
      <c r="J103" s="209">
        <f>J232</f>
        <v>0</v>
      </c>
      <c r="K103" s="140"/>
      <c r="L103" s="2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hidden="1" s="10" customFormat="1" ht="19.92" customHeight="1">
      <c r="A104" s="10"/>
      <c r="B104" s="206"/>
      <c r="C104" s="140"/>
      <c r="D104" s="207" t="s">
        <v>243</v>
      </c>
      <c r="E104" s="208"/>
      <c r="F104" s="208"/>
      <c r="G104" s="208"/>
      <c r="H104" s="208"/>
      <c r="I104" s="208"/>
      <c r="J104" s="209">
        <f>J250</f>
        <v>0</v>
      </c>
      <c r="K104" s="140"/>
      <c r="L104" s="2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hidden="1" s="10" customFormat="1" ht="19.92" customHeight="1">
      <c r="A105" s="10"/>
      <c r="B105" s="206"/>
      <c r="C105" s="140"/>
      <c r="D105" s="207" t="s">
        <v>244</v>
      </c>
      <c r="E105" s="208"/>
      <c r="F105" s="208"/>
      <c r="G105" s="208"/>
      <c r="H105" s="208"/>
      <c r="I105" s="208"/>
      <c r="J105" s="209">
        <f>J271</f>
        <v>0</v>
      </c>
      <c r="K105" s="140"/>
      <c r="L105" s="2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hidden="1" s="10" customFormat="1" ht="19.92" customHeight="1">
      <c r="A106" s="10"/>
      <c r="B106" s="206"/>
      <c r="C106" s="140"/>
      <c r="D106" s="207" t="s">
        <v>245</v>
      </c>
      <c r="E106" s="208"/>
      <c r="F106" s="208"/>
      <c r="G106" s="208"/>
      <c r="H106" s="208"/>
      <c r="I106" s="208"/>
      <c r="J106" s="209">
        <f>J293</f>
        <v>0</v>
      </c>
      <c r="K106" s="140"/>
      <c r="L106" s="2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hidden="1" s="10" customFormat="1" ht="19.92" customHeight="1">
      <c r="A107" s="10"/>
      <c r="B107" s="206"/>
      <c r="C107" s="140"/>
      <c r="D107" s="207" t="s">
        <v>246</v>
      </c>
      <c r="E107" s="208"/>
      <c r="F107" s="208"/>
      <c r="G107" s="208"/>
      <c r="H107" s="208"/>
      <c r="I107" s="208"/>
      <c r="J107" s="209">
        <f>J378</f>
        <v>0</v>
      </c>
      <c r="K107" s="140"/>
      <c r="L107" s="2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hidden="1" s="9" customFormat="1" ht="24.96" customHeight="1">
      <c r="A108" s="9"/>
      <c r="B108" s="200"/>
      <c r="C108" s="201"/>
      <c r="D108" s="202" t="s">
        <v>247</v>
      </c>
      <c r="E108" s="203"/>
      <c r="F108" s="203"/>
      <c r="G108" s="203"/>
      <c r="H108" s="203"/>
      <c r="I108" s="203"/>
      <c r="J108" s="204">
        <f>J380</f>
        <v>0</v>
      </c>
      <c r="K108" s="201"/>
      <c r="L108" s="205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hidden="1" s="10" customFormat="1" ht="19.92" customHeight="1">
      <c r="A109" s="10"/>
      <c r="B109" s="206"/>
      <c r="C109" s="140"/>
      <c r="D109" s="207" t="s">
        <v>248</v>
      </c>
      <c r="E109" s="208"/>
      <c r="F109" s="208"/>
      <c r="G109" s="208"/>
      <c r="H109" s="208"/>
      <c r="I109" s="208"/>
      <c r="J109" s="209">
        <f>J381</f>
        <v>0</v>
      </c>
      <c r="K109" s="140"/>
      <c r="L109" s="2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hidden="1" s="2" customFormat="1" ht="21.84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70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hidden="1" s="2" customFormat="1" ht="6.96" customHeight="1">
      <c r="A111" s="39"/>
      <c r="B111" s="73"/>
      <c r="C111" s="74"/>
      <c r="D111" s="74"/>
      <c r="E111" s="74"/>
      <c r="F111" s="74"/>
      <c r="G111" s="74"/>
      <c r="H111" s="74"/>
      <c r="I111" s="74"/>
      <c r="J111" s="74"/>
      <c r="K111" s="74"/>
      <c r="L111" s="70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hidden="1"/>
    <row r="113" hidden="1"/>
    <row r="114" hidden="1"/>
    <row r="115" s="2" customFormat="1" ht="6.96" customHeight="1">
      <c r="A115" s="39"/>
      <c r="B115" s="75"/>
      <c r="C115" s="76"/>
      <c r="D115" s="76"/>
      <c r="E115" s="76"/>
      <c r="F115" s="76"/>
      <c r="G115" s="76"/>
      <c r="H115" s="76"/>
      <c r="I115" s="76"/>
      <c r="J115" s="76"/>
      <c r="K115" s="76"/>
      <c r="L115" s="70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="2" customFormat="1" ht="24.96" customHeight="1">
      <c r="A116" s="39"/>
      <c r="B116" s="40"/>
      <c r="C116" s="24" t="s">
        <v>195</v>
      </c>
      <c r="D116" s="41"/>
      <c r="E116" s="41"/>
      <c r="F116" s="41"/>
      <c r="G116" s="41"/>
      <c r="H116" s="41"/>
      <c r="I116" s="41"/>
      <c r="J116" s="41"/>
      <c r="K116" s="41"/>
      <c r="L116" s="70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2" customFormat="1" ht="6.96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70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2" customFormat="1" ht="12" customHeight="1">
      <c r="A118" s="39"/>
      <c r="B118" s="40"/>
      <c r="C118" s="33" t="s">
        <v>15</v>
      </c>
      <c r="D118" s="41"/>
      <c r="E118" s="41"/>
      <c r="F118" s="41"/>
      <c r="G118" s="41"/>
      <c r="H118" s="41"/>
      <c r="I118" s="41"/>
      <c r="J118" s="41"/>
      <c r="K118" s="41"/>
      <c r="L118" s="70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="2" customFormat="1" ht="27.84906" customHeight="1">
      <c r="A119" s="39"/>
      <c r="B119" s="40"/>
      <c r="C119" s="41"/>
      <c r="D119" s="41"/>
      <c r="E119" s="195" t="str">
        <f>E7</f>
        <v>Rekonštrukcia cesty a mostov II/512 hr. Trenčianskeho kraja - Veľké Pole - križ. II/428 Žarnovica , I. etapa</v>
      </c>
      <c r="F119" s="33"/>
      <c r="G119" s="33"/>
      <c r="H119" s="33"/>
      <c r="I119" s="41"/>
      <c r="J119" s="41"/>
      <c r="K119" s="41"/>
      <c r="L119" s="70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="1" customFormat="1" ht="12" customHeight="1">
      <c r="B120" s="22"/>
      <c r="C120" s="33" t="s">
        <v>185</v>
      </c>
      <c r="D120" s="23"/>
      <c r="E120" s="23"/>
      <c r="F120" s="23"/>
      <c r="G120" s="23"/>
      <c r="H120" s="23"/>
      <c r="I120" s="23"/>
      <c r="J120" s="23"/>
      <c r="K120" s="23"/>
      <c r="L120" s="21"/>
    </row>
    <row r="121" s="2" customFormat="1" ht="16.30189" customHeight="1">
      <c r="A121" s="39"/>
      <c r="B121" s="40"/>
      <c r="C121" s="41"/>
      <c r="D121" s="41"/>
      <c r="E121" s="195" t="s">
        <v>234</v>
      </c>
      <c r="F121" s="41"/>
      <c r="G121" s="41"/>
      <c r="H121" s="41"/>
      <c r="I121" s="41"/>
      <c r="J121" s="41"/>
      <c r="K121" s="41"/>
      <c r="L121" s="70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="2" customFormat="1" ht="12" customHeight="1">
      <c r="A122" s="39"/>
      <c r="B122" s="40"/>
      <c r="C122" s="33" t="s">
        <v>235</v>
      </c>
      <c r="D122" s="41"/>
      <c r="E122" s="41"/>
      <c r="F122" s="41"/>
      <c r="G122" s="41"/>
      <c r="H122" s="41"/>
      <c r="I122" s="41"/>
      <c r="J122" s="41"/>
      <c r="K122" s="41"/>
      <c r="L122" s="70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="2" customFormat="1" ht="16.30189" customHeight="1">
      <c r="A123" s="39"/>
      <c r="B123" s="40"/>
      <c r="C123" s="41"/>
      <c r="D123" s="41"/>
      <c r="E123" s="83" t="str">
        <f>E11</f>
        <v>101-011 - Komunikácia</v>
      </c>
      <c r="F123" s="41"/>
      <c r="G123" s="41"/>
      <c r="H123" s="41"/>
      <c r="I123" s="41"/>
      <c r="J123" s="41"/>
      <c r="K123" s="41"/>
      <c r="L123" s="70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="2" customFormat="1" ht="6.96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70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="2" customFormat="1" ht="12" customHeight="1">
      <c r="A125" s="39"/>
      <c r="B125" s="40"/>
      <c r="C125" s="33" t="s">
        <v>19</v>
      </c>
      <c r="D125" s="41"/>
      <c r="E125" s="41"/>
      <c r="F125" s="28" t="str">
        <f>F14</f>
        <v>Okres Žarnovica , k. ú. Veľké Pole</v>
      </c>
      <c r="G125" s="41"/>
      <c r="H125" s="41"/>
      <c r="I125" s="33" t="s">
        <v>21</v>
      </c>
      <c r="J125" s="86" t="str">
        <f>IF(J14="","",J14)</f>
        <v>14. 12. 2020</v>
      </c>
      <c r="K125" s="41"/>
      <c r="L125" s="70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="2" customFormat="1" ht="6.96" customHeight="1">
      <c r="A126" s="39"/>
      <c r="B126" s="40"/>
      <c r="C126" s="41"/>
      <c r="D126" s="41"/>
      <c r="E126" s="41"/>
      <c r="F126" s="41"/>
      <c r="G126" s="41"/>
      <c r="H126" s="41"/>
      <c r="I126" s="41"/>
      <c r="J126" s="41"/>
      <c r="K126" s="41"/>
      <c r="L126" s="70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="2" customFormat="1" ht="24.81509" customHeight="1">
      <c r="A127" s="39"/>
      <c r="B127" s="40"/>
      <c r="C127" s="33" t="s">
        <v>23</v>
      </c>
      <c r="D127" s="41"/>
      <c r="E127" s="41"/>
      <c r="F127" s="28" t="str">
        <f>E17</f>
        <v xml:space="preserve">BANSKOBYSTRICKÝ SAMOSPRÁVNY KRAJ </v>
      </c>
      <c r="G127" s="41"/>
      <c r="H127" s="41"/>
      <c r="I127" s="33" t="s">
        <v>29</v>
      </c>
      <c r="J127" s="37" t="str">
        <f>E23</f>
        <v>ISPO spol.s r.o. , Prešov</v>
      </c>
      <c r="K127" s="41"/>
      <c r="L127" s="70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="2" customFormat="1" ht="15.30566" customHeight="1">
      <c r="A128" s="39"/>
      <c r="B128" s="40"/>
      <c r="C128" s="33" t="s">
        <v>27</v>
      </c>
      <c r="D128" s="41"/>
      <c r="E128" s="41"/>
      <c r="F128" s="28" t="str">
        <f>IF(E20="","",E20)</f>
        <v>Vyplň údaj</v>
      </c>
      <c r="G128" s="41"/>
      <c r="H128" s="41"/>
      <c r="I128" s="33" t="s">
        <v>33</v>
      </c>
      <c r="J128" s="37" t="str">
        <f>E26</f>
        <v>Macura M.</v>
      </c>
      <c r="K128" s="41"/>
      <c r="L128" s="70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="2" customFormat="1" ht="10.32" customHeight="1">
      <c r="A129" s="39"/>
      <c r="B129" s="40"/>
      <c r="C129" s="41"/>
      <c r="D129" s="41"/>
      <c r="E129" s="41"/>
      <c r="F129" s="41"/>
      <c r="G129" s="41"/>
      <c r="H129" s="41"/>
      <c r="I129" s="41"/>
      <c r="J129" s="41"/>
      <c r="K129" s="41"/>
      <c r="L129" s="70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="11" customFormat="1" ht="29.28" customHeight="1">
      <c r="A130" s="211"/>
      <c r="B130" s="212"/>
      <c r="C130" s="213" t="s">
        <v>196</v>
      </c>
      <c r="D130" s="214" t="s">
        <v>61</v>
      </c>
      <c r="E130" s="214" t="s">
        <v>57</v>
      </c>
      <c r="F130" s="214" t="s">
        <v>58</v>
      </c>
      <c r="G130" s="214" t="s">
        <v>197</v>
      </c>
      <c r="H130" s="214" t="s">
        <v>198</v>
      </c>
      <c r="I130" s="214" t="s">
        <v>199</v>
      </c>
      <c r="J130" s="215" t="s">
        <v>189</v>
      </c>
      <c r="K130" s="216" t="s">
        <v>200</v>
      </c>
      <c r="L130" s="217"/>
      <c r="M130" s="107" t="s">
        <v>1</v>
      </c>
      <c r="N130" s="108" t="s">
        <v>40</v>
      </c>
      <c r="O130" s="108" t="s">
        <v>201</v>
      </c>
      <c r="P130" s="108" t="s">
        <v>202</v>
      </c>
      <c r="Q130" s="108" t="s">
        <v>203</v>
      </c>
      <c r="R130" s="108" t="s">
        <v>204</v>
      </c>
      <c r="S130" s="108" t="s">
        <v>205</v>
      </c>
      <c r="T130" s="109" t="s">
        <v>206</v>
      </c>
      <c r="U130" s="211"/>
      <c r="V130" s="211"/>
      <c r="W130" s="211"/>
      <c r="X130" s="211"/>
      <c r="Y130" s="211"/>
      <c r="Z130" s="211"/>
      <c r="AA130" s="211"/>
      <c r="AB130" s="211"/>
      <c r="AC130" s="211"/>
      <c r="AD130" s="211"/>
      <c r="AE130" s="211"/>
    </row>
    <row r="131" s="2" customFormat="1" ht="22.8" customHeight="1">
      <c r="A131" s="39"/>
      <c r="B131" s="40"/>
      <c r="C131" s="114" t="s">
        <v>190</v>
      </c>
      <c r="D131" s="41"/>
      <c r="E131" s="41"/>
      <c r="F131" s="41"/>
      <c r="G131" s="41"/>
      <c r="H131" s="41"/>
      <c r="I131" s="41"/>
      <c r="J131" s="218">
        <f>BK131</f>
        <v>0</v>
      </c>
      <c r="K131" s="41"/>
      <c r="L131" s="45"/>
      <c r="M131" s="110"/>
      <c r="N131" s="219"/>
      <c r="O131" s="111"/>
      <c r="P131" s="220">
        <f>P132+P380</f>
        <v>0</v>
      </c>
      <c r="Q131" s="111"/>
      <c r="R131" s="220">
        <f>R132+R380</f>
        <v>11302.97412459</v>
      </c>
      <c r="S131" s="111"/>
      <c r="T131" s="221">
        <f>T132+T380</f>
        <v>1137.031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75</v>
      </c>
      <c r="AU131" s="18" t="s">
        <v>191</v>
      </c>
      <c r="BK131" s="222">
        <f>BK132+BK380</f>
        <v>0</v>
      </c>
    </row>
    <row r="132" s="12" customFormat="1" ht="25.92" customHeight="1">
      <c r="A132" s="12"/>
      <c r="B132" s="223"/>
      <c r="C132" s="224"/>
      <c r="D132" s="225" t="s">
        <v>75</v>
      </c>
      <c r="E132" s="226" t="s">
        <v>249</v>
      </c>
      <c r="F132" s="226" t="s">
        <v>250</v>
      </c>
      <c r="G132" s="224"/>
      <c r="H132" s="224"/>
      <c r="I132" s="227"/>
      <c r="J132" s="228">
        <f>BK132</f>
        <v>0</v>
      </c>
      <c r="K132" s="224"/>
      <c r="L132" s="229"/>
      <c r="M132" s="230"/>
      <c r="N132" s="231"/>
      <c r="O132" s="231"/>
      <c r="P132" s="232">
        <f>P133+P191+P216+P232+P250+P271+P293+P378</f>
        <v>0</v>
      </c>
      <c r="Q132" s="231"/>
      <c r="R132" s="232">
        <f>R133+R191+R216+R232+R250+R271+R293+R378</f>
        <v>11301.667498590001</v>
      </c>
      <c r="S132" s="231"/>
      <c r="T132" s="233">
        <f>T133+T191+T216+T232+T250+T271+T293+T378</f>
        <v>1137.031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34" t="s">
        <v>84</v>
      </c>
      <c r="AT132" s="235" t="s">
        <v>75</v>
      </c>
      <c r="AU132" s="235" t="s">
        <v>76</v>
      </c>
      <c r="AY132" s="234" t="s">
        <v>210</v>
      </c>
      <c r="BK132" s="236">
        <f>BK133+BK191+BK216+BK232+BK250+BK271+BK293+BK378</f>
        <v>0</v>
      </c>
    </row>
    <row r="133" s="12" customFormat="1" ht="22.8" customHeight="1">
      <c r="A133" s="12"/>
      <c r="B133" s="223"/>
      <c r="C133" s="224"/>
      <c r="D133" s="225" t="s">
        <v>75</v>
      </c>
      <c r="E133" s="237" t="s">
        <v>84</v>
      </c>
      <c r="F133" s="237" t="s">
        <v>251</v>
      </c>
      <c r="G133" s="224"/>
      <c r="H133" s="224"/>
      <c r="I133" s="227"/>
      <c r="J133" s="238">
        <f>BK133</f>
        <v>0</v>
      </c>
      <c r="K133" s="224"/>
      <c r="L133" s="229"/>
      <c r="M133" s="230"/>
      <c r="N133" s="231"/>
      <c r="O133" s="231"/>
      <c r="P133" s="232">
        <f>SUM(P134:P190)</f>
        <v>0</v>
      </c>
      <c r="Q133" s="231"/>
      <c r="R133" s="232">
        <f>SUM(R134:R190)</f>
        <v>2259.1675100000002</v>
      </c>
      <c r="S133" s="231"/>
      <c r="T133" s="233">
        <f>SUM(T134:T190)</f>
        <v>591.81999999999994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34" t="s">
        <v>84</v>
      </c>
      <c r="AT133" s="235" t="s">
        <v>75</v>
      </c>
      <c r="AU133" s="235" t="s">
        <v>84</v>
      </c>
      <c r="AY133" s="234" t="s">
        <v>210</v>
      </c>
      <c r="BK133" s="236">
        <f>SUM(BK134:BK190)</f>
        <v>0</v>
      </c>
    </row>
    <row r="134" s="2" customFormat="1" ht="36.72453" customHeight="1">
      <c r="A134" s="39"/>
      <c r="B134" s="40"/>
      <c r="C134" s="239" t="s">
        <v>84</v>
      </c>
      <c r="D134" s="239" t="s">
        <v>213</v>
      </c>
      <c r="E134" s="240" t="s">
        <v>252</v>
      </c>
      <c r="F134" s="241" t="s">
        <v>253</v>
      </c>
      <c r="G134" s="242" t="s">
        <v>254</v>
      </c>
      <c r="H134" s="243">
        <v>465</v>
      </c>
      <c r="I134" s="244"/>
      <c r="J134" s="245">
        <f>ROUND(I134*H134,2)</f>
        <v>0</v>
      </c>
      <c r="K134" s="246"/>
      <c r="L134" s="45"/>
      <c r="M134" s="247" t="s">
        <v>1</v>
      </c>
      <c r="N134" s="248" t="s">
        <v>42</v>
      </c>
      <c r="O134" s="98"/>
      <c r="P134" s="249">
        <f>O134*H134</f>
        <v>0</v>
      </c>
      <c r="Q134" s="249">
        <v>0.00019000000000000001</v>
      </c>
      <c r="R134" s="249">
        <f>Q134*H134</f>
        <v>0.088349999999999998</v>
      </c>
      <c r="S134" s="249">
        <v>0.254</v>
      </c>
      <c r="T134" s="250">
        <f>S134*H134</f>
        <v>118.11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51" t="s">
        <v>227</v>
      </c>
      <c r="AT134" s="251" t="s">
        <v>213</v>
      </c>
      <c r="AU134" s="251" t="s">
        <v>92</v>
      </c>
      <c r="AY134" s="18" t="s">
        <v>210</v>
      </c>
      <c r="BE134" s="252">
        <f>IF(N134="základná",J134,0)</f>
        <v>0</v>
      </c>
      <c r="BF134" s="252">
        <f>IF(N134="znížená",J134,0)</f>
        <v>0</v>
      </c>
      <c r="BG134" s="252">
        <f>IF(N134="zákl. prenesená",J134,0)</f>
        <v>0</v>
      </c>
      <c r="BH134" s="252">
        <f>IF(N134="zníž. prenesená",J134,0)</f>
        <v>0</v>
      </c>
      <c r="BI134" s="252">
        <f>IF(N134="nulová",J134,0)</f>
        <v>0</v>
      </c>
      <c r="BJ134" s="18" t="s">
        <v>92</v>
      </c>
      <c r="BK134" s="252">
        <f>ROUND(I134*H134,2)</f>
        <v>0</v>
      </c>
      <c r="BL134" s="18" t="s">
        <v>227</v>
      </c>
      <c r="BM134" s="251" t="s">
        <v>255</v>
      </c>
    </row>
    <row r="135" s="13" customFormat="1">
      <c r="A135" s="13"/>
      <c r="B135" s="258"/>
      <c r="C135" s="259"/>
      <c r="D135" s="260" t="s">
        <v>256</v>
      </c>
      <c r="E135" s="261" t="s">
        <v>1</v>
      </c>
      <c r="F135" s="262" t="s">
        <v>257</v>
      </c>
      <c r="G135" s="259"/>
      <c r="H135" s="263">
        <v>465</v>
      </c>
      <c r="I135" s="264"/>
      <c r="J135" s="259"/>
      <c r="K135" s="259"/>
      <c r="L135" s="265"/>
      <c r="M135" s="266"/>
      <c r="N135" s="267"/>
      <c r="O135" s="267"/>
      <c r="P135" s="267"/>
      <c r="Q135" s="267"/>
      <c r="R135" s="267"/>
      <c r="S135" s="267"/>
      <c r="T135" s="268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69" t="s">
        <v>256</v>
      </c>
      <c r="AU135" s="269" t="s">
        <v>92</v>
      </c>
      <c r="AV135" s="13" t="s">
        <v>92</v>
      </c>
      <c r="AW135" s="13" t="s">
        <v>32</v>
      </c>
      <c r="AX135" s="13" t="s">
        <v>84</v>
      </c>
      <c r="AY135" s="269" t="s">
        <v>210</v>
      </c>
    </row>
    <row r="136" s="2" customFormat="1" ht="36.72453" customHeight="1">
      <c r="A136" s="39"/>
      <c r="B136" s="40"/>
      <c r="C136" s="239" t="s">
        <v>92</v>
      </c>
      <c r="D136" s="239" t="s">
        <v>213</v>
      </c>
      <c r="E136" s="240" t="s">
        <v>258</v>
      </c>
      <c r="F136" s="241" t="s">
        <v>259</v>
      </c>
      <c r="G136" s="242" t="s">
        <v>254</v>
      </c>
      <c r="H136" s="243">
        <v>1865</v>
      </c>
      <c r="I136" s="244"/>
      <c r="J136" s="245">
        <f>ROUND(I136*H136,2)</f>
        <v>0</v>
      </c>
      <c r="K136" s="246"/>
      <c r="L136" s="45"/>
      <c r="M136" s="247" t="s">
        <v>1</v>
      </c>
      <c r="N136" s="248" t="s">
        <v>42</v>
      </c>
      <c r="O136" s="98"/>
      <c r="P136" s="249">
        <f>O136*H136</f>
        <v>0</v>
      </c>
      <c r="Q136" s="249">
        <v>0.00027</v>
      </c>
      <c r="R136" s="249">
        <f>Q136*H136</f>
        <v>0.50355000000000005</v>
      </c>
      <c r="S136" s="249">
        <v>0.254</v>
      </c>
      <c r="T136" s="250">
        <f>S136*H136</f>
        <v>473.70999999999998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51" t="s">
        <v>227</v>
      </c>
      <c r="AT136" s="251" t="s">
        <v>213</v>
      </c>
      <c r="AU136" s="251" t="s">
        <v>92</v>
      </c>
      <c r="AY136" s="18" t="s">
        <v>210</v>
      </c>
      <c r="BE136" s="252">
        <f>IF(N136="základná",J136,0)</f>
        <v>0</v>
      </c>
      <c r="BF136" s="252">
        <f>IF(N136="znížená",J136,0)</f>
        <v>0</v>
      </c>
      <c r="BG136" s="252">
        <f>IF(N136="zákl. prenesená",J136,0)</f>
        <v>0</v>
      </c>
      <c r="BH136" s="252">
        <f>IF(N136="zníž. prenesená",J136,0)</f>
        <v>0</v>
      </c>
      <c r="BI136" s="252">
        <f>IF(N136="nulová",J136,0)</f>
        <v>0</v>
      </c>
      <c r="BJ136" s="18" t="s">
        <v>92</v>
      </c>
      <c r="BK136" s="252">
        <f>ROUND(I136*H136,2)</f>
        <v>0</v>
      </c>
      <c r="BL136" s="18" t="s">
        <v>227</v>
      </c>
      <c r="BM136" s="251" t="s">
        <v>260</v>
      </c>
    </row>
    <row r="137" s="13" customFormat="1">
      <c r="A137" s="13"/>
      <c r="B137" s="258"/>
      <c r="C137" s="259"/>
      <c r="D137" s="260" t="s">
        <v>256</v>
      </c>
      <c r="E137" s="261" t="s">
        <v>1</v>
      </c>
      <c r="F137" s="262" t="s">
        <v>261</v>
      </c>
      <c r="G137" s="259"/>
      <c r="H137" s="263">
        <v>1865</v>
      </c>
      <c r="I137" s="264"/>
      <c r="J137" s="259"/>
      <c r="K137" s="259"/>
      <c r="L137" s="265"/>
      <c r="M137" s="266"/>
      <c r="N137" s="267"/>
      <c r="O137" s="267"/>
      <c r="P137" s="267"/>
      <c r="Q137" s="267"/>
      <c r="R137" s="267"/>
      <c r="S137" s="267"/>
      <c r="T137" s="268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69" t="s">
        <v>256</v>
      </c>
      <c r="AU137" s="269" t="s">
        <v>92</v>
      </c>
      <c r="AV137" s="13" t="s">
        <v>92</v>
      </c>
      <c r="AW137" s="13" t="s">
        <v>32</v>
      </c>
      <c r="AX137" s="13" t="s">
        <v>84</v>
      </c>
      <c r="AY137" s="269" t="s">
        <v>210</v>
      </c>
    </row>
    <row r="138" s="2" customFormat="1" ht="23.4566" customHeight="1">
      <c r="A138" s="39"/>
      <c r="B138" s="40"/>
      <c r="C138" s="239" t="s">
        <v>102</v>
      </c>
      <c r="D138" s="239" t="s">
        <v>213</v>
      </c>
      <c r="E138" s="240" t="s">
        <v>262</v>
      </c>
      <c r="F138" s="241" t="s">
        <v>263</v>
      </c>
      <c r="G138" s="242" t="s">
        <v>264</v>
      </c>
      <c r="H138" s="243">
        <v>2239</v>
      </c>
      <c r="I138" s="244"/>
      <c r="J138" s="245">
        <f>ROUND(I138*H138,2)</f>
        <v>0</v>
      </c>
      <c r="K138" s="246"/>
      <c r="L138" s="45"/>
      <c r="M138" s="247" t="s">
        <v>1</v>
      </c>
      <c r="N138" s="248" t="s">
        <v>42</v>
      </c>
      <c r="O138" s="98"/>
      <c r="P138" s="249">
        <f>O138*H138</f>
        <v>0</v>
      </c>
      <c r="Q138" s="249">
        <v>0</v>
      </c>
      <c r="R138" s="249">
        <f>Q138*H138</f>
        <v>0</v>
      </c>
      <c r="S138" s="249">
        <v>0</v>
      </c>
      <c r="T138" s="250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51" t="s">
        <v>227</v>
      </c>
      <c r="AT138" s="251" t="s">
        <v>213</v>
      </c>
      <c r="AU138" s="251" t="s">
        <v>92</v>
      </c>
      <c r="AY138" s="18" t="s">
        <v>210</v>
      </c>
      <c r="BE138" s="252">
        <f>IF(N138="základná",J138,0)</f>
        <v>0</v>
      </c>
      <c r="BF138" s="252">
        <f>IF(N138="znížená",J138,0)</f>
        <v>0</v>
      </c>
      <c r="BG138" s="252">
        <f>IF(N138="zákl. prenesená",J138,0)</f>
        <v>0</v>
      </c>
      <c r="BH138" s="252">
        <f>IF(N138="zníž. prenesená",J138,0)</f>
        <v>0</v>
      </c>
      <c r="BI138" s="252">
        <f>IF(N138="nulová",J138,0)</f>
        <v>0</v>
      </c>
      <c r="BJ138" s="18" t="s">
        <v>92</v>
      </c>
      <c r="BK138" s="252">
        <f>ROUND(I138*H138,2)</f>
        <v>0</v>
      </c>
      <c r="BL138" s="18" t="s">
        <v>227</v>
      </c>
      <c r="BM138" s="251" t="s">
        <v>265</v>
      </c>
    </row>
    <row r="139" s="13" customFormat="1">
      <c r="A139" s="13"/>
      <c r="B139" s="258"/>
      <c r="C139" s="259"/>
      <c r="D139" s="260" t="s">
        <v>256</v>
      </c>
      <c r="E139" s="261" t="s">
        <v>1</v>
      </c>
      <c r="F139" s="262" t="s">
        <v>266</v>
      </c>
      <c r="G139" s="259"/>
      <c r="H139" s="263">
        <v>933</v>
      </c>
      <c r="I139" s="264"/>
      <c r="J139" s="259"/>
      <c r="K139" s="259"/>
      <c r="L139" s="265"/>
      <c r="M139" s="266"/>
      <c r="N139" s="267"/>
      <c r="O139" s="267"/>
      <c r="P139" s="267"/>
      <c r="Q139" s="267"/>
      <c r="R139" s="267"/>
      <c r="S139" s="267"/>
      <c r="T139" s="268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69" t="s">
        <v>256</v>
      </c>
      <c r="AU139" s="269" t="s">
        <v>92</v>
      </c>
      <c r="AV139" s="13" t="s">
        <v>92</v>
      </c>
      <c r="AW139" s="13" t="s">
        <v>32</v>
      </c>
      <c r="AX139" s="13" t="s">
        <v>76</v>
      </c>
      <c r="AY139" s="269" t="s">
        <v>210</v>
      </c>
    </row>
    <row r="140" s="13" customFormat="1">
      <c r="A140" s="13"/>
      <c r="B140" s="258"/>
      <c r="C140" s="259"/>
      <c r="D140" s="260" t="s">
        <v>256</v>
      </c>
      <c r="E140" s="261" t="s">
        <v>1</v>
      </c>
      <c r="F140" s="262" t="s">
        <v>267</v>
      </c>
      <c r="G140" s="259"/>
      <c r="H140" s="263">
        <v>1306</v>
      </c>
      <c r="I140" s="264"/>
      <c r="J140" s="259"/>
      <c r="K140" s="259"/>
      <c r="L140" s="265"/>
      <c r="M140" s="266"/>
      <c r="N140" s="267"/>
      <c r="O140" s="267"/>
      <c r="P140" s="267"/>
      <c r="Q140" s="267"/>
      <c r="R140" s="267"/>
      <c r="S140" s="267"/>
      <c r="T140" s="268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9" t="s">
        <v>256</v>
      </c>
      <c r="AU140" s="269" t="s">
        <v>92</v>
      </c>
      <c r="AV140" s="13" t="s">
        <v>92</v>
      </c>
      <c r="AW140" s="13" t="s">
        <v>32</v>
      </c>
      <c r="AX140" s="13" t="s">
        <v>76</v>
      </c>
      <c r="AY140" s="269" t="s">
        <v>210</v>
      </c>
    </row>
    <row r="141" s="14" customFormat="1">
      <c r="A141" s="14"/>
      <c r="B141" s="270"/>
      <c r="C141" s="271"/>
      <c r="D141" s="260" t="s">
        <v>256</v>
      </c>
      <c r="E141" s="272" t="s">
        <v>1</v>
      </c>
      <c r="F141" s="273" t="s">
        <v>268</v>
      </c>
      <c r="G141" s="271"/>
      <c r="H141" s="274">
        <v>2239</v>
      </c>
      <c r="I141" s="275"/>
      <c r="J141" s="271"/>
      <c r="K141" s="271"/>
      <c r="L141" s="276"/>
      <c r="M141" s="277"/>
      <c r="N141" s="278"/>
      <c r="O141" s="278"/>
      <c r="P141" s="278"/>
      <c r="Q141" s="278"/>
      <c r="R141" s="278"/>
      <c r="S141" s="278"/>
      <c r="T141" s="279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80" t="s">
        <v>256</v>
      </c>
      <c r="AU141" s="280" t="s">
        <v>92</v>
      </c>
      <c r="AV141" s="14" t="s">
        <v>227</v>
      </c>
      <c r="AW141" s="14" t="s">
        <v>32</v>
      </c>
      <c r="AX141" s="14" t="s">
        <v>84</v>
      </c>
      <c r="AY141" s="280" t="s">
        <v>210</v>
      </c>
    </row>
    <row r="142" s="2" customFormat="1" ht="23.4566" customHeight="1">
      <c r="A142" s="39"/>
      <c r="B142" s="40"/>
      <c r="C142" s="239" t="s">
        <v>227</v>
      </c>
      <c r="D142" s="239" t="s">
        <v>213</v>
      </c>
      <c r="E142" s="240" t="s">
        <v>269</v>
      </c>
      <c r="F142" s="241" t="s">
        <v>270</v>
      </c>
      <c r="G142" s="242" t="s">
        <v>264</v>
      </c>
      <c r="H142" s="243">
        <v>671.70000000000005</v>
      </c>
      <c r="I142" s="244"/>
      <c r="J142" s="245">
        <f>ROUND(I142*H142,2)</f>
        <v>0</v>
      </c>
      <c r="K142" s="246"/>
      <c r="L142" s="45"/>
      <c r="M142" s="247" t="s">
        <v>1</v>
      </c>
      <c r="N142" s="248" t="s">
        <v>42</v>
      </c>
      <c r="O142" s="98"/>
      <c r="P142" s="249">
        <f>O142*H142</f>
        <v>0</v>
      </c>
      <c r="Q142" s="249">
        <v>0</v>
      </c>
      <c r="R142" s="249">
        <f>Q142*H142</f>
        <v>0</v>
      </c>
      <c r="S142" s="249">
        <v>0</v>
      </c>
      <c r="T142" s="250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51" t="s">
        <v>227</v>
      </c>
      <c r="AT142" s="251" t="s">
        <v>213</v>
      </c>
      <c r="AU142" s="251" t="s">
        <v>92</v>
      </c>
      <c r="AY142" s="18" t="s">
        <v>210</v>
      </c>
      <c r="BE142" s="252">
        <f>IF(N142="základná",J142,0)</f>
        <v>0</v>
      </c>
      <c r="BF142" s="252">
        <f>IF(N142="znížená",J142,0)</f>
        <v>0</v>
      </c>
      <c r="BG142" s="252">
        <f>IF(N142="zákl. prenesená",J142,0)</f>
        <v>0</v>
      </c>
      <c r="BH142" s="252">
        <f>IF(N142="zníž. prenesená",J142,0)</f>
        <v>0</v>
      </c>
      <c r="BI142" s="252">
        <f>IF(N142="nulová",J142,0)</f>
        <v>0</v>
      </c>
      <c r="BJ142" s="18" t="s">
        <v>92</v>
      </c>
      <c r="BK142" s="252">
        <f>ROUND(I142*H142,2)</f>
        <v>0</v>
      </c>
      <c r="BL142" s="18" t="s">
        <v>227</v>
      </c>
      <c r="BM142" s="251" t="s">
        <v>271</v>
      </c>
    </row>
    <row r="143" s="13" customFormat="1">
      <c r="A143" s="13"/>
      <c r="B143" s="258"/>
      <c r="C143" s="259"/>
      <c r="D143" s="260" t="s">
        <v>256</v>
      </c>
      <c r="E143" s="261" t="s">
        <v>1</v>
      </c>
      <c r="F143" s="262" t="s">
        <v>272</v>
      </c>
      <c r="G143" s="259"/>
      <c r="H143" s="263">
        <v>671.70000000000005</v>
      </c>
      <c r="I143" s="264"/>
      <c r="J143" s="259"/>
      <c r="K143" s="259"/>
      <c r="L143" s="265"/>
      <c r="M143" s="266"/>
      <c r="N143" s="267"/>
      <c r="O143" s="267"/>
      <c r="P143" s="267"/>
      <c r="Q143" s="267"/>
      <c r="R143" s="267"/>
      <c r="S143" s="267"/>
      <c r="T143" s="268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69" t="s">
        <v>256</v>
      </c>
      <c r="AU143" s="269" t="s">
        <v>92</v>
      </c>
      <c r="AV143" s="13" t="s">
        <v>92</v>
      </c>
      <c r="AW143" s="13" t="s">
        <v>32</v>
      </c>
      <c r="AX143" s="13" t="s">
        <v>84</v>
      </c>
      <c r="AY143" s="269" t="s">
        <v>210</v>
      </c>
    </row>
    <row r="144" s="2" customFormat="1" ht="21.0566" customHeight="1">
      <c r="A144" s="39"/>
      <c r="B144" s="40"/>
      <c r="C144" s="239" t="s">
        <v>209</v>
      </c>
      <c r="D144" s="239" t="s">
        <v>213</v>
      </c>
      <c r="E144" s="240" t="s">
        <v>273</v>
      </c>
      <c r="F144" s="241" t="s">
        <v>274</v>
      </c>
      <c r="G144" s="242" t="s">
        <v>264</v>
      </c>
      <c r="H144" s="243">
        <v>18</v>
      </c>
      <c r="I144" s="244"/>
      <c r="J144" s="245">
        <f>ROUND(I144*H144,2)</f>
        <v>0</v>
      </c>
      <c r="K144" s="246"/>
      <c r="L144" s="45"/>
      <c r="M144" s="247" t="s">
        <v>1</v>
      </c>
      <c r="N144" s="248" t="s">
        <v>42</v>
      </c>
      <c r="O144" s="98"/>
      <c r="P144" s="249">
        <f>O144*H144</f>
        <v>0</v>
      </c>
      <c r="Q144" s="249">
        <v>0</v>
      </c>
      <c r="R144" s="249">
        <f>Q144*H144</f>
        <v>0</v>
      </c>
      <c r="S144" s="249">
        <v>0</v>
      </c>
      <c r="T144" s="250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51" t="s">
        <v>227</v>
      </c>
      <c r="AT144" s="251" t="s">
        <v>213</v>
      </c>
      <c r="AU144" s="251" t="s">
        <v>92</v>
      </c>
      <c r="AY144" s="18" t="s">
        <v>210</v>
      </c>
      <c r="BE144" s="252">
        <f>IF(N144="základná",J144,0)</f>
        <v>0</v>
      </c>
      <c r="BF144" s="252">
        <f>IF(N144="znížená",J144,0)</f>
        <v>0</v>
      </c>
      <c r="BG144" s="252">
        <f>IF(N144="zákl. prenesená",J144,0)</f>
        <v>0</v>
      </c>
      <c r="BH144" s="252">
        <f>IF(N144="zníž. prenesená",J144,0)</f>
        <v>0</v>
      </c>
      <c r="BI144" s="252">
        <f>IF(N144="nulová",J144,0)</f>
        <v>0</v>
      </c>
      <c r="BJ144" s="18" t="s">
        <v>92</v>
      </c>
      <c r="BK144" s="252">
        <f>ROUND(I144*H144,2)</f>
        <v>0</v>
      </c>
      <c r="BL144" s="18" t="s">
        <v>227</v>
      </c>
      <c r="BM144" s="251" t="s">
        <v>275</v>
      </c>
    </row>
    <row r="145" s="13" customFormat="1">
      <c r="A145" s="13"/>
      <c r="B145" s="258"/>
      <c r="C145" s="259"/>
      <c r="D145" s="260" t="s">
        <v>256</v>
      </c>
      <c r="E145" s="261" t="s">
        <v>1</v>
      </c>
      <c r="F145" s="262" t="s">
        <v>276</v>
      </c>
      <c r="G145" s="259"/>
      <c r="H145" s="263">
        <v>18</v>
      </c>
      <c r="I145" s="264"/>
      <c r="J145" s="259"/>
      <c r="K145" s="259"/>
      <c r="L145" s="265"/>
      <c r="M145" s="266"/>
      <c r="N145" s="267"/>
      <c r="O145" s="267"/>
      <c r="P145" s="267"/>
      <c r="Q145" s="267"/>
      <c r="R145" s="267"/>
      <c r="S145" s="267"/>
      <c r="T145" s="268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9" t="s">
        <v>256</v>
      </c>
      <c r="AU145" s="269" t="s">
        <v>92</v>
      </c>
      <c r="AV145" s="13" t="s">
        <v>92</v>
      </c>
      <c r="AW145" s="13" t="s">
        <v>32</v>
      </c>
      <c r="AX145" s="13" t="s">
        <v>84</v>
      </c>
      <c r="AY145" s="269" t="s">
        <v>210</v>
      </c>
    </row>
    <row r="146" s="2" customFormat="1" ht="23.4566" customHeight="1">
      <c r="A146" s="39"/>
      <c r="B146" s="40"/>
      <c r="C146" s="239" t="s">
        <v>277</v>
      </c>
      <c r="D146" s="239" t="s">
        <v>213</v>
      </c>
      <c r="E146" s="240" t="s">
        <v>278</v>
      </c>
      <c r="F146" s="241" t="s">
        <v>279</v>
      </c>
      <c r="G146" s="242" t="s">
        <v>264</v>
      </c>
      <c r="H146" s="243">
        <v>5.4000000000000004</v>
      </c>
      <c r="I146" s="244"/>
      <c r="J146" s="245">
        <f>ROUND(I146*H146,2)</f>
        <v>0</v>
      </c>
      <c r="K146" s="246"/>
      <c r="L146" s="45"/>
      <c r="M146" s="247" t="s">
        <v>1</v>
      </c>
      <c r="N146" s="248" t="s">
        <v>42</v>
      </c>
      <c r="O146" s="98"/>
      <c r="P146" s="249">
        <f>O146*H146</f>
        <v>0</v>
      </c>
      <c r="Q146" s="249">
        <v>0</v>
      </c>
      <c r="R146" s="249">
        <f>Q146*H146</f>
        <v>0</v>
      </c>
      <c r="S146" s="249">
        <v>0</v>
      </c>
      <c r="T146" s="250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51" t="s">
        <v>227</v>
      </c>
      <c r="AT146" s="251" t="s">
        <v>213</v>
      </c>
      <c r="AU146" s="251" t="s">
        <v>92</v>
      </c>
      <c r="AY146" s="18" t="s">
        <v>210</v>
      </c>
      <c r="BE146" s="252">
        <f>IF(N146="základná",J146,0)</f>
        <v>0</v>
      </c>
      <c r="BF146" s="252">
        <f>IF(N146="znížená",J146,0)</f>
        <v>0</v>
      </c>
      <c r="BG146" s="252">
        <f>IF(N146="zákl. prenesená",J146,0)</f>
        <v>0</v>
      </c>
      <c r="BH146" s="252">
        <f>IF(N146="zníž. prenesená",J146,0)</f>
        <v>0</v>
      </c>
      <c r="BI146" s="252">
        <f>IF(N146="nulová",J146,0)</f>
        <v>0</v>
      </c>
      <c r="BJ146" s="18" t="s">
        <v>92</v>
      </c>
      <c r="BK146" s="252">
        <f>ROUND(I146*H146,2)</f>
        <v>0</v>
      </c>
      <c r="BL146" s="18" t="s">
        <v>227</v>
      </c>
      <c r="BM146" s="251" t="s">
        <v>280</v>
      </c>
    </row>
    <row r="147" s="13" customFormat="1">
      <c r="A147" s="13"/>
      <c r="B147" s="258"/>
      <c r="C147" s="259"/>
      <c r="D147" s="260" t="s">
        <v>256</v>
      </c>
      <c r="E147" s="261" t="s">
        <v>1</v>
      </c>
      <c r="F147" s="262" t="s">
        <v>281</v>
      </c>
      <c r="G147" s="259"/>
      <c r="H147" s="263">
        <v>5.4000000000000004</v>
      </c>
      <c r="I147" s="264"/>
      <c r="J147" s="259"/>
      <c r="K147" s="259"/>
      <c r="L147" s="265"/>
      <c r="M147" s="266"/>
      <c r="N147" s="267"/>
      <c r="O147" s="267"/>
      <c r="P147" s="267"/>
      <c r="Q147" s="267"/>
      <c r="R147" s="267"/>
      <c r="S147" s="267"/>
      <c r="T147" s="268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69" t="s">
        <v>256</v>
      </c>
      <c r="AU147" s="269" t="s">
        <v>92</v>
      </c>
      <c r="AV147" s="13" t="s">
        <v>92</v>
      </c>
      <c r="AW147" s="13" t="s">
        <v>32</v>
      </c>
      <c r="AX147" s="13" t="s">
        <v>84</v>
      </c>
      <c r="AY147" s="269" t="s">
        <v>210</v>
      </c>
    </row>
    <row r="148" s="2" customFormat="1" ht="21.0566" customHeight="1">
      <c r="A148" s="39"/>
      <c r="B148" s="40"/>
      <c r="C148" s="239" t="s">
        <v>282</v>
      </c>
      <c r="D148" s="239" t="s">
        <v>213</v>
      </c>
      <c r="E148" s="240" t="s">
        <v>283</v>
      </c>
      <c r="F148" s="241" t="s">
        <v>284</v>
      </c>
      <c r="G148" s="242" t="s">
        <v>264</v>
      </c>
      <c r="H148" s="243">
        <v>0.23999999999999999</v>
      </c>
      <c r="I148" s="244"/>
      <c r="J148" s="245">
        <f>ROUND(I148*H148,2)</f>
        <v>0</v>
      </c>
      <c r="K148" s="246"/>
      <c r="L148" s="45"/>
      <c r="M148" s="247" t="s">
        <v>1</v>
      </c>
      <c r="N148" s="248" t="s">
        <v>42</v>
      </c>
      <c r="O148" s="98"/>
      <c r="P148" s="249">
        <f>O148*H148</f>
        <v>0</v>
      </c>
      <c r="Q148" s="249">
        <v>0</v>
      </c>
      <c r="R148" s="249">
        <f>Q148*H148</f>
        <v>0</v>
      </c>
      <c r="S148" s="249">
        <v>0</v>
      </c>
      <c r="T148" s="250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51" t="s">
        <v>227</v>
      </c>
      <c r="AT148" s="251" t="s">
        <v>213</v>
      </c>
      <c r="AU148" s="251" t="s">
        <v>92</v>
      </c>
      <c r="AY148" s="18" t="s">
        <v>210</v>
      </c>
      <c r="BE148" s="252">
        <f>IF(N148="základná",J148,0)</f>
        <v>0</v>
      </c>
      <c r="BF148" s="252">
        <f>IF(N148="znížená",J148,0)</f>
        <v>0</v>
      </c>
      <c r="BG148" s="252">
        <f>IF(N148="zákl. prenesená",J148,0)</f>
        <v>0</v>
      </c>
      <c r="BH148" s="252">
        <f>IF(N148="zníž. prenesená",J148,0)</f>
        <v>0</v>
      </c>
      <c r="BI148" s="252">
        <f>IF(N148="nulová",J148,0)</f>
        <v>0</v>
      </c>
      <c r="BJ148" s="18" t="s">
        <v>92</v>
      </c>
      <c r="BK148" s="252">
        <f>ROUND(I148*H148,2)</f>
        <v>0</v>
      </c>
      <c r="BL148" s="18" t="s">
        <v>227</v>
      </c>
      <c r="BM148" s="251" t="s">
        <v>285</v>
      </c>
    </row>
    <row r="149" s="13" customFormat="1">
      <c r="A149" s="13"/>
      <c r="B149" s="258"/>
      <c r="C149" s="259"/>
      <c r="D149" s="260" t="s">
        <v>256</v>
      </c>
      <c r="E149" s="261" t="s">
        <v>1</v>
      </c>
      <c r="F149" s="262" t="s">
        <v>286</v>
      </c>
      <c r="G149" s="259"/>
      <c r="H149" s="263">
        <v>0.23999999999999999</v>
      </c>
      <c r="I149" s="264"/>
      <c r="J149" s="259"/>
      <c r="K149" s="259"/>
      <c r="L149" s="265"/>
      <c r="M149" s="266"/>
      <c r="N149" s="267"/>
      <c r="O149" s="267"/>
      <c r="P149" s="267"/>
      <c r="Q149" s="267"/>
      <c r="R149" s="267"/>
      <c r="S149" s="267"/>
      <c r="T149" s="268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69" t="s">
        <v>256</v>
      </c>
      <c r="AU149" s="269" t="s">
        <v>92</v>
      </c>
      <c r="AV149" s="13" t="s">
        <v>92</v>
      </c>
      <c r="AW149" s="13" t="s">
        <v>32</v>
      </c>
      <c r="AX149" s="13" t="s">
        <v>76</v>
      </c>
      <c r="AY149" s="269" t="s">
        <v>210</v>
      </c>
    </row>
    <row r="150" s="14" customFormat="1">
      <c r="A150" s="14"/>
      <c r="B150" s="270"/>
      <c r="C150" s="271"/>
      <c r="D150" s="260" t="s">
        <v>256</v>
      </c>
      <c r="E150" s="272" t="s">
        <v>1</v>
      </c>
      <c r="F150" s="273" t="s">
        <v>268</v>
      </c>
      <c r="G150" s="271"/>
      <c r="H150" s="274">
        <v>0.23999999999999999</v>
      </c>
      <c r="I150" s="275"/>
      <c r="J150" s="271"/>
      <c r="K150" s="271"/>
      <c r="L150" s="276"/>
      <c r="M150" s="277"/>
      <c r="N150" s="278"/>
      <c r="O150" s="278"/>
      <c r="P150" s="278"/>
      <c r="Q150" s="278"/>
      <c r="R150" s="278"/>
      <c r="S150" s="278"/>
      <c r="T150" s="279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80" t="s">
        <v>256</v>
      </c>
      <c r="AU150" s="280" t="s">
        <v>92</v>
      </c>
      <c r="AV150" s="14" t="s">
        <v>227</v>
      </c>
      <c r="AW150" s="14" t="s">
        <v>32</v>
      </c>
      <c r="AX150" s="14" t="s">
        <v>84</v>
      </c>
      <c r="AY150" s="280" t="s">
        <v>210</v>
      </c>
    </row>
    <row r="151" s="2" customFormat="1" ht="36.72453" customHeight="1">
      <c r="A151" s="39"/>
      <c r="B151" s="40"/>
      <c r="C151" s="239" t="s">
        <v>287</v>
      </c>
      <c r="D151" s="239" t="s">
        <v>213</v>
      </c>
      <c r="E151" s="240" t="s">
        <v>288</v>
      </c>
      <c r="F151" s="241" t="s">
        <v>289</v>
      </c>
      <c r="G151" s="242" t="s">
        <v>264</v>
      </c>
      <c r="H151" s="243">
        <v>0.071999999999999995</v>
      </c>
      <c r="I151" s="244"/>
      <c r="J151" s="245">
        <f>ROUND(I151*H151,2)</f>
        <v>0</v>
      </c>
      <c r="K151" s="246"/>
      <c r="L151" s="45"/>
      <c r="M151" s="247" t="s">
        <v>1</v>
      </c>
      <c r="N151" s="248" t="s">
        <v>42</v>
      </c>
      <c r="O151" s="98"/>
      <c r="P151" s="249">
        <f>O151*H151</f>
        <v>0</v>
      </c>
      <c r="Q151" s="249">
        <v>0</v>
      </c>
      <c r="R151" s="249">
        <f>Q151*H151</f>
        <v>0</v>
      </c>
      <c r="S151" s="249">
        <v>0</v>
      </c>
      <c r="T151" s="250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51" t="s">
        <v>227</v>
      </c>
      <c r="AT151" s="251" t="s">
        <v>213</v>
      </c>
      <c r="AU151" s="251" t="s">
        <v>92</v>
      </c>
      <c r="AY151" s="18" t="s">
        <v>210</v>
      </c>
      <c r="BE151" s="252">
        <f>IF(N151="základná",J151,0)</f>
        <v>0</v>
      </c>
      <c r="BF151" s="252">
        <f>IF(N151="znížená",J151,0)</f>
        <v>0</v>
      </c>
      <c r="BG151" s="252">
        <f>IF(N151="zákl. prenesená",J151,0)</f>
        <v>0</v>
      </c>
      <c r="BH151" s="252">
        <f>IF(N151="zníž. prenesená",J151,0)</f>
        <v>0</v>
      </c>
      <c r="BI151" s="252">
        <f>IF(N151="nulová",J151,0)</f>
        <v>0</v>
      </c>
      <c r="BJ151" s="18" t="s">
        <v>92</v>
      </c>
      <c r="BK151" s="252">
        <f>ROUND(I151*H151,2)</f>
        <v>0</v>
      </c>
      <c r="BL151" s="18" t="s">
        <v>227</v>
      </c>
      <c r="BM151" s="251" t="s">
        <v>290</v>
      </c>
    </row>
    <row r="152" s="13" customFormat="1">
      <c r="A152" s="13"/>
      <c r="B152" s="258"/>
      <c r="C152" s="259"/>
      <c r="D152" s="260" t="s">
        <v>256</v>
      </c>
      <c r="E152" s="261" t="s">
        <v>1</v>
      </c>
      <c r="F152" s="262" t="s">
        <v>291</v>
      </c>
      <c r="G152" s="259"/>
      <c r="H152" s="263">
        <v>0.23999999999999999</v>
      </c>
      <c r="I152" s="264"/>
      <c r="J152" s="259"/>
      <c r="K152" s="259"/>
      <c r="L152" s="265"/>
      <c r="M152" s="266"/>
      <c r="N152" s="267"/>
      <c r="O152" s="267"/>
      <c r="P152" s="267"/>
      <c r="Q152" s="267"/>
      <c r="R152" s="267"/>
      <c r="S152" s="267"/>
      <c r="T152" s="268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69" t="s">
        <v>256</v>
      </c>
      <c r="AU152" s="269" t="s">
        <v>92</v>
      </c>
      <c r="AV152" s="13" t="s">
        <v>92</v>
      </c>
      <c r="AW152" s="13" t="s">
        <v>32</v>
      </c>
      <c r="AX152" s="13" t="s">
        <v>84</v>
      </c>
      <c r="AY152" s="269" t="s">
        <v>210</v>
      </c>
    </row>
    <row r="153" s="13" customFormat="1">
      <c r="A153" s="13"/>
      <c r="B153" s="258"/>
      <c r="C153" s="259"/>
      <c r="D153" s="260" t="s">
        <v>256</v>
      </c>
      <c r="E153" s="259"/>
      <c r="F153" s="262" t="s">
        <v>292</v>
      </c>
      <c r="G153" s="259"/>
      <c r="H153" s="263">
        <v>0.071999999999999995</v>
      </c>
      <c r="I153" s="264"/>
      <c r="J153" s="259"/>
      <c r="K153" s="259"/>
      <c r="L153" s="265"/>
      <c r="M153" s="266"/>
      <c r="N153" s="267"/>
      <c r="O153" s="267"/>
      <c r="P153" s="267"/>
      <c r="Q153" s="267"/>
      <c r="R153" s="267"/>
      <c r="S153" s="267"/>
      <c r="T153" s="268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69" t="s">
        <v>256</v>
      </c>
      <c r="AU153" s="269" t="s">
        <v>92</v>
      </c>
      <c r="AV153" s="13" t="s">
        <v>92</v>
      </c>
      <c r="AW153" s="13" t="s">
        <v>4</v>
      </c>
      <c r="AX153" s="13" t="s">
        <v>84</v>
      </c>
      <c r="AY153" s="269" t="s">
        <v>210</v>
      </c>
    </row>
    <row r="154" s="2" customFormat="1" ht="23.4566" customHeight="1">
      <c r="A154" s="39"/>
      <c r="B154" s="40"/>
      <c r="C154" s="239" t="s">
        <v>293</v>
      </c>
      <c r="D154" s="239" t="s">
        <v>213</v>
      </c>
      <c r="E154" s="240" t="s">
        <v>294</v>
      </c>
      <c r="F154" s="241" t="s">
        <v>295</v>
      </c>
      <c r="G154" s="242" t="s">
        <v>264</v>
      </c>
      <c r="H154" s="243">
        <v>1741.9200000000001</v>
      </c>
      <c r="I154" s="244"/>
      <c r="J154" s="245">
        <f>ROUND(I154*H154,2)</f>
        <v>0</v>
      </c>
      <c r="K154" s="246"/>
      <c r="L154" s="45"/>
      <c r="M154" s="247" t="s">
        <v>1</v>
      </c>
      <c r="N154" s="248" t="s">
        <v>42</v>
      </c>
      <c r="O154" s="98"/>
      <c r="P154" s="249">
        <f>O154*H154</f>
        <v>0</v>
      </c>
      <c r="Q154" s="249">
        <v>0</v>
      </c>
      <c r="R154" s="249">
        <f>Q154*H154</f>
        <v>0</v>
      </c>
      <c r="S154" s="249">
        <v>0</v>
      </c>
      <c r="T154" s="250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51" t="s">
        <v>227</v>
      </c>
      <c r="AT154" s="251" t="s">
        <v>213</v>
      </c>
      <c r="AU154" s="251" t="s">
        <v>92</v>
      </c>
      <c r="AY154" s="18" t="s">
        <v>210</v>
      </c>
      <c r="BE154" s="252">
        <f>IF(N154="základná",J154,0)</f>
        <v>0</v>
      </c>
      <c r="BF154" s="252">
        <f>IF(N154="znížená",J154,0)</f>
        <v>0</v>
      </c>
      <c r="BG154" s="252">
        <f>IF(N154="zákl. prenesená",J154,0)</f>
        <v>0</v>
      </c>
      <c r="BH154" s="252">
        <f>IF(N154="zníž. prenesená",J154,0)</f>
        <v>0</v>
      </c>
      <c r="BI154" s="252">
        <f>IF(N154="nulová",J154,0)</f>
        <v>0</v>
      </c>
      <c r="BJ154" s="18" t="s">
        <v>92</v>
      </c>
      <c r="BK154" s="252">
        <f>ROUND(I154*H154,2)</f>
        <v>0</v>
      </c>
      <c r="BL154" s="18" t="s">
        <v>227</v>
      </c>
      <c r="BM154" s="251" t="s">
        <v>296</v>
      </c>
    </row>
    <row r="155" s="13" customFormat="1">
      <c r="A155" s="13"/>
      <c r="B155" s="258"/>
      <c r="C155" s="259"/>
      <c r="D155" s="260" t="s">
        <v>256</v>
      </c>
      <c r="E155" s="261" t="s">
        <v>1</v>
      </c>
      <c r="F155" s="262" t="s">
        <v>297</v>
      </c>
      <c r="G155" s="259"/>
      <c r="H155" s="263">
        <v>40.32</v>
      </c>
      <c r="I155" s="264"/>
      <c r="J155" s="259"/>
      <c r="K155" s="259"/>
      <c r="L155" s="265"/>
      <c r="M155" s="266"/>
      <c r="N155" s="267"/>
      <c r="O155" s="267"/>
      <c r="P155" s="267"/>
      <c r="Q155" s="267"/>
      <c r="R155" s="267"/>
      <c r="S155" s="267"/>
      <c r="T155" s="268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69" t="s">
        <v>256</v>
      </c>
      <c r="AU155" s="269" t="s">
        <v>92</v>
      </c>
      <c r="AV155" s="13" t="s">
        <v>92</v>
      </c>
      <c r="AW155" s="13" t="s">
        <v>32</v>
      </c>
      <c r="AX155" s="13" t="s">
        <v>76</v>
      </c>
      <c r="AY155" s="269" t="s">
        <v>210</v>
      </c>
    </row>
    <row r="156" s="13" customFormat="1">
      <c r="A156" s="13"/>
      <c r="B156" s="258"/>
      <c r="C156" s="259"/>
      <c r="D156" s="260" t="s">
        <v>256</v>
      </c>
      <c r="E156" s="261" t="s">
        <v>1</v>
      </c>
      <c r="F156" s="262" t="s">
        <v>298</v>
      </c>
      <c r="G156" s="259"/>
      <c r="H156" s="263">
        <v>460.80000000000001</v>
      </c>
      <c r="I156" s="264"/>
      <c r="J156" s="259"/>
      <c r="K156" s="259"/>
      <c r="L156" s="265"/>
      <c r="M156" s="266"/>
      <c r="N156" s="267"/>
      <c r="O156" s="267"/>
      <c r="P156" s="267"/>
      <c r="Q156" s="267"/>
      <c r="R156" s="267"/>
      <c r="S156" s="267"/>
      <c r="T156" s="268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69" t="s">
        <v>256</v>
      </c>
      <c r="AU156" s="269" t="s">
        <v>92</v>
      </c>
      <c r="AV156" s="13" t="s">
        <v>92</v>
      </c>
      <c r="AW156" s="13" t="s">
        <v>32</v>
      </c>
      <c r="AX156" s="13" t="s">
        <v>76</v>
      </c>
      <c r="AY156" s="269" t="s">
        <v>210</v>
      </c>
    </row>
    <row r="157" s="13" customFormat="1">
      <c r="A157" s="13"/>
      <c r="B157" s="258"/>
      <c r="C157" s="259"/>
      <c r="D157" s="260" t="s">
        <v>256</v>
      </c>
      <c r="E157" s="261" t="s">
        <v>1</v>
      </c>
      <c r="F157" s="262" t="s">
        <v>299</v>
      </c>
      <c r="G157" s="259"/>
      <c r="H157" s="263">
        <v>76</v>
      </c>
      <c r="I157" s="264"/>
      <c r="J157" s="259"/>
      <c r="K157" s="259"/>
      <c r="L157" s="265"/>
      <c r="M157" s="266"/>
      <c r="N157" s="267"/>
      <c r="O157" s="267"/>
      <c r="P157" s="267"/>
      <c r="Q157" s="267"/>
      <c r="R157" s="267"/>
      <c r="S157" s="267"/>
      <c r="T157" s="268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69" t="s">
        <v>256</v>
      </c>
      <c r="AU157" s="269" t="s">
        <v>92</v>
      </c>
      <c r="AV157" s="13" t="s">
        <v>92</v>
      </c>
      <c r="AW157" s="13" t="s">
        <v>32</v>
      </c>
      <c r="AX157" s="13" t="s">
        <v>76</v>
      </c>
      <c r="AY157" s="269" t="s">
        <v>210</v>
      </c>
    </row>
    <row r="158" s="13" customFormat="1">
      <c r="A158" s="13"/>
      <c r="B158" s="258"/>
      <c r="C158" s="259"/>
      <c r="D158" s="260" t="s">
        <v>256</v>
      </c>
      <c r="E158" s="261" t="s">
        <v>1</v>
      </c>
      <c r="F158" s="262" t="s">
        <v>300</v>
      </c>
      <c r="G158" s="259"/>
      <c r="H158" s="263">
        <v>1164.8</v>
      </c>
      <c r="I158" s="264"/>
      <c r="J158" s="259"/>
      <c r="K158" s="259"/>
      <c r="L158" s="265"/>
      <c r="M158" s="266"/>
      <c r="N158" s="267"/>
      <c r="O158" s="267"/>
      <c r="P158" s="267"/>
      <c r="Q158" s="267"/>
      <c r="R158" s="267"/>
      <c r="S158" s="267"/>
      <c r="T158" s="268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69" t="s">
        <v>256</v>
      </c>
      <c r="AU158" s="269" t="s">
        <v>92</v>
      </c>
      <c r="AV158" s="13" t="s">
        <v>92</v>
      </c>
      <c r="AW158" s="13" t="s">
        <v>32</v>
      </c>
      <c r="AX158" s="13" t="s">
        <v>76</v>
      </c>
      <c r="AY158" s="269" t="s">
        <v>210</v>
      </c>
    </row>
    <row r="159" s="14" customFormat="1">
      <c r="A159" s="14"/>
      <c r="B159" s="270"/>
      <c r="C159" s="271"/>
      <c r="D159" s="260" t="s">
        <v>256</v>
      </c>
      <c r="E159" s="272" t="s">
        <v>1</v>
      </c>
      <c r="F159" s="273" t="s">
        <v>268</v>
      </c>
      <c r="G159" s="271"/>
      <c r="H159" s="274">
        <v>1741.9200000000001</v>
      </c>
      <c r="I159" s="275"/>
      <c r="J159" s="271"/>
      <c r="K159" s="271"/>
      <c r="L159" s="276"/>
      <c r="M159" s="277"/>
      <c r="N159" s="278"/>
      <c r="O159" s="278"/>
      <c r="P159" s="278"/>
      <c r="Q159" s="278"/>
      <c r="R159" s="278"/>
      <c r="S159" s="278"/>
      <c r="T159" s="279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80" t="s">
        <v>256</v>
      </c>
      <c r="AU159" s="280" t="s">
        <v>92</v>
      </c>
      <c r="AV159" s="14" t="s">
        <v>227</v>
      </c>
      <c r="AW159" s="14" t="s">
        <v>32</v>
      </c>
      <c r="AX159" s="14" t="s">
        <v>84</v>
      </c>
      <c r="AY159" s="280" t="s">
        <v>210</v>
      </c>
    </row>
    <row r="160" s="2" customFormat="1" ht="36.72453" customHeight="1">
      <c r="A160" s="39"/>
      <c r="B160" s="40"/>
      <c r="C160" s="239" t="s">
        <v>301</v>
      </c>
      <c r="D160" s="239" t="s">
        <v>213</v>
      </c>
      <c r="E160" s="240" t="s">
        <v>302</v>
      </c>
      <c r="F160" s="241" t="s">
        <v>303</v>
      </c>
      <c r="G160" s="242" t="s">
        <v>264</v>
      </c>
      <c r="H160" s="243">
        <v>522.57600000000002</v>
      </c>
      <c r="I160" s="244"/>
      <c r="J160" s="245">
        <f>ROUND(I160*H160,2)</f>
        <v>0</v>
      </c>
      <c r="K160" s="246"/>
      <c r="L160" s="45"/>
      <c r="M160" s="247" t="s">
        <v>1</v>
      </c>
      <c r="N160" s="248" t="s">
        <v>42</v>
      </c>
      <c r="O160" s="98"/>
      <c r="P160" s="249">
        <f>O160*H160</f>
        <v>0</v>
      </c>
      <c r="Q160" s="249">
        <v>0</v>
      </c>
      <c r="R160" s="249">
        <f>Q160*H160</f>
        <v>0</v>
      </c>
      <c r="S160" s="249">
        <v>0</v>
      </c>
      <c r="T160" s="250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51" t="s">
        <v>227</v>
      </c>
      <c r="AT160" s="251" t="s">
        <v>213</v>
      </c>
      <c r="AU160" s="251" t="s">
        <v>92</v>
      </c>
      <c r="AY160" s="18" t="s">
        <v>210</v>
      </c>
      <c r="BE160" s="252">
        <f>IF(N160="základná",J160,0)</f>
        <v>0</v>
      </c>
      <c r="BF160" s="252">
        <f>IF(N160="znížená",J160,0)</f>
        <v>0</v>
      </c>
      <c r="BG160" s="252">
        <f>IF(N160="zákl. prenesená",J160,0)</f>
        <v>0</v>
      </c>
      <c r="BH160" s="252">
        <f>IF(N160="zníž. prenesená",J160,0)</f>
        <v>0</v>
      </c>
      <c r="BI160" s="252">
        <f>IF(N160="nulová",J160,0)</f>
        <v>0</v>
      </c>
      <c r="BJ160" s="18" t="s">
        <v>92</v>
      </c>
      <c r="BK160" s="252">
        <f>ROUND(I160*H160,2)</f>
        <v>0</v>
      </c>
      <c r="BL160" s="18" t="s">
        <v>227</v>
      </c>
      <c r="BM160" s="251" t="s">
        <v>304</v>
      </c>
    </row>
    <row r="161" s="13" customFormat="1">
      <c r="A161" s="13"/>
      <c r="B161" s="258"/>
      <c r="C161" s="259"/>
      <c r="D161" s="260" t="s">
        <v>256</v>
      </c>
      <c r="E161" s="261" t="s">
        <v>1</v>
      </c>
      <c r="F161" s="262" t="s">
        <v>305</v>
      </c>
      <c r="G161" s="259"/>
      <c r="H161" s="263">
        <v>1741.9200000000001</v>
      </c>
      <c r="I161" s="264"/>
      <c r="J161" s="259"/>
      <c r="K161" s="259"/>
      <c r="L161" s="265"/>
      <c r="M161" s="266"/>
      <c r="N161" s="267"/>
      <c r="O161" s="267"/>
      <c r="P161" s="267"/>
      <c r="Q161" s="267"/>
      <c r="R161" s="267"/>
      <c r="S161" s="267"/>
      <c r="T161" s="268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69" t="s">
        <v>256</v>
      </c>
      <c r="AU161" s="269" t="s">
        <v>92</v>
      </c>
      <c r="AV161" s="13" t="s">
        <v>92</v>
      </c>
      <c r="AW161" s="13" t="s">
        <v>32</v>
      </c>
      <c r="AX161" s="13" t="s">
        <v>84</v>
      </c>
      <c r="AY161" s="269" t="s">
        <v>210</v>
      </c>
    </row>
    <row r="162" s="13" customFormat="1">
      <c r="A162" s="13"/>
      <c r="B162" s="258"/>
      <c r="C162" s="259"/>
      <c r="D162" s="260" t="s">
        <v>256</v>
      </c>
      <c r="E162" s="259"/>
      <c r="F162" s="262" t="s">
        <v>306</v>
      </c>
      <c r="G162" s="259"/>
      <c r="H162" s="263">
        <v>522.57600000000002</v>
      </c>
      <c r="I162" s="264"/>
      <c r="J162" s="259"/>
      <c r="K162" s="259"/>
      <c r="L162" s="265"/>
      <c r="M162" s="266"/>
      <c r="N162" s="267"/>
      <c r="O162" s="267"/>
      <c r="P162" s="267"/>
      <c r="Q162" s="267"/>
      <c r="R162" s="267"/>
      <c r="S162" s="267"/>
      <c r="T162" s="268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69" t="s">
        <v>256</v>
      </c>
      <c r="AU162" s="269" t="s">
        <v>92</v>
      </c>
      <c r="AV162" s="13" t="s">
        <v>92</v>
      </c>
      <c r="AW162" s="13" t="s">
        <v>4</v>
      </c>
      <c r="AX162" s="13" t="s">
        <v>84</v>
      </c>
      <c r="AY162" s="269" t="s">
        <v>210</v>
      </c>
    </row>
    <row r="163" s="2" customFormat="1" ht="31.92453" customHeight="1">
      <c r="A163" s="39"/>
      <c r="B163" s="40"/>
      <c r="C163" s="239" t="s">
        <v>307</v>
      </c>
      <c r="D163" s="239" t="s">
        <v>213</v>
      </c>
      <c r="E163" s="240" t="s">
        <v>308</v>
      </c>
      <c r="F163" s="241" t="s">
        <v>309</v>
      </c>
      <c r="G163" s="242" t="s">
        <v>310</v>
      </c>
      <c r="H163" s="243">
        <v>37</v>
      </c>
      <c r="I163" s="244"/>
      <c r="J163" s="245">
        <f>ROUND(I163*H163,2)</f>
        <v>0</v>
      </c>
      <c r="K163" s="246"/>
      <c r="L163" s="45"/>
      <c r="M163" s="247" t="s">
        <v>1</v>
      </c>
      <c r="N163" s="248" t="s">
        <v>42</v>
      </c>
      <c r="O163" s="98"/>
      <c r="P163" s="249">
        <f>O163*H163</f>
        <v>0</v>
      </c>
      <c r="Q163" s="249">
        <v>0.01753</v>
      </c>
      <c r="R163" s="249">
        <f>Q163*H163</f>
        <v>0.64861000000000002</v>
      </c>
      <c r="S163" s="249">
        <v>0</v>
      </c>
      <c r="T163" s="250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51" t="s">
        <v>227</v>
      </c>
      <c r="AT163" s="251" t="s">
        <v>213</v>
      </c>
      <c r="AU163" s="251" t="s">
        <v>92</v>
      </c>
      <c r="AY163" s="18" t="s">
        <v>210</v>
      </c>
      <c r="BE163" s="252">
        <f>IF(N163="základná",J163,0)</f>
        <v>0</v>
      </c>
      <c r="BF163" s="252">
        <f>IF(N163="znížená",J163,0)</f>
        <v>0</v>
      </c>
      <c r="BG163" s="252">
        <f>IF(N163="zákl. prenesená",J163,0)</f>
        <v>0</v>
      </c>
      <c r="BH163" s="252">
        <f>IF(N163="zníž. prenesená",J163,0)</f>
        <v>0</v>
      </c>
      <c r="BI163" s="252">
        <f>IF(N163="nulová",J163,0)</f>
        <v>0</v>
      </c>
      <c r="BJ163" s="18" t="s">
        <v>92</v>
      </c>
      <c r="BK163" s="252">
        <f>ROUND(I163*H163,2)</f>
        <v>0</v>
      </c>
      <c r="BL163" s="18" t="s">
        <v>227</v>
      </c>
      <c r="BM163" s="251" t="s">
        <v>311</v>
      </c>
    </row>
    <row r="164" s="13" customFormat="1">
      <c r="A164" s="13"/>
      <c r="B164" s="258"/>
      <c r="C164" s="259"/>
      <c r="D164" s="260" t="s">
        <v>256</v>
      </c>
      <c r="E164" s="261" t="s">
        <v>1</v>
      </c>
      <c r="F164" s="262" t="s">
        <v>312</v>
      </c>
      <c r="G164" s="259"/>
      <c r="H164" s="263">
        <v>37</v>
      </c>
      <c r="I164" s="264"/>
      <c r="J164" s="259"/>
      <c r="K164" s="259"/>
      <c r="L164" s="265"/>
      <c r="M164" s="266"/>
      <c r="N164" s="267"/>
      <c r="O164" s="267"/>
      <c r="P164" s="267"/>
      <c r="Q164" s="267"/>
      <c r="R164" s="267"/>
      <c r="S164" s="267"/>
      <c r="T164" s="268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69" t="s">
        <v>256</v>
      </c>
      <c r="AU164" s="269" t="s">
        <v>92</v>
      </c>
      <c r="AV164" s="13" t="s">
        <v>92</v>
      </c>
      <c r="AW164" s="13" t="s">
        <v>32</v>
      </c>
      <c r="AX164" s="13" t="s">
        <v>84</v>
      </c>
      <c r="AY164" s="269" t="s">
        <v>210</v>
      </c>
    </row>
    <row r="165" s="2" customFormat="1" ht="36.72453" customHeight="1">
      <c r="A165" s="39"/>
      <c r="B165" s="40"/>
      <c r="C165" s="239" t="s">
        <v>313</v>
      </c>
      <c r="D165" s="239" t="s">
        <v>213</v>
      </c>
      <c r="E165" s="240" t="s">
        <v>314</v>
      </c>
      <c r="F165" s="241" t="s">
        <v>315</v>
      </c>
      <c r="G165" s="242" t="s">
        <v>264</v>
      </c>
      <c r="H165" s="243">
        <v>3981.1599999999999</v>
      </c>
      <c r="I165" s="244"/>
      <c r="J165" s="245">
        <f>ROUND(I165*H165,2)</f>
        <v>0</v>
      </c>
      <c r="K165" s="246"/>
      <c r="L165" s="45"/>
      <c r="M165" s="247" t="s">
        <v>1</v>
      </c>
      <c r="N165" s="248" t="s">
        <v>42</v>
      </c>
      <c r="O165" s="98"/>
      <c r="P165" s="249">
        <f>O165*H165</f>
        <v>0</v>
      </c>
      <c r="Q165" s="249">
        <v>0</v>
      </c>
      <c r="R165" s="249">
        <f>Q165*H165</f>
        <v>0</v>
      </c>
      <c r="S165" s="249">
        <v>0</v>
      </c>
      <c r="T165" s="250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51" t="s">
        <v>227</v>
      </c>
      <c r="AT165" s="251" t="s">
        <v>213</v>
      </c>
      <c r="AU165" s="251" t="s">
        <v>92</v>
      </c>
      <c r="AY165" s="18" t="s">
        <v>210</v>
      </c>
      <c r="BE165" s="252">
        <f>IF(N165="základná",J165,0)</f>
        <v>0</v>
      </c>
      <c r="BF165" s="252">
        <f>IF(N165="znížená",J165,0)</f>
        <v>0</v>
      </c>
      <c r="BG165" s="252">
        <f>IF(N165="zákl. prenesená",J165,0)</f>
        <v>0</v>
      </c>
      <c r="BH165" s="252">
        <f>IF(N165="zníž. prenesená",J165,0)</f>
        <v>0</v>
      </c>
      <c r="BI165" s="252">
        <f>IF(N165="nulová",J165,0)</f>
        <v>0</v>
      </c>
      <c r="BJ165" s="18" t="s">
        <v>92</v>
      </c>
      <c r="BK165" s="252">
        <f>ROUND(I165*H165,2)</f>
        <v>0</v>
      </c>
      <c r="BL165" s="18" t="s">
        <v>227</v>
      </c>
      <c r="BM165" s="251" t="s">
        <v>316</v>
      </c>
    </row>
    <row r="166" s="13" customFormat="1">
      <c r="A166" s="13"/>
      <c r="B166" s="258"/>
      <c r="C166" s="259"/>
      <c r="D166" s="260" t="s">
        <v>256</v>
      </c>
      <c r="E166" s="261" t="s">
        <v>1</v>
      </c>
      <c r="F166" s="262" t="s">
        <v>317</v>
      </c>
      <c r="G166" s="259"/>
      <c r="H166" s="263">
        <v>3981.1599999999999</v>
      </c>
      <c r="I166" s="264"/>
      <c r="J166" s="259"/>
      <c r="K166" s="259"/>
      <c r="L166" s="265"/>
      <c r="M166" s="266"/>
      <c r="N166" s="267"/>
      <c r="O166" s="267"/>
      <c r="P166" s="267"/>
      <c r="Q166" s="267"/>
      <c r="R166" s="267"/>
      <c r="S166" s="267"/>
      <c r="T166" s="268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69" t="s">
        <v>256</v>
      </c>
      <c r="AU166" s="269" t="s">
        <v>92</v>
      </c>
      <c r="AV166" s="13" t="s">
        <v>92</v>
      </c>
      <c r="AW166" s="13" t="s">
        <v>32</v>
      </c>
      <c r="AX166" s="13" t="s">
        <v>84</v>
      </c>
      <c r="AY166" s="269" t="s">
        <v>210</v>
      </c>
    </row>
    <row r="167" s="2" customFormat="1" ht="42.79245" customHeight="1">
      <c r="A167" s="39"/>
      <c r="B167" s="40"/>
      <c r="C167" s="239" t="s">
        <v>318</v>
      </c>
      <c r="D167" s="239" t="s">
        <v>213</v>
      </c>
      <c r="E167" s="240" t="s">
        <v>319</v>
      </c>
      <c r="F167" s="241" t="s">
        <v>320</v>
      </c>
      <c r="G167" s="242" t="s">
        <v>264</v>
      </c>
      <c r="H167" s="243">
        <v>27868.119999999999</v>
      </c>
      <c r="I167" s="244"/>
      <c r="J167" s="245">
        <f>ROUND(I167*H167,2)</f>
        <v>0</v>
      </c>
      <c r="K167" s="246"/>
      <c r="L167" s="45"/>
      <c r="M167" s="247" t="s">
        <v>1</v>
      </c>
      <c r="N167" s="248" t="s">
        <v>42</v>
      </c>
      <c r="O167" s="98"/>
      <c r="P167" s="249">
        <f>O167*H167</f>
        <v>0</v>
      </c>
      <c r="Q167" s="249">
        <v>0</v>
      </c>
      <c r="R167" s="249">
        <f>Q167*H167</f>
        <v>0</v>
      </c>
      <c r="S167" s="249">
        <v>0</v>
      </c>
      <c r="T167" s="250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51" t="s">
        <v>227</v>
      </c>
      <c r="AT167" s="251" t="s">
        <v>213</v>
      </c>
      <c r="AU167" s="251" t="s">
        <v>92</v>
      </c>
      <c r="AY167" s="18" t="s">
        <v>210</v>
      </c>
      <c r="BE167" s="252">
        <f>IF(N167="základná",J167,0)</f>
        <v>0</v>
      </c>
      <c r="BF167" s="252">
        <f>IF(N167="znížená",J167,0)</f>
        <v>0</v>
      </c>
      <c r="BG167" s="252">
        <f>IF(N167="zákl. prenesená",J167,0)</f>
        <v>0</v>
      </c>
      <c r="BH167" s="252">
        <f>IF(N167="zníž. prenesená",J167,0)</f>
        <v>0</v>
      </c>
      <c r="BI167" s="252">
        <f>IF(N167="nulová",J167,0)</f>
        <v>0</v>
      </c>
      <c r="BJ167" s="18" t="s">
        <v>92</v>
      </c>
      <c r="BK167" s="252">
        <f>ROUND(I167*H167,2)</f>
        <v>0</v>
      </c>
      <c r="BL167" s="18" t="s">
        <v>227</v>
      </c>
      <c r="BM167" s="251" t="s">
        <v>321</v>
      </c>
    </row>
    <row r="168" s="13" customFormat="1">
      <c r="A168" s="13"/>
      <c r="B168" s="258"/>
      <c r="C168" s="259"/>
      <c r="D168" s="260" t="s">
        <v>256</v>
      </c>
      <c r="E168" s="261" t="s">
        <v>1</v>
      </c>
      <c r="F168" s="262" t="s">
        <v>322</v>
      </c>
      <c r="G168" s="259"/>
      <c r="H168" s="263">
        <v>3981.1599999999999</v>
      </c>
      <c r="I168" s="264"/>
      <c r="J168" s="259"/>
      <c r="K168" s="259"/>
      <c r="L168" s="265"/>
      <c r="M168" s="266"/>
      <c r="N168" s="267"/>
      <c r="O168" s="267"/>
      <c r="P168" s="267"/>
      <c r="Q168" s="267"/>
      <c r="R168" s="267"/>
      <c r="S168" s="267"/>
      <c r="T168" s="268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69" t="s">
        <v>256</v>
      </c>
      <c r="AU168" s="269" t="s">
        <v>92</v>
      </c>
      <c r="AV168" s="13" t="s">
        <v>92</v>
      </c>
      <c r="AW168" s="13" t="s">
        <v>32</v>
      </c>
      <c r="AX168" s="13" t="s">
        <v>84</v>
      </c>
      <c r="AY168" s="269" t="s">
        <v>210</v>
      </c>
    </row>
    <row r="169" s="13" customFormat="1">
      <c r="A169" s="13"/>
      <c r="B169" s="258"/>
      <c r="C169" s="259"/>
      <c r="D169" s="260" t="s">
        <v>256</v>
      </c>
      <c r="E169" s="259"/>
      <c r="F169" s="262" t="s">
        <v>323</v>
      </c>
      <c r="G169" s="259"/>
      <c r="H169" s="263">
        <v>27868.119999999999</v>
      </c>
      <c r="I169" s="264"/>
      <c r="J169" s="259"/>
      <c r="K169" s="259"/>
      <c r="L169" s="265"/>
      <c r="M169" s="266"/>
      <c r="N169" s="267"/>
      <c r="O169" s="267"/>
      <c r="P169" s="267"/>
      <c r="Q169" s="267"/>
      <c r="R169" s="267"/>
      <c r="S169" s="267"/>
      <c r="T169" s="268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69" t="s">
        <v>256</v>
      </c>
      <c r="AU169" s="269" t="s">
        <v>92</v>
      </c>
      <c r="AV169" s="13" t="s">
        <v>92</v>
      </c>
      <c r="AW169" s="13" t="s">
        <v>4</v>
      </c>
      <c r="AX169" s="13" t="s">
        <v>84</v>
      </c>
      <c r="AY169" s="269" t="s">
        <v>210</v>
      </c>
    </row>
    <row r="170" s="2" customFormat="1" ht="23.4566" customHeight="1">
      <c r="A170" s="39"/>
      <c r="B170" s="40"/>
      <c r="C170" s="239" t="s">
        <v>324</v>
      </c>
      <c r="D170" s="239" t="s">
        <v>213</v>
      </c>
      <c r="E170" s="240" t="s">
        <v>325</v>
      </c>
      <c r="F170" s="241" t="s">
        <v>326</v>
      </c>
      <c r="G170" s="242" t="s">
        <v>264</v>
      </c>
      <c r="H170" s="243">
        <v>1327.8</v>
      </c>
      <c r="I170" s="244"/>
      <c r="J170" s="245">
        <f>ROUND(I170*H170,2)</f>
        <v>0</v>
      </c>
      <c r="K170" s="246"/>
      <c r="L170" s="45"/>
      <c r="M170" s="247" t="s">
        <v>1</v>
      </c>
      <c r="N170" s="248" t="s">
        <v>42</v>
      </c>
      <c r="O170" s="98"/>
      <c r="P170" s="249">
        <f>O170*H170</f>
        <v>0</v>
      </c>
      <c r="Q170" s="249">
        <v>0</v>
      </c>
      <c r="R170" s="249">
        <f>Q170*H170</f>
        <v>0</v>
      </c>
      <c r="S170" s="249">
        <v>0</v>
      </c>
      <c r="T170" s="250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51" t="s">
        <v>227</v>
      </c>
      <c r="AT170" s="251" t="s">
        <v>213</v>
      </c>
      <c r="AU170" s="251" t="s">
        <v>92</v>
      </c>
      <c r="AY170" s="18" t="s">
        <v>210</v>
      </c>
      <c r="BE170" s="252">
        <f>IF(N170="základná",J170,0)</f>
        <v>0</v>
      </c>
      <c r="BF170" s="252">
        <f>IF(N170="znížená",J170,0)</f>
        <v>0</v>
      </c>
      <c r="BG170" s="252">
        <f>IF(N170="zákl. prenesená",J170,0)</f>
        <v>0</v>
      </c>
      <c r="BH170" s="252">
        <f>IF(N170="zníž. prenesená",J170,0)</f>
        <v>0</v>
      </c>
      <c r="BI170" s="252">
        <f>IF(N170="nulová",J170,0)</f>
        <v>0</v>
      </c>
      <c r="BJ170" s="18" t="s">
        <v>92</v>
      </c>
      <c r="BK170" s="252">
        <f>ROUND(I170*H170,2)</f>
        <v>0</v>
      </c>
      <c r="BL170" s="18" t="s">
        <v>227</v>
      </c>
      <c r="BM170" s="251" t="s">
        <v>327</v>
      </c>
    </row>
    <row r="171" s="13" customFormat="1">
      <c r="A171" s="13"/>
      <c r="B171" s="258"/>
      <c r="C171" s="259"/>
      <c r="D171" s="260" t="s">
        <v>256</v>
      </c>
      <c r="E171" s="261" t="s">
        <v>1</v>
      </c>
      <c r="F171" s="262" t="s">
        <v>328</v>
      </c>
      <c r="G171" s="259"/>
      <c r="H171" s="263">
        <v>1327.8</v>
      </c>
      <c r="I171" s="264"/>
      <c r="J171" s="259"/>
      <c r="K171" s="259"/>
      <c r="L171" s="265"/>
      <c r="M171" s="266"/>
      <c r="N171" s="267"/>
      <c r="O171" s="267"/>
      <c r="P171" s="267"/>
      <c r="Q171" s="267"/>
      <c r="R171" s="267"/>
      <c r="S171" s="267"/>
      <c r="T171" s="268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69" t="s">
        <v>256</v>
      </c>
      <c r="AU171" s="269" t="s">
        <v>92</v>
      </c>
      <c r="AV171" s="13" t="s">
        <v>92</v>
      </c>
      <c r="AW171" s="13" t="s">
        <v>32</v>
      </c>
      <c r="AX171" s="13" t="s">
        <v>84</v>
      </c>
      <c r="AY171" s="269" t="s">
        <v>210</v>
      </c>
    </row>
    <row r="172" s="2" customFormat="1" ht="16.30189" customHeight="1">
      <c r="A172" s="39"/>
      <c r="B172" s="40"/>
      <c r="C172" s="281" t="s">
        <v>329</v>
      </c>
      <c r="D172" s="281" t="s">
        <v>330</v>
      </c>
      <c r="E172" s="282" t="s">
        <v>331</v>
      </c>
      <c r="F172" s="283" t="s">
        <v>332</v>
      </c>
      <c r="G172" s="284" t="s">
        <v>333</v>
      </c>
      <c r="H172" s="285">
        <v>2257.2600000000002</v>
      </c>
      <c r="I172" s="286"/>
      <c r="J172" s="287">
        <f>ROUND(I172*H172,2)</f>
        <v>0</v>
      </c>
      <c r="K172" s="288"/>
      <c r="L172" s="289"/>
      <c r="M172" s="290" t="s">
        <v>1</v>
      </c>
      <c r="N172" s="291" t="s">
        <v>42</v>
      </c>
      <c r="O172" s="98"/>
      <c r="P172" s="249">
        <f>O172*H172</f>
        <v>0</v>
      </c>
      <c r="Q172" s="249">
        <v>1</v>
      </c>
      <c r="R172" s="249">
        <f>Q172*H172</f>
        <v>2257.2600000000002</v>
      </c>
      <c r="S172" s="249">
        <v>0</v>
      </c>
      <c r="T172" s="250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51" t="s">
        <v>287</v>
      </c>
      <c r="AT172" s="251" t="s">
        <v>330</v>
      </c>
      <c r="AU172" s="251" t="s">
        <v>92</v>
      </c>
      <c r="AY172" s="18" t="s">
        <v>210</v>
      </c>
      <c r="BE172" s="252">
        <f>IF(N172="základná",J172,0)</f>
        <v>0</v>
      </c>
      <c r="BF172" s="252">
        <f>IF(N172="znížená",J172,0)</f>
        <v>0</v>
      </c>
      <c r="BG172" s="252">
        <f>IF(N172="zákl. prenesená",J172,0)</f>
        <v>0</v>
      </c>
      <c r="BH172" s="252">
        <f>IF(N172="zníž. prenesená",J172,0)</f>
        <v>0</v>
      </c>
      <c r="BI172" s="252">
        <f>IF(N172="nulová",J172,0)</f>
        <v>0</v>
      </c>
      <c r="BJ172" s="18" t="s">
        <v>92</v>
      </c>
      <c r="BK172" s="252">
        <f>ROUND(I172*H172,2)</f>
        <v>0</v>
      </c>
      <c r="BL172" s="18" t="s">
        <v>227</v>
      </c>
      <c r="BM172" s="251" t="s">
        <v>334</v>
      </c>
    </row>
    <row r="173" s="13" customFormat="1">
      <c r="A173" s="13"/>
      <c r="B173" s="258"/>
      <c r="C173" s="259"/>
      <c r="D173" s="260" t="s">
        <v>256</v>
      </c>
      <c r="E173" s="261" t="s">
        <v>1</v>
      </c>
      <c r="F173" s="262" t="s">
        <v>335</v>
      </c>
      <c r="G173" s="259"/>
      <c r="H173" s="263">
        <v>2257.2600000000002</v>
      </c>
      <c r="I173" s="264"/>
      <c r="J173" s="259"/>
      <c r="K173" s="259"/>
      <c r="L173" s="265"/>
      <c r="M173" s="266"/>
      <c r="N173" s="267"/>
      <c r="O173" s="267"/>
      <c r="P173" s="267"/>
      <c r="Q173" s="267"/>
      <c r="R173" s="267"/>
      <c r="S173" s="267"/>
      <c r="T173" s="268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69" t="s">
        <v>256</v>
      </c>
      <c r="AU173" s="269" t="s">
        <v>92</v>
      </c>
      <c r="AV173" s="13" t="s">
        <v>92</v>
      </c>
      <c r="AW173" s="13" t="s">
        <v>32</v>
      </c>
      <c r="AX173" s="13" t="s">
        <v>84</v>
      </c>
      <c r="AY173" s="269" t="s">
        <v>210</v>
      </c>
    </row>
    <row r="174" s="2" customFormat="1" ht="21.0566" customHeight="1">
      <c r="A174" s="39"/>
      <c r="B174" s="40"/>
      <c r="C174" s="239" t="s">
        <v>336</v>
      </c>
      <c r="D174" s="239" t="s">
        <v>213</v>
      </c>
      <c r="E174" s="240" t="s">
        <v>337</v>
      </c>
      <c r="F174" s="241" t="s">
        <v>338</v>
      </c>
      <c r="G174" s="242" t="s">
        <v>264</v>
      </c>
      <c r="H174" s="243">
        <v>3981.1599999999999</v>
      </c>
      <c r="I174" s="244"/>
      <c r="J174" s="245">
        <f>ROUND(I174*H174,2)</f>
        <v>0</v>
      </c>
      <c r="K174" s="246"/>
      <c r="L174" s="45"/>
      <c r="M174" s="247" t="s">
        <v>1</v>
      </c>
      <c r="N174" s="248" t="s">
        <v>42</v>
      </c>
      <c r="O174" s="98"/>
      <c r="P174" s="249">
        <f>O174*H174</f>
        <v>0</v>
      </c>
      <c r="Q174" s="249">
        <v>0</v>
      </c>
      <c r="R174" s="249">
        <f>Q174*H174</f>
        <v>0</v>
      </c>
      <c r="S174" s="249">
        <v>0</v>
      </c>
      <c r="T174" s="250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51" t="s">
        <v>227</v>
      </c>
      <c r="AT174" s="251" t="s">
        <v>213</v>
      </c>
      <c r="AU174" s="251" t="s">
        <v>92</v>
      </c>
      <c r="AY174" s="18" t="s">
        <v>210</v>
      </c>
      <c r="BE174" s="252">
        <f>IF(N174="základná",J174,0)</f>
        <v>0</v>
      </c>
      <c r="BF174" s="252">
        <f>IF(N174="znížená",J174,0)</f>
        <v>0</v>
      </c>
      <c r="BG174" s="252">
        <f>IF(N174="zákl. prenesená",J174,0)</f>
        <v>0</v>
      </c>
      <c r="BH174" s="252">
        <f>IF(N174="zníž. prenesená",J174,0)</f>
        <v>0</v>
      </c>
      <c r="BI174" s="252">
        <f>IF(N174="nulová",J174,0)</f>
        <v>0</v>
      </c>
      <c r="BJ174" s="18" t="s">
        <v>92</v>
      </c>
      <c r="BK174" s="252">
        <f>ROUND(I174*H174,2)</f>
        <v>0</v>
      </c>
      <c r="BL174" s="18" t="s">
        <v>227</v>
      </c>
      <c r="BM174" s="251" t="s">
        <v>339</v>
      </c>
    </row>
    <row r="175" s="13" customFormat="1">
      <c r="A175" s="13"/>
      <c r="B175" s="258"/>
      <c r="C175" s="259"/>
      <c r="D175" s="260" t="s">
        <v>256</v>
      </c>
      <c r="E175" s="261" t="s">
        <v>1</v>
      </c>
      <c r="F175" s="262" t="s">
        <v>317</v>
      </c>
      <c r="G175" s="259"/>
      <c r="H175" s="263">
        <v>3981.1599999999999</v>
      </c>
      <c r="I175" s="264"/>
      <c r="J175" s="259"/>
      <c r="K175" s="259"/>
      <c r="L175" s="265"/>
      <c r="M175" s="266"/>
      <c r="N175" s="267"/>
      <c r="O175" s="267"/>
      <c r="P175" s="267"/>
      <c r="Q175" s="267"/>
      <c r="R175" s="267"/>
      <c r="S175" s="267"/>
      <c r="T175" s="268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69" t="s">
        <v>256</v>
      </c>
      <c r="AU175" s="269" t="s">
        <v>92</v>
      </c>
      <c r="AV175" s="13" t="s">
        <v>92</v>
      </c>
      <c r="AW175" s="13" t="s">
        <v>32</v>
      </c>
      <c r="AX175" s="13" t="s">
        <v>84</v>
      </c>
      <c r="AY175" s="269" t="s">
        <v>210</v>
      </c>
    </row>
    <row r="176" s="2" customFormat="1" ht="23.4566" customHeight="1">
      <c r="A176" s="39"/>
      <c r="B176" s="40"/>
      <c r="C176" s="239" t="s">
        <v>340</v>
      </c>
      <c r="D176" s="239" t="s">
        <v>213</v>
      </c>
      <c r="E176" s="240" t="s">
        <v>341</v>
      </c>
      <c r="F176" s="241" t="s">
        <v>342</v>
      </c>
      <c r="G176" s="242" t="s">
        <v>333</v>
      </c>
      <c r="H176" s="243">
        <v>6469.6289999999999</v>
      </c>
      <c r="I176" s="244"/>
      <c r="J176" s="245">
        <f>ROUND(I176*H176,2)</f>
        <v>0</v>
      </c>
      <c r="K176" s="246"/>
      <c r="L176" s="45"/>
      <c r="M176" s="247" t="s">
        <v>1</v>
      </c>
      <c r="N176" s="248" t="s">
        <v>42</v>
      </c>
      <c r="O176" s="98"/>
      <c r="P176" s="249">
        <f>O176*H176</f>
        <v>0</v>
      </c>
      <c r="Q176" s="249">
        <v>0</v>
      </c>
      <c r="R176" s="249">
        <f>Q176*H176</f>
        <v>0</v>
      </c>
      <c r="S176" s="249">
        <v>0</v>
      </c>
      <c r="T176" s="250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51" t="s">
        <v>227</v>
      </c>
      <c r="AT176" s="251" t="s">
        <v>213</v>
      </c>
      <c r="AU176" s="251" t="s">
        <v>92</v>
      </c>
      <c r="AY176" s="18" t="s">
        <v>210</v>
      </c>
      <c r="BE176" s="252">
        <f>IF(N176="základná",J176,0)</f>
        <v>0</v>
      </c>
      <c r="BF176" s="252">
        <f>IF(N176="znížená",J176,0)</f>
        <v>0</v>
      </c>
      <c r="BG176" s="252">
        <f>IF(N176="zákl. prenesená",J176,0)</f>
        <v>0</v>
      </c>
      <c r="BH176" s="252">
        <f>IF(N176="zníž. prenesená",J176,0)</f>
        <v>0</v>
      </c>
      <c r="BI176" s="252">
        <f>IF(N176="nulová",J176,0)</f>
        <v>0</v>
      </c>
      <c r="BJ176" s="18" t="s">
        <v>92</v>
      </c>
      <c r="BK176" s="252">
        <f>ROUND(I176*H176,2)</f>
        <v>0</v>
      </c>
      <c r="BL176" s="18" t="s">
        <v>227</v>
      </c>
      <c r="BM176" s="251" t="s">
        <v>343</v>
      </c>
    </row>
    <row r="177" s="13" customFormat="1">
      <c r="A177" s="13"/>
      <c r="B177" s="258"/>
      <c r="C177" s="259"/>
      <c r="D177" s="260" t="s">
        <v>256</v>
      </c>
      <c r="E177" s="261" t="s">
        <v>1</v>
      </c>
      <c r="F177" s="262" t="s">
        <v>344</v>
      </c>
      <c r="G177" s="259"/>
      <c r="H177" s="263">
        <v>5971.7399999999998</v>
      </c>
      <c r="I177" s="264"/>
      <c r="J177" s="259"/>
      <c r="K177" s="259"/>
      <c r="L177" s="265"/>
      <c r="M177" s="266"/>
      <c r="N177" s="267"/>
      <c r="O177" s="267"/>
      <c r="P177" s="267"/>
      <c r="Q177" s="267"/>
      <c r="R177" s="267"/>
      <c r="S177" s="267"/>
      <c r="T177" s="268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69" t="s">
        <v>256</v>
      </c>
      <c r="AU177" s="269" t="s">
        <v>92</v>
      </c>
      <c r="AV177" s="13" t="s">
        <v>92</v>
      </c>
      <c r="AW177" s="13" t="s">
        <v>32</v>
      </c>
      <c r="AX177" s="13" t="s">
        <v>76</v>
      </c>
      <c r="AY177" s="269" t="s">
        <v>210</v>
      </c>
    </row>
    <row r="178" s="13" customFormat="1">
      <c r="A178" s="13"/>
      <c r="B178" s="258"/>
      <c r="C178" s="259"/>
      <c r="D178" s="260" t="s">
        <v>256</v>
      </c>
      <c r="E178" s="261" t="s">
        <v>1</v>
      </c>
      <c r="F178" s="262" t="s">
        <v>345</v>
      </c>
      <c r="G178" s="259"/>
      <c r="H178" s="263">
        <v>497.88900000000001</v>
      </c>
      <c r="I178" s="264"/>
      <c r="J178" s="259"/>
      <c r="K178" s="259"/>
      <c r="L178" s="265"/>
      <c r="M178" s="266"/>
      <c r="N178" s="267"/>
      <c r="O178" s="267"/>
      <c r="P178" s="267"/>
      <c r="Q178" s="267"/>
      <c r="R178" s="267"/>
      <c r="S178" s="267"/>
      <c r="T178" s="268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69" t="s">
        <v>256</v>
      </c>
      <c r="AU178" s="269" t="s">
        <v>92</v>
      </c>
      <c r="AV178" s="13" t="s">
        <v>92</v>
      </c>
      <c r="AW178" s="13" t="s">
        <v>32</v>
      </c>
      <c r="AX178" s="13" t="s">
        <v>76</v>
      </c>
      <c r="AY178" s="269" t="s">
        <v>210</v>
      </c>
    </row>
    <row r="179" s="14" customFormat="1">
      <c r="A179" s="14"/>
      <c r="B179" s="270"/>
      <c r="C179" s="271"/>
      <c r="D179" s="260" t="s">
        <v>256</v>
      </c>
      <c r="E179" s="272" t="s">
        <v>1</v>
      </c>
      <c r="F179" s="273" t="s">
        <v>268</v>
      </c>
      <c r="G179" s="271"/>
      <c r="H179" s="274">
        <v>6469.6289999999999</v>
      </c>
      <c r="I179" s="275"/>
      <c r="J179" s="271"/>
      <c r="K179" s="271"/>
      <c r="L179" s="276"/>
      <c r="M179" s="277"/>
      <c r="N179" s="278"/>
      <c r="O179" s="278"/>
      <c r="P179" s="278"/>
      <c r="Q179" s="278"/>
      <c r="R179" s="278"/>
      <c r="S179" s="278"/>
      <c r="T179" s="279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80" t="s">
        <v>256</v>
      </c>
      <c r="AU179" s="280" t="s">
        <v>92</v>
      </c>
      <c r="AV179" s="14" t="s">
        <v>227</v>
      </c>
      <c r="AW179" s="14" t="s">
        <v>32</v>
      </c>
      <c r="AX179" s="14" t="s">
        <v>84</v>
      </c>
      <c r="AY179" s="280" t="s">
        <v>210</v>
      </c>
    </row>
    <row r="180" s="2" customFormat="1" ht="23.4566" customHeight="1">
      <c r="A180" s="39"/>
      <c r="B180" s="40"/>
      <c r="C180" s="239" t="s">
        <v>346</v>
      </c>
      <c r="D180" s="239" t="s">
        <v>213</v>
      </c>
      <c r="E180" s="240" t="s">
        <v>347</v>
      </c>
      <c r="F180" s="241" t="s">
        <v>348</v>
      </c>
      <c r="G180" s="242" t="s">
        <v>264</v>
      </c>
      <c r="H180" s="243">
        <v>86.995000000000005</v>
      </c>
      <c r="I180" s="244"/>
      <c r="J180" s="245">
        <f>ROUND(I180*H180,2)</f>
        <v>0</v>
      </c>
      <c r="K180" s="246"/>
      <c r="L180" s="45"/>
      <c r="M180" s="247" t="s">
        <v>1</v>
      </c>
      <c r="N180" s="248" t="s">
        <v>42</v>
      </c>
      <c r="O180" s="98"/>
      <c r="P180" s="249">
        <f>O180*H180</f>
        <v>0</v>
      </c>
      <c r="Q180" s="249">
        <v>0</v>
      </c>
      <c r="R180" s="249">
        <f>Q180*H180</f>
        <v>0</v>
      </c>
      <c r="S180" s="249">
        <v>0</v>
      </c>
      <c r="T180" s="250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51" t="s">
        <v>227</v>
      </c>
      <c r="AT180" s="251" t="s">
        <v>213</v>
      </c>
      <c r="AU180" s="251" t="s">
        <v>92</v>
      </c>
      <c r="AY180" s="18" t="s">
        <v>210</v>
      </c>
      <c r="BE180" s="252">
        <f>IF(N180="základná",J180,0)</f>
        <v>0</v>
      </c>
      <c r="BF180" s="252">
        <f>IF(N180="znížená",J180,0)</f>
        <v>0</v>
      </c>
      <c r="BG180" s="252">
        <f>IF(N180="zákl. prenesená",J180,0)</f>
        <v>0</v>
      </c>
      <c r="BH180" s="252">
        <f>IF(N180="zníž. prenesená",J180,0)</f>
        <v>0</v>
      </c>
      <c r="BI180" s="252">
        <f>IF(N180="nulová",J180,0)</f>
        <v>0</v>
      </c>
      <c r="BJ180" s="18" t="s">
        <v>92</v>
      </c>
      <c r="BK180" s="252">
        <f>ROUND(I180*H180,2)</f>
        <v>0</v>
      </c>
      <c r="BL180" s="18" t="s">
        <v>227</v>
      </c>
      <c r="BM180" s="251" t="s">
        <v>349</v>
      </c>
    </row>
    <row r="181" s="13" customFormat="1">
      <c r="A181" s="13"/>
      <c r="B181" s="258"/>
      <c r="C181" s="259"/>
      <c r="D181" s="260" t="s">
        <v>256</v>
      </c>
      <c r="E181" s="261" t="s">
        <v>1</v>
      </c>
      <c r="F181" s="262" t="s">
        <v>350</v>
      </c>
      <c r="G181" s="259"/>
      <c r="H181" s="263">
        <v>25.516999999999999</v>
      </c>
      <c r="I181" s="264"/>
      <c r="J181" s="259"/>
      <c r="K181" s="259"/>
      <c r="L181" s="265"/>
      <c r="M181" s="266"/>
      <c r="N181" s="267"/>
      <c r="O181" s="267"/>
      <c r="P181" s="267"/>
      <c r="Q181" s="267"/>
      <c r="R181" s="267"/>
      <c r="S181" s="267"/>
      <c r="T181" s="268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69" t="s">
        <v>256</v>
      </c>
      <c r="AU181" s="269" t="s">
        <v>92</v>
      </c>
      <c r="AV181" s="13" t="s">
        <v>92</v>
      </c>
      <c r="AW181" s="13" t="s">
        <v>32</v>
      </c>
      <c r="AX181" s="13" t="s">
        <v>76</v>
      </c>
      <c r="AY181" s="269" t="s">
        <v>210</v>
      </c>
    </row>
    <row r="182" s="13" customFormat="1">
      <c r="A182" s="13"/>
      <c r="B182" s="258"/>
      <c r="C182" s="259"/>
      <c r="D182" s="260" t="s">
        <v>256</v>
      </c>
      <c r="E182" s="261" t="s">
        <v>1</v>
      </c>
      <c r="F182" s="262" t="s">
        <v>351</v>
      </c>
      <c r="G182" s="259"/>
      <c r="H182" s="263">
        <v>61.085000000000001</v>
      </c>
      <c r="I182" s="264"/>
      <c r="J182" s="259"/>
      <c r="K182" s="259"/>
      <c r="L182" s="265"/>
      <c r="M182" s="266"/>
      <c r="N182" s="267"/>
      <c r="O182" s="267"/>
      <c r="P182" s="267"/>
      <c r="Q182" s="267"/>
      <c r="R182" s="267"/>
      <c r="S182" s="267"/>
      <c r="T182" s="268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69" t="s">
        <v>256</v>
      </c>
      <c r="AU182" s="269" t="s">
        <v>92</v>
      </c>
      <c r="AV182" s="13" t="s">
        <v>92</v>
      </c>
      <c r="AW182" s="13" t="s">
        <v>32</v>
      </c>
      <c r="AX182" s="13" t="s">
        <v>76</v>
      </c>
      <c r="AY182" s="269" t="s">
        <v>210</v>
      </c>
    </row>
    <row r="183" s="13" customFormat="1">
      <c r="A183" s="13"/>
      <c r="B183" s="258"/>
      <c r="C183" s="259"/>
      <c r="D183" s="260" t="s">
        <v>256</v>
      </c>
      <c r="E183" s="261" t="s">
        <v>1</v>
      </c>
      <c r="F183" s="262" t="s">
        <v>352</v>
      </c>
      <c r="G183" s="259"/>
      <c r="H183" s="263">
        <v>0.39300000000000002</v>
      </c>
      <c r="I183" s="264"/>
      <c r="J183" s="259"/>
      <c r="K183" s="259"/>
      <c r="L183" s="265"/>
      <c r="M183" s="266"/>
      <c r="N183" s="267"/>
      <c r="O183" s="267"/>
      <c r="P183" s="267"/>
      <c r="Q183" s="267"/>
      <c r="R183" s="267"/>
      <c r="S183" s="267"/>
      <c r="T183" s="268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69" t="s">
        <v>256</v>
      </c>
      <c r="AU183" s="269" t="s">
        <v>92</v>
      </c>
      <c r="AV183" s="13" t="s">
        <v>92</v>
      </c>
      <c r="AW183" s="13" t="s">
        <v>32</v>
      </c>
      <c r="AX183" s="13" t="s">
        <v>76</v>
      </c>
      <c r="AY183" s="269" t="s">
        <v>210</v>
      </c>
    </row>
    <row r="184" s="14" customFormat="1">
      <c r="A184" s="14"/>
      <c r="B184" s="270"/>
      <c r="C184" s="271"/>
      <c r="D184" s="260" t="s">
        <v>256</v>
      </c>
      <c r="E184" s="272" t="s">
        <v>1</v>
      </c>
      <c r="F184" s="273" t="s">
        <v>268</v>
      </c>
      <c r="G184" s="271"/>
      <c r="H184" s="274">
        <v>86.995000000000005</v>
      </c>
      <c r="I184" s="275"/>
      <c r="J184" s="271"/>
      <c r="K184" s="271"/>
      <c r="L184" s="276"/>
      <c r="M184" s="277"/>
      <c r="N184" s="278"/>
      <c r="O184" s="278"/>
      <c r="P184" s="278"/>
      <c r="Q184" s="278"/>
      <c r="R184" s="278"/>
      <c r="S184" s="278"/>
      <c r="T184" s="279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80" t="s">
        <v>256</v>
      </c>
      <c r="AU184" s="280" t="s">
        <v>92</v>
      </c>
      <c r="AV184" s="14" t="s">
        <v>227</v>
      </c>
      <c r="AW184" s="14" t="s">
        <v>32</v>
      </c>
      <c r="AX184" s="14" t="s">
        <v>84</v>
      </c>
      <c r="AY184" s="280" t="s">
        <v>210</v>
      </c>
    </row>
    <row r="185" s="2" customFormat="1" ht="16.30189" customHeight="1">
      <c r="A185" s="39"/>
      <c r="B185" s="40"/>
      <c r="C185" s="281" t="s">
        <v>353</v>
      </c>
      <c r="D185" s="281" t="s">
        <v>330</v>
      </c>
      <c r="E185" s="282" t="s">
        <v>354</v>
      </c>
      <c r="F185" s="283" t="s">
        <v>355</v>
      </c>
      <c r="G185" s="284" t="s">
        <v>333</v>
      </c>
      <c r="H185" s="285">
        <v>0.66700000000000004</v>
      </c>
      <c r="I185" s="286"/>
      <c r="J185" s="287">
        <f>ROUND(I185*H185,2)</f>
        <v>0</v>
      </c>
      <c r="K185" s="288"/>
      <c r="L185" s="289"/>
      <c r="M185" s="290" t="s">
        <v>1</v>
      </c>
      <c r="N185" s="291" t="s">
        <v>42</v>
      </c>
      <c r="O185" s="98"/>
      <c r="P185" s="249">
        <f>O185*H185</f>
        <v>0</v>
      </c>
      <c r="Q185" s="249">
        <v>1</v>
      </c>
      <c r="R185" s="249">
        <f>Q185*H185</f>
        <v>0.66700000000000004</v>
      </c>
      <c r="S185" s="249">
        <v>0</v>
      </c>
      <c r="T185" s="250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51" t="s">
        <v>287</v>
      </c>
      <c r="AT185" s="251" t="s">
        <v>330</v>
      </c>
      <c r="AU185" s="251" t="s">
        <v>92</v>
      </c>
      <c r="AY185" s="18" t="s">
        <v>210</v>
      </c>
      <c r="BE185" s="252">
        <f>IF(N185="základná",J185,0)</f>
        <v>0</v>
      </c>
      <c r="BF185" s="252">
        <f>IF(N185="znížená",J185,0)</f>
        <v>0</v>
      </c>
      <c r="BG185" s="252">
        <f>IF(N185="zákl. prenesená",J185,0)</f>
        <v>0</v>
      </c>
      <c r="BH185" s="252">
        <f>IF(N185="zníž. prenesená",J185,0)</f>
        <v>0</v>
      </c>
      <c r="BI185" s="252">
        <f>IF(N185="nulová",J185,0)</f>
        <v>0</v>
      </c>
      <c r="BJ185" s="18" t="s">
        <v>92</v>
      </c>
      <c r="BK185" s="252">
        <f>ROUND(I185*H185,2)</f>
        <v>0</v>
      </c>
      <c r="BL185" s="18" t="s">
        <v>227</v>
      </c>
      <c r="BM185" s="251" t="s">
        <v>356</v>
      </c>
    </row>
    <row r="186" s="13" customFormat="1">
      <c r="A186" s="13"/>
      <c r="B186" s="258"/>
      <c r="C186" s="259"/>
      <c r="D186" s="260" t="s">
        <v>256</v>
      </c>
      <c r="E186" s="261" t="s">
        <v>1</v>
      </c>
      <c r="F186" s="262" t="s">
        <v>357</v>
      </c>
      <c r="G186" s="259"/>
      <c r="H186" s="263">
        <v>0.66700000000000004</v>
      </c>
      <c r="I186" s="264"/>
      <c r="J186" s="259"/>
      <c r="K186" s="259"/>
      <c r="L186" s="265"/>
      <c r="M186" s="266"/>
      <c r="N186" s="267"/>
      <c r="O186" s="267"/>
      <c r="P186" s="267"/>
      <c r="Q186" s="267"/>
      <c r="R186" s="267"/>
      <c r="S186" s="267"/>
      <c r="T186" s="268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69" t="s">
        <v>256</v>
      </c>
      <c r="AU186" s="269" t="s">
        <v>92</v>
      </c>
      <c r="AV186" s="13" t="s">
        <v>92</v>
      </c>
      <c r="AW186" s="13" t="s">
        <v>32</v>
      </c>
      <c r="AX186" s="13" t="s">
        <v>84</v>
      </c>
      <c r="AY186" s="269" t="s">
        <v>210</v>
      </c>
    </row>
    <row r="187" s="2" customFormat="1" ht="23.4566" customHeight="1">
      <c r="A187" s="39"/>
      <c r="B187" s="40"/>
      <c r="C187" s="239" t="s">
        <v>7</v>
      </c>
      <c r="D187" s="239" t="s">
        <v>213</v>
      </c>
      <c r="E187" s="240" t="s">
        <v>358</v>
      </c>
      <c r="F187" s="241" t="s">
        <v>359</v>
      </c>
      <c r="G187" s="242" t="s">
        <v>264</v>
      </c>
      <c r="H187" s="243">
        <v>18</v>
      </c>
      <c r="I187" s="244"/>
      <c r="J187" s="245">
        <f>ROUND(I187*H187,2)</f>
        <v>0</v>
      </c>
      <c r="K187" s="246"/>
      <c r="L187" s="45"/>
      <c r="M187" s="247" t="s">
        <v>1</v>
      </c>
      <c r="N187" s="248" t="s">
        <v>42</v>
      </c>
      <c r="O187" s="98"/>
      <c r="P187" s="249">
        <f>O187*H187</f>
        <v>0</v>
      </c>
      <c r="Q187" s="249">
        <v>0</v>
      </c>
      <c r="R187" s="249">
        <f>Q187*H187</f>
        <v>0</v>
      </c>
      <c r="S187" s="249">
        <v>0</v>
      </c>
      <c r="T187" s="250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51" t="s">
        <v>227</v>
      </c>
      <c r="AT187" s="251" t="s">
        <v>213</v>
      </c>
      <c r="AU187" s="251" t="s">
        <v>92</v>
      </c>
      <c r="AY187" s="18" t="s">
        <v>210</v>
      </c>
      <c r="BE187" s="252">
        <f>IF(N187="základná",J187,0)</f>
        <v>0</v>
      </c>
      <c r="BF187" s="252">
        <f>IF(N187="znížená",J187,0)</f>
        <v>0</v>
      </c>
      <c r="BG187" s="252">
        <f>IF(N187="zákl. prenesená",J187,0)</f>
        <v>0</v>
      </c>
      <c r="BH187" s="252">
        <f>IF(N187="zníž. prenesená",J187,0)</f>
        <v>0</v>
      </c>
      <c r="BI187" s="252">
        <f>IF(N187="nulová",J187,0)</f>
        <v>0</v>
      </c>
      <c r="BJ187" s="18" t="s">
        <v>92</v>
      </c>
      <c r="BK187" s="252">
        <f>ROUND(I187*H187,2)</f>
        <v>0</v>
      </c>
      <c r="BL187" s="18" t="s">
        <v>227</v>
      </c>
      <c r="BM187" s="251" t="s">
        <v>360</v>
      </c>
    </row>
    <row r="188" s="13" customFormat="1">
      <c r="A188" s="13"/>
      <c r="B188" s="258"/>
      <c r="C188" s="259"/>
      <c r="D188" s="260" t="s">
        <v>256</v>
      </c>
      <c r="E188" s="261" t="s">
        <v>1</v>
      </c>
      <c r="F188" s="262" t="s">
        <v>361</v>
      </c>
      <c r="G188" s="259"/>
      <c r="H188" s="263">
        <v>18</v>
      </c>
      <c r="I188" s="264"/>
      <c r="J188" s="259"/>
      <c r="K188" s="259"/>
      <c r="L188" s="265"/>
      <c r="M188" s="266"/>
      <c r="N188" s="267"/>
      <c r="O188" s="267"/>
      <c r="P188" s="267"/>
      <c r="Q188" s="267"/>
      <c r="R188" s="267"/>
      <c r="S188" s="267"/>
      <c r="T188" s="268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69" t="s">
        <v>256</v>
      </c>
      <c r="AU188" s="269" t="s">
        <v>92</v>
      </c>
      <c r="AV188" s="13" t="s">
        <v>92</v>
      </c>
      <c r="AW188" s="13" t="s">
        <v>32</v>
      </c>
      <c r="AX188" s="13" t="s">
        <v>84</v>
      </c>
      <c r="AY188" s="269" t="s">
        <v>210</v>
      </c>
    </row>
    <row r="189" s="2" customFormat="1" ht="21.0566" customHeight="1">
      <c r="A189" s="39"/>
      <c r="B189" s="40"/>
      <c r="C189" s="239" t="s">
        <v>362</v>
      </c>
      <c r="D189" s="239" t="s">
        <v>213</v>
      </c>
      <c r="E189" s="240" t="s">
        <v>363</v>
      </c>
      <c r="F189" s="241" t="s">
        <v>364</v>
      </c>
      <c r="G189" s="242" t="s">
        <v>254</v>
      </c>
      <c r="H189" s="243">
        <v>2655.5999999999999</v>
      </c>
      <c r="I189" s="244"/>
      <c r="J189" s="245">
        <f>ROUND(I189*H189,2)</f>
        <v>0</v>
      </c>
      <c r="K189" s="246"/>
      <c r="L189" s="45"/>
      <c r="M189" s="247" t="s">
        <v>1</v>
      </c>
      <c r="N189" s="248" t="s">
        <v>42</v>
      </c>
      <c r="O189" s="98"/>
      <c r="P189" s="249">
        <f>O189*H189</f>
        <v>0</v>
      </c>
      <c r="Q189" s="249">
        <v>0</v>
      </c>
      <c r="R189" s="249">
        <f>Q189*H189</f>
        <v>0</v>
      </c>
      <c r="S189" s="249">
        <v>0</v>
      </c>
      <c r="T189" s="250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51" t="s">
        <v>227</v>
      </c>
      <c r="AT189" s="251" t="s">
        <v>213</v>
      </c>
      <c r="AU189" s="251" t="s">
        <v>92</v>
      </c>
      <c r="AY189" s="18" t="s">
        <v>210</v>
      </c>
      <c r="BE189" s="252">
        <f>IF(N189="základná",J189,0)</f>
        <v>0</v>
      </c>
      <c r="BF189" s="252">
        <f>IF(N189="znížená",J189,0)</f>
        <v>0</v>
      </c>
      <c r="BG189" s="252">
        <f>IF(N189="zákl. prenesená",J189,0)</f>
        <v>0</v>
      </c>
      <c r="BH189" s="252">
        <f>IF(N189="zníž. prenesená",J189,0)</f>
        <v>0</v>
      </c>
      <c r="BI189" s="252">
        <f>IF(N189="nulová",J189,0)</f>
        <v>0</v>
      </c>
      <c r="BJ189" s="18" t="s">
        <v>92</v>
      </c>
      <c r="BK189" s="252">
        <f>ROUND(I189*H189,2)</f>
        <v>0</v>
      </c>
      <c r="BL189" s="18" t="s">
        <v>227</v>
      </c>
      <c r="BM189" s="251" t="s">
        <v>365</v>
      </c>
    </row>
    <row r="190" s="13" customFormat="1">
      <c r="A190" s="13"/>
      <c r="B190" s="258"/>
      <c r="C190" s="259"/>
      <c r="D190" s="260" t="s">
        <v>256</v>
      </c>
      <c r="E190" s="261" t="s">
        <v>1</v>
      </c>
      <c r="F190" s="262" t="s">
        <v>366</v>
      </c>
      <c r="G190" s="259"/>
      <c r="H190" s="263">
        <v>2655.5999999999999</v>
      </c>
      <c r="I190" s="264"/>
      <c r="J190" s="259"/>
      <c r="K190" s="259"/>
      <c r="L190" s="265"/>
      <c r="M190" s="266"/>
      <c r="N190" s="267"/>
      <c r="O190" s="267"/>
      <c r="P190" s="267"/>
      <c r="Q190" s="267"/>
      <c r="R190" s="267"/>
      <c r="S190" s="267"/>
      <c r="T190" s="268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69" t="s">
        <v>256</v>
      </c>
      <c r="AU190" s="269" t="s">
        <v>92</v>
      </c>
      <c r="AV190" s="13" t="s">
        <v>92</v>
      </c>
      <c r="AW190" s="13" t="s">
        <v>32</v>
      </c>
      <c r="AX190" s="13" t="s">
        <v>84</v>
      </c>
      <c r="AY190" s="269" t="s">
        <v>210</v>
      </c>
    </row>
    <row r="191" s="12" customFormat="1" ht="22.8" customHeight="1">
      <c r="A191" s="12"/>
      <c r="B191" s="223"/>
      <c r="C191" s="224"/>
      <c r="D191" s="225" t="s">
        <v>75</v>
      </c>
      <c r="E191" s="237" t="s">
        <v>92</v>
      </c>
      <c r="F191" s="237" t="s">
        <v>367</v>
      </c>
      <c r="G191" s="224"/>
      <c r="H191" s="224"/>
      <c r="I191" s="227"/>
      <c r="J191" s="238">
        <f>BK191</f>
        <v>0</v>
      </c>
      <c r="K191" s="224"/>
      <c r="L191" s="229"/>
      <c r="M191" s="230"/>
      <c r="N191" s="231"/>
      <c r="O191" s="231"/>
      <c r="P191" s="232">
        <f>SUM(P192:P215)</f>
        <v>0</v>
      </c>
      <c r="Q191" s="231"/>
      <c r="R191" s="232">
        <f>SUM(R192:R215)</f>
        <v>2316.6311518900002</v>
      </c>
      <c r="S191" s="231"/>
      <c r="T191" s="233">
        <f>SUM(T192:T215)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34" t="s">
        <v>84</v>
      </c>
      <c r="AT191" s="235" t="s">
        <v>75</v>
      </c>
      <c r="AU191" s="235" t="s">
        <v>84</v>
      </c>
      <c r="AY191" s="234" t="s">
        <v>210</v>
      </c>
      <c r="BK191" s="236">
        <f>SUM(BK192:BK215)</f>
        <v>0</v>
      </c>
    </row>
    <row r="192" s="2" customFormat="1" ht="31.92453" customHeight="1">
      <c r="A192" s="39"/>
      <c r="B192" s="40"/>
      <c r="C192" s="239" t="s">
        <v>368</v>
      </c>
      <c r="D192" s="239" t="s">
        <v>213</v>
      </c>
      <c r="E192" s="240" t="s">
        <v>369</v>
      </c>
      <c r="F192" s="241" t="s">
        <v>370</v>
      </c>
      <c r="G192" s="242" t="s">
        <v>264</v>
      </c>
      <c r="H192" s="243">
        <v>1075.2000000000001</v>
      </c>
      <c r="I192" s="244"/>
      <c r="J192" s="245">
        <f>ROUND(I192*H192,2)</f>
        <v>0</v>
      </c>
      <c r="K192" s="246"/>
      <c r="L192" s="45"/>
      <c r="M192" s="247" t="s">
        <v>1</v>
      </c>
      <c r="N192" s="248" t="s">
        <v>42</v>
      </c>
      <c r="O192" s="98"/>
      <c r="P192" s="249">
        <f>O192*H192</f>
        <v>0</v>
      </c>
      <c r="Q192" s="249">
        <v>1.665</v>
      </c>
      <c r="R192" s="249">
        <f>Q192*H192</f>
        <v>1790.2080000000001</v>
      </c>
      <c r="S192" s="249">
        <v>0</v>
      </c>
      <c r="T192" s="250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51" t="s">
        <v>227</v>
      </c>
      <c r="AT192" s="251" t="s">
        <v>213</v>
      </c>
      <c r="AU192" s="251" t="s">
        <v>92</v>
      </c>
      <c r="AY192" s="18" t="s">
        <v>210</v>
      </c>
      <c r="BE192" s="252">
        <f>IF(N192="základná",J192,0)</f>
        <v>0</v>
      </c>
      <c r="BF192" s="252">
        <f>IF(N192="znížená",J192,0)</f>
        <v>0</v>
      </c>
      <c r="BG192" s="252">
        <f>IF(N192="zákl. prenesená",J192,0)</f>
        <v>0</v>
      </c>
      <c r="BH192" s="252">
        <f>IF(N192="zníž. prenesená",J192,0)</f>
        <v>0</v>
      </c>
      <c r="BI192" s="252">
        <f>IF(N192="nulová",J192,0)</f>
        <v>0</v>
      </c>
      <c r="BJ192" s="18" t="s">
        <v>92</v>
      </c>
      <c r="BK192" s="252">
        <f>ROUND(I192*H192,2)</f>
        <v>0</v>
      </c>
      <c r="BL192" s="18" t="s">
        <v>227</v>
      </c>
      <c r="BM192" s="251" t="s">
        <v>371</v>
      </c>
    </row>
    <row r="193" s="13" customFormat="1">
      <c r="A193" s="13"/>
      <c r="B193" s="258"/>
      <c r="C193" s="259"/>
      <c r="D193" s="260" t="s">
        <v>256</v>
      </c>
      <c r="E193" s="261" t="s">
        <v>1</v>
      </c>
      <c r="F193" s="262" t="s">
        <v>372</v>
      </c>
      <c r="G193" s="259"/>
      <c r="H193" s="263">
        <v>1075.2000000000001</v>
      </c>
      <c r="I193" s="264"/>
      <c r="J193" s="259"/>
      <c r="K193" s="259"/>
      <c r="L193" s="265"/>
      <c r="M193" s="266"/>
      <c r="N193" s="267"/>
      <c r="O193" s="267"/>
      <c r="P193" s="267"/>
      <c r="Q193" s="267"/>
      <c r="R193" s="267"/>
      <c r="S193" s="267"/>
      <c r="T193" s="268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69" t="s">
        <v>256</v>
      </c>
      <c r="AU193" s="269" t="s">
        <v>92</v>
      </c>
      <c r="AV193" s="13" t="s">
        <v>92</v>
      </c>
      <c r="AW193" s="13" t="s">
        <v>32</v>
      </c>
      <c r="AX193" s="13" t="s">
        <v>76</v>
      </c>
      <c r="AY193" s="269" t="s">
        <v>210</v>
      </c>
    </row>
    <row r="194" s="14" customFormat="1">
      <c r="A194" s="14"/>
      <c r="B194" s="270"/>
      <c r="C194" s="271"/>
      <c r="D194" s="260" t="s">
        <v>256</v>
      </c>
      <c r="E194" s="272" t="s">
        <v>1</v>
      </c>
      <c r="F194" s="273" t="s">
        <v>268</v>
      </c>
      <c r="G194" s="271"/>
      <c r="H194" s="274">
        <v>1075.2000000000001</v>
      </c>
      <c r="I194" s="275"/>
      <c r="J194" s="271"/>
      <c r="K194" s="271"/>
      <c r="L194" s="276"/>
      <c r="M194" s="277"/>
      <c r="N194" s="278"/>
      <c r="O194" s="278"/>
      <c r="P194" s="278"/>
      <c r="Q194" s="278"/>
      <c r="R194" s="278"/>
      <c r="S194" s="278"/>
      <c r="T194" s="279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80" t="s">
        <v>256</v>
      </c>
      <c r="AU194" s="280" t="s">
        <v>92</v>
      </c>
      <c r="AV194" s="14" t="s">
        <v>227</v>
      </c>
      <c r="AW194" s="14" t="s">
        <v>32</v>
      </c>
      <c r="AX194" s="14" t="s">
        <v>84</v>
      </c>
      <c r="AY194" s="280" t="s">
        <v>210</v>
      </c>
    </row>
    <row r="195" s="2" customFormat="1" ht="31.92453" customHeight="1">
      <c r="A195" s="39"/>
      <c r="B195" s="40"/>
      <c r="C195" s="239" t="s">
        <v>373</v>
      </c>
      <c r="D195" s="239" t="s">
        <v>213</v>
      </c>
      <c r="E195" s="240" t="s">
        <v>374</v>
      </c>
      <c r="F195" s="241" t="s">
        <v>375</v>
      </c>
      <c r="G195" s="242" t="s">
        <v>254</v>
      </c>
      <c r="H195" s="243">
        <v>5632</v>
      </c>
      <c r="I195" s="244"/>
      <c r="J195" s="245">
        <f>ROUND(I195*H195,2)</f>
        <v>0</v>
      </c>
      <c r="K195" s="246"/>
      <c r="L195" s="45"/>
      <c r="M195" s="247" t="s">
        <v>1</v>
      </c>
      <c r="N195" s="248" t="s">
        <v>42</v>
      </c>
      <c r="O195" s="98"/>
      <c r="P195" s="249">
        <f>O195*H195</f>
        <v>0</v>
      </c>
      <c r="Q195" s="249">
        <v>0.00035</v>
      </c>
      <c r="R195" s="249">
        <f>Q195*H195</f>
        <v>1.9712000000000001</v>
      </c>
      <c r="S195" s="249">
        <v>0</v>
      </c>
      <c r="T195" s="250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51" t="s">
        <v>227</v>
      </c>
      <c r="AT195" s="251" t="s">
        <v>213</v>
      </c>
      <c r="AU195" s="251" t="s">
        <v>92</v>
      </c>
      <c r="AY195" s="18" t="s">
        <v>210</v>
      </c>
      <c r="BE195" s="252">
        <f>IF(N195="základná",J195,0)</f>
        <v>0</v>
      </c>
      <c r="BF195" s="252">
        <f>IF(N195="znížená",J195,0)</f>
        <v>0</v>
      </c>
      <c r="BG195" s="252">
        <f>IF(N195="zákl. prenesená",J195,0)</f>
        <v>0</v>
      </c>
      <c r="BH195" s="252">
        <f>IF(N195="zníž. prenesená",J195,0)</f>
        <v>0</v>
      </c>
      <c r="BI195" s="252">
        <f>IF(N195="nulová",J195,0)</f>
        <v>0</v>
      </c>
      <c r="BJ195" s="18" t="s">
        <v>92</v>
      </c>
      <c r="BK195" s="252">
        <f>ROUND(I195*H195,2)</f>
        <v>0</v>
      </c>
      <c r="BL195" s="18" t="s">
        <v>227</v>
      </c>
      <c r="BM195" s="251" t="s">
        <v>376</v>
      </c>
    </row>
    <row r="196" s="13" customFormat="1">
      <c r="A196" s="13"/>
      <c r="B196" s="258"/>
      <c r="C196" s="259"/>
      <c r="D196" s="260" t="s">
        <v>256</v>
      </c>
      <c r="E196" s="261" t="s">
        <v>1</v>
      </c>
      <c r="F196" s="262" t="s">
        <v>377</v>
      </c>
      <c r="G196" s="259"/>
      <c r="H196" s="263">
        <v>5632</v>
      </c>
      <c r="I196" s="264"/>
      <c r="J196" s="259"/>
      <c r="K196" s="259"/>
      <c r="L196" s="265"/>
      <c r="M196" s="266"/>
      <c r="N196" s="267"/>
      <c r="O196" s="267"/>
      <c r="P196" s="267"/>
      <c r="Q196" s="267"/>
      <c r="R196" s="267"/>
      <c r="S196" s="267"/>
      <c r="T196" s="268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69" t="s">
        <v>256</v>
      </c>
      <c r="AU196" s="269" t="s">
        <v>92</v>
      </c>
      <c r="AV196" s="13" t="s">
        <v>92</v>
      </c>
      <c r="AW196" s="13" t="s">
        <v>32</v>
      </c>
      <c r="AX196" s="13" t="s">
        <v>84</v>
      </c>
      <c r="AY196" s="269" t="s">
        <v>210</v>
      </c>
    </row>
    <row r="197" s="2" customFormat="1" ht="16.30189" customHeight="1">
      <c r="A197" s="39"/>
      <c r="B197" s="40"/>
      <c r="C197" s="281" t="s">
        <v>378</v>
      </c>
      <c r="D197" s="281" t="s">
        <v>330</v>
      </c>
      <c r="E197" s="282" t="s">
        <v>379</v>
      </c>
      <c r="F197" s="283" t="s">
        <v>380</v>
      </c>
      <c r="G197" s="284" t="s">
        <v>254</v>
      </c>
      <c r="H197" s="285">
        <v>5744.6400000000003</v>
      </c>
      <c r="I197" s="286"/>
      <c r="J197" s="287">
        <f>ROUND(I197*H197,2)</f>
        <v>0</v>
      </c>
      <c r="K197" s="288"/>
      <c r="L197" s="289"/>
      <c r="M197" s="290" t="s">
        <v>1</v>
      </c>
      <c r="N197" s="291" t="s">
        <v>42</v>
      </c>
      <c r="O197" s="98"/>
      <c r="P197" s="249">
        <f>O197*H197</f>
        <v>0</v>
      </c>
      <c r="Q197" s="249">
        <v>0.00029999999999999997</v>
      </c>
      <c r="R197" s="249">
        <f>Q197*H197</f>
        <v>1.723392</v>
      </c>
      <c r="S197" s="249">
        <v>0</v>
      </c>
      <c r="T197" s="250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51" t="s">
        <v>287</v>
      </c>
      <c r="AT197" s="251" t="s">
        <v>330</v>
      </c>
      <c r="AU197" s="251" t="s">
        <v>92</v>
      </c>
      <c r="AY197" s="18" t="s">
        <v>210</v>
      </c>
      <c r="BE197" s="252">
        <f>IF(N197="základná",J197,0)</f>
        <v>0</v>
      </c>
      <c r="BF197" s="252">
        <f>IF(N197="znížená",J197,0)</f>
        <v>0</v>
      </c>
      <c r="BG197" s="252">
        <f>IF(N197="zákl. prenesená",J197,0)</f>
        <v>0</v>
      </c>
      <c r="BH197" s="252">
        <f>IF(N197="zníž. prenesená",J197,0)</f>
        <v>0</v>
      </c>
      <c r="BI197" s="252">
        <f>IF(N197="nulová",J197,0)</f>
        <v>0</v>
      </c>
      <c r="BJ197" s="18" t="s">
        <v>92</v>
      </c>
      <c r="BK197" s="252">
        <f>ROUND(I197*H197,2)</f>
        <v>0</v>
      </c>
      <c r="BL197" s="18" t="s">
        <v>227</v>
      </c>
      <c r="BM197" s="251" t="s">
        <v>381</v>
      </c>
    </row>
    <row r="198" s="13" customFormat="1">
      <c r="A198" s="13"/>
      <c r="B198" s="258"/>
      <c r="C198" s="259"/>
      <c r="D198" s="260" t="s">
        <v>256</v>
      </c>
      <c r="E198" s="259"/>
      <c r="F198" s="262" t="s">
        <v>382</v>
      </c>
      <c r="G198" s="259"/>
      <c r="H198" s="263">
        <v>5744.6400000000003</v>
      </c>
      <c r="I198" s="264"/>
      <c r="J198" s="259"/>
      <c r="K198" s="259"/>
      <c r="L198" s="265"/>
      <c r="M198" s="266"/>
      <c r="N198" s="267"/>
      <c r="O198" s="267"/>
      <c r="P198" s="267"/>
      <c r="Q198" s="267"/>
      <c r="R198" s="267"/>
      <c r="S198" s="267"/>
      <c r="T198" s="268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69" t="s">
        <v>256</v>
      </c>
      <c r="AU198" s="269" t="s">
        <v>92</v>
      </c>
      <c r="AV198" s="13" t="s">
        <v>92</v>
      </c>
      <c r="AW198" s="13" t="s">
        <v>4</v>
      </c>
      <c r="AX198" s="13" t="s">
        <v>84</v>
      </c>
      <c r="AY198" s="269" t="s">
        <v>210</v>
      </c>
    </row>
    <row r="199" s="2" customFormat="1" ht="16.30189" customHeight="1">
      <c r="A199" s="39"/>
      <c r="B199" s="40"/>
      <c r="C199" s="239" t="s">
        <v>383</v>
      </c>
      <c r="D199" s="239" t="s">
        <v>213</v>
      </c>
      <c r="E199" s="240" t="s">
        <v>384</v>
      </c>
      <c r="F199" s="241" t="s">
        <v>385</v>
      </c>
      <c r="G199" s="242" t="s">
        <v>264</v>
      </c>
      <c r="H199" s="243">
        <v>76.799999999999997</v>
      </c>
      <c r="I199" s="244"/>
      <c r="J199" s="245">
        <f>ROUND(I199*H199,2)</f>
        <v>0</v>
      </c>
      <c r="K199" s="246"/>
      <c r="L199" s="45"/>
      <c r="M199" s="247" t="s">
        <v>1</v>
      </c>
      <c r="N199" s="248" t="s">
        <v>42</v>
      </c>
      <c r="O199" s="98"/>
      <c r="P199" s="249">
        <f>O199*H199</f>
        <v>0</v>
      </c>
      <c r="Q199" s="249">
        <v>1.9205000000000001</v>
      </c>
      <c r="R199" s="249">
        <f>Q199*H199</f>
        <v>147.49440000000001</v>
      </c>
      <c r="S199" s="249">
        <v>0</v>
      </c>
      <c r="T199" s="250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51" t="s">
        <v>227</v>
      </c>
      <c r="AT199" s="251" t="s">
        <v>213</v>
      </c>
      <c r="AU199" s="251" t="s">
        <v>92</v>
      </c>
      <c r="AY199" s="18" t="s">
        <v>210</v>
      </c>
      <c r="BE199" s="252">
        <f>IF(N199="základná",J199,0)</f>
        <v>0</v>
      </c>
      <c r="BF199" s="252">
        <f>IF(N199="znížená",J199,0)</f>
        <v>0</v>
      </c>
      <c r="BG199" s="252">
        <f>IF(N199="zákl. prenesená",J199,0)</f>
        <v>0</v>
      </c>
      <c r="BH199" s="252">
        <f>IF(N199="zníž. prenesená",J199,0)</f>
        <v>0</v>
      </c>
      <c r="BI199" s="252">
        <f>IF(N199="nulová",J199,0)</f>
        <v>0</v>
      </c>
      <c r="BJ199" s="18" t="s">
        <v>92</v>
      </c>
      <c r="BK199" s="252">
        <f>ROUND(I199*H199,2)</f>
        <v>0</v>
      </c>
      <c r="BL199" s="18" t="s">
        <v>227</v>
      </c>
      <c r="BM199" s="251" t="s">
        <v>386</v>
      </c>
    </row>
    <row r="200" s="13" customFormat="1">
      <c r="A200" s="13"/>
      <c r="B200" s="258"/>
      <c r="C200" s="259"/>
      <c r="D200" s="260" t="s">
        <v>256</v>
      </c>
      <c r="E200" s="261" t="s">
        <v>1</v>
      </c>
      <c r="F200" s="262" t="s">
        <v>387</v>
      </c>
      <c r="G200" s="259"/>
      <c r="H200" s="263">
        <v>76.799999999999997</v>
      </c>
      <c r="I200" s="264"/>
      <c r="J200" s="259"/>
      <c r="K200" s="259"/>
      <c r="L200" s="265"/>
      <c r="M200" s="266"/>
      <c r="N200" s="267"/>
      <c r="O200" s="267"/>
      <c r="P200" s="267"/>
      <c r="Q200" s="267"/>
      <c r="R200" s="267"/>
      <c r="S200" s="267"/>
      <c r="T200" s="268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69" t="s">
        <v>256</v>
      </c>
      <c r="AU200" s="269" t="s">
        <v>92</v>
      </c>
      <c r="AV200" s="13" t="s">
        <v>92</v>
      </c>
      <c r="AW200" s="13" t="s">
        <v>32</v>
      </c>
      <c r="AX200" s="13" t="s">
        <v>84</v>
      </c>
      <c r="AY200" s="269" t="s">
        <v>210</v>
      </c>
    </row>
    <row r="201" s="2" customFormat="1" ht="16.30189" customHeight="1">
      <c r="A201" s="39"/>
      <c r="B201" s="40"/>
      <c r="C201" s="239" t="s">
        <v>388</v>
      </c>
      <c r="D201" s="239" t="s">
        <v>213</v>
      </c>
      <c r="E201" s="240" t="s">
        <v>389</v>
      </c>
      <c r="F201" s="241" t="s">
        <v>390</v>
      </c>
      <c r="G201" s="242" t="s">
        <v>310</v>
      </c>
      <c r="H201" s="243">
        <v>1280</v>
      </c>
      <c r="I201" s="244"/>
      <c r="J201" s="245">
        <f>ROUND(I201*H201,2)</f>
        <v>0</v>
      </c>
      <c r="K201" s="246"/>
      <c r="L201" s="45"/>
      <c r="M201" s="247" t="s">
        <v>1</v>
      </c>
      <c r="N201" s="248" t="s">
        <v>42</v>
      </c>
      <c r="O201" s="98"/>
      <c r="P201" s="249">
        <f>O201*H201</f>
        <v>0</v>
      </c>
      <c r="Q201" s="249">
        <v>0.25725999999999999</v>
      </c>
      <c r="R201" s="249">
        <f>Q201*H201</f>
        <v>329.2928</v>
      </c>
      <c r="S201" s="249">
        <v>0</v>
      </c>
      <c r="T201" s="250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51" t="s">
        <v>227</v>
      </c>
      <c r="AT201" s="251" t="s">
        <v>213</v>
      </c>
      <c r="AU201" s="251" t="s">
        <v>92</v>
      </c>
      <c r="AY201" s="18" t="s">
        <v>210</v>
      </c>
      <c r="BE201" s="252">
        <f>IF(N201="základná",J201,0)</f>
        <v>0</v>
      </c>
      <c r="BF201" s="252">
        <f>IF(N201="znížená",J201,0)</f>
        <v>0</v>
      </c>
      <c r="BG201" s="252">
        <f>IF(N201="zákl. prenesená",J201,0)</f>
        <v>0</v>
      </c>
      <c r="BH201" s="252">
        <f>IF(N201="zníž. prenesená",J201,0)</f>
        <v>0</v>
      </c>
      <c r="BI201" s="252">
        <f>IF(N201="nulová",J201,0)</f>
        <v>0</v>
      </c>
      <c r="BJ201" s="18" t="s">
        <v>92</v>
      </c>
      <c r="BK201" s="252">
        <f>ROUND(I201*H201,2)</f>
        <v>0</v>
      </c>
      <c r="BL201" s="18" t="s">
        <v>227</v>
      </c>
      <c r="BM201" s="251" t="s">
        <v>391</v>
      </c>
    </row>
    <row r="202" s="13" customFormat="1">
      <c r="A202" s="13"/>
      <c r="B202" s="258"/>
      <c r="C202" s="259"/>
      <c r="D202" s="260" t="s">
        <v>256</v>
      </c>
      <c r="E202" s="261" t="s">
        <v>1</v>
      </c>
      <c r="F202" s="262" t="s">
        <v>392</v>
      </c>
      <c r="G202" s="259"/>
      <c r="H202" s="263">
        <v>1280</v>
      </c>
      <c r="I202" s="264"/>
      <c r="J202" s="259"/>
      <c r="K202" s="259"/>
      <c r="L202" s="265"/>
      <c r="M202" s="266"/>
      <c r="N202" s="267"/>
      <c r="O202" s="267"/>
      <c r="P202" s="267"/>
      <c r="Q202" s="267"/>
      <c r="R202" s="267"/>
      <c r="S202" s="267"/>
      <c r="T202" s="268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69" t="s">
        <v>256</v>
      </c>
      <c r="AU202" s="269" t="s">
        <v>92</v>
      </c>
      <c r="AV202" s="13" t="s">
        <v>92</v>
      </c>
      <c r="AW202" s="13" t="s">
        <v>32</v>
      </c>
      <c r="AX202" s="13" t="s">
        <v>84</v>
      </c>
      <c r="AY202" s="269" t="s">
        <v>210</v>
      </c>
    </row>
    <row r="203" s="2" customFormat="1" ht="23.4566" customHeight="1">
      <c r="A203" s="39"/>
      <c r="B203" s="40"/>
      <c r="C203" s="239" t="s">
        <v>393</v>
      </c>
      <c r="D203" s="239" t="s">
        <v>213</v>
      </c>
      <c r="E203" s="240" t="s">
        <v>394</v>
      </c>
      <c r="F203" s="241" t="s">
        <v>395</v>
      </c>
      <c r="G203" s="242" t="s">
        <v>264</v>
      </c>
      <c r="H203" s="243">
        <v>6.7999999999999998</v>
      </c>
      <c r="I203" s="244"/>
      <c r="J203" s="245">
        <f>ROUND(I203*H203,2)</f>
        <v>0</v>
      </c>
      <c r="K203" s="246"/>
      <c r="L203" s="45"/>
      <c r="M203" s="247" t="s">
        <v>1</v>
      </c>
      <c r="N203" s="248" t="s">
        <v>42</v>
      </c>
      <c r="O203" s="98"/>
      <c r="P203" s="249">
        <f>O203*H203</f>
        <v>0</v>
      </c>
      <c r="Q203" s="249">
        <v>2.0699999999999998</v>
      </c>
      <c r="R203" s="249">
        <f>Q203*H203</f>
        <v>14.075999999999999</v>
      </c>
      <c r="S203" s="249">
        <v>0</v>
      </c>
      <c r="T203" s="250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51" t="s">
        <v>227</v>
      </c>
      <c r="AT203" s="251" t="s">
        <v>213</v>
      </c>
      <c r="AU203" s="251" t="s">
        <v>92</v>
      </c>
      <c r="AY203" s="18" t="s">
        <v>210</v>
      </c>
      <c r="BE203" s="252">
        <f>IF(N203="základná",J203,0)</f>
        <v>0</v>
      </c>
      <c r="BF203" s="252">
        <f>IF(N203="znížená",J203,0)</f>
        <v>0</v>
      </c>
      <c r="BG203" s="252">
        <f>IF(N203="zákl. prenesená",J203,0)</f>
        <v>0</v>
      </c>
      <c r="BH203" s="252">
        <f>IF(N203="zníž. prenesená",J203,0)</f>
        <v>0</v>
      </c>
      <c r="BI203" s="252">
        <f>IF(N203="nulová",J203,0)</f>
        <v>0</v>
      </c>
      <c r="BJ203" s="18" t="s">
        <v>92</v>
      </c>
      <c r="BK203" s="252">
        <f>ROUND(I203*H203,2)</f>
        <v>0</v>
      </c>
      <c r="BL203" s="18" t="s">
        <v>227</v>
      </c>
      <c r="BM203" s="251" t="s">
        <v>396</v>
      </c>
    </row>
    <row r="204" s="13" customFormat="1">
      <c r="A204" s="13"/>
      <c r="B204" s="258"/>
      <c r="C204" s="259"/>
      <c r="D204" s="260" t="s">
        <v>256</v>
      </c>
      <c r="E204" s="261" t="s">
        <v>1</v>
      </c>
      <c r="F204" s="262" t="s">
        <v>397</v>
      </c>
      <c r="G204" s="259"/>
      <c r="H204" s="263">
        <v>6.7999999999999998</v>
      </c>
      <c r="I204" s="264"/>
      <c r="J204" s="259"/>
      <c r="K204" s="259"/>
      <c r="L204" s="265"/>
      <c r="M204" s="266"/>
      <c r="N204" s="267"/>
      <c r="O204" s="267"/>
      <c r="P204" s="267"/>
      <c r="Q204" s="267"/>
      <c r="R204" s="267"/>
      <c r="S204" s="267"/>
      <c r="T204" s="268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69" t="s">
        <v>256</v>
      </c>
      <c r="AU204" s="269" t="s">
        <v>92</v>
      </c>
      <c r="AV204" s="13" t="s">
        <v>92</v>
      </c>
      <c r="AW204" s="13" t="s">
        <v>32</v>
      </c>
      <c r="AX204" s="13" t="s">
        <v>76</v>
      </c>
      <c r="AY204" s="269" t="s">
        <v>210</v>
      </c>
    </row>
    <row r="205" s="2" customFormat="1" ht="23.4566" customHeight="1">
      <c r="A205" s="39"/>
      <c r="B205" s="40"/>
      <c r="C205" s="239" t="s">
        <v>398</v>
      </c>
      <c r="D205" s="239" t="s">
        <v>213</v>
      </c>
      <c r="E205" s="240" t="s">
        <v>399</v>
      </c>
      <c r="F205" s="241" t="s">
        <v>400</v>
      </c>
      <c r="G205" s="242" t="s">
        <v>310</v>
      </c>
      <c r="H205" s="243">
        <v>339.89999999999998</v>
      </c>
      <c r="I205" s="244"/>
      <c r="J205" s="245">
        <f>ROUND(I205*H205,2)</f>
        <v>0</v>
      </c>
      <c r="K205" s="246"/>
      <c r="L205" s="45"/>
      <c r="M205" s="247" t="s">
        <v>1</v>
      </c>
      <c r="N205" s="248" t="s">
        <v>42</v>
      </c>
      <c r="O205" s="98"/>
      <c r="P205" s="249">
        <f>O205*H205</f>
        <v>0</v>
      </c>
      <c r="Q205" s="249">
        <v>0.00314</v>
      </c>
      <c r="R205" s="249">
        <f>Q205*H205</f>
        <v>1.067286</v>
      </c>
      <c r="S205" s="249">
        <v>0</v>
      </c>
      <c r="T205" s="250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51" t="s">
        <v>227</v>
      </c>
      <c r="AT205" s="251" t="s">
        <v>213</v>
      </c>
      <c r="AU205" s="251" t="s">
        <v>92</v>
      </c>
      <c r="AY205" s="18" t="s">
        <v>210</v>
      </c>
      <c r="BE205" s="252">
        <f>IF(N205="základná",J205,0)</f>
        <v>0</v>
      </c>
      <c r="BF205" s="252">
        <f>IF(N205="znížená",J205,0)</f>
        <v>0</v>
      </c>
      <c r="BG205" s="252">
        <f>IF(N205="zákl. prenesená",J205,0)</f>
        <v>0</v>
      </c>
      <c r="BH205" s="252">
        <f>IF(N205="zníž. prenesená",J205,0)</f>
        <v>0</v>
      </c>
      <c r="BI205" s="252">
        <f>IF(N205="nulová",J205,0)</f>
        <v>0</v>
      </c>
      <c r="BJ205" s="18" t="s">
        <v>92</v>
      </c>
      <c r="BK205" s="252">
        <f>ROUND(I205*H205,2)</f>
        <v>0</v>
      </c>
      <c r="BL205" s="18" t="s">
        <v>227</v>
      </c>
      <c r="BM205" s="251" t="s">
        <v>401</v>
      </c>
    </row>
    <row r="206" s="13" customFormat="1">
      <c r="A206" s="13"/>
      <c r="B206" s="258"/>
      <c r="C206" s="259"/>
      <c r="D206" s="260" t="s">
        <v>256</v>
      </c>
      <c r="E206" s="261" t="s">
        <v>1</v>
      </c>
      <c r="F206" s="262" t="s">
        <v>402</v>
      </c>
      <c r="G206" s="259"/>
      <c r="H206" s="263">
        <v>339.89999999999998</v>
      </c>
      <c r="I206" s="264"/>
      <c r="J206" s="259"/>
      <c r="K206" s="259"/>
      <c r="L206" s="265"/>
      <c r="M206" s="266"/>
      <c r="N206" s="267"/>
      <c r="O206" s="267"/>
      <c r="P206" s="267"/>
      <c r="Q206" s="267"/>
      <c r="R206" s="267"/>
      <c r="S206" s="267"/>
      <c r="T206" s="268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69" t="s">
        <v>256</v>
      </c>
      <c r="AU206" s="269" t="s">
        <v>92</v>
      </c>
      <c r="AV206" s="13" t="s">
        <v>92</v>
      </c>
      <c r="AW206" s="13" t="s">
        <v>32</v>
      </c>
      <c r="AX206" s="13" t="s">
        <v>84</v>
      </c>
      <c r="AY206" s="269" t="s">
        <v>210</v>
      </c>
    </row>
    <row r="207" s="2" customFormat="1" ht="23.4566" customHeight="1">
      <c r="A207" s="39"/>
      <c r="B207" s="40"/>
      <c r="C207" s="239" t="s">
        <v>403</v>
      </c>
      <c r="D207" s="239" t="s">
        <v>213</v>
      </c>
      <c r="E207" s="240" t="s">
        <v>404</v>
      </c>
      <c r="F207" s="241" t="s">
        <v>405</v>
      </c>
      <c r="G207" s="242" t="s">
        <v>264</v>
      </c>
      <c r="H207" s="243">
        <v>8.2469999999999999</v>
      </c>
      <c r="I207" s="244"/>
      <c r="J207" s="245">
        <f>ROUND(I207*H207,2)</f>
        <v>0</v>
      </c>
      <c r="K207" s="246"/>
      <c r="L207" s="45"/>
      <c r="M207" s="247" t="s">
        <v>1</v>
      </c>
      <c r="N207" s="248" t="s">
        <v>42</v>
      </c>
      <c r="O207" s="98"/>
      <c r="P207" s="249">
        <f>O207*H207</f>
        <v>0</v>
      </c>
      <c r="Q207" s="249">
        <v>2.2673700000000001</v>
      </c>
      <c r="R207" s="249">
        <f>Q207*H207</f>
        <v>18.699000390000002</v>
      </c>
      <c r="S207" s="249">
        <v>0</v>
      </c>
      <c r="T207" s="250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51" t="s">
        <v>227</v>
      </c>
      <c r="AT207" s="251" t="s">
        <v>213</v>
      </c>
      <c r="AU207" s="251" t="s">
        <v>92</v>
      </c>
      <c r="AY207" s="18" t="s">
        <v>210</v>
      </c>
      <c r="BE207" s="252">
        <f>IF(N207="základná",J207,0)</f>
        <v>0</v>
      </c>
      <c r="BF207" s="252">
        <f>IF(N207="znížená",J207,0)</f>
        <v>0</v>
      </c>
      <c r="BG207" s="252">
        <f>IF(N207="zákl. prenesená",J207,0)</f>
        <v>0</v>
      </c>
      <c r="BH207" s="252">
        <f>IF(N207="zníž. prenesená",J207,0)</f>
        <v>0</v>
      </c>
      <c r="BI207" s="252">
        <f>IF(N207="nulová",J207,0)</f>
        <v>0</v>
      </c>
      <c r="BJ207" s="18" t="s">
        <v>92</v>
      </c>
      <c r="BK207" s="252">
        <f>ROUND(I207*H207,2)</f>
        <v>0</v>
      </c>
      <c r="BL207" s="18" t="s">
        <v>227</v>
      </c>
      <c r="BM207" s="251" t="s">
        <v>406</v>
      </c>
    </row>
    <row r="208" s="13" customFormat="1">
      <c r="A208" s="13"/>
      <c r="B208" s="258"/>
      <c r="C208" s="259"/>
      <c r="D208" s="260" t="s">
        <v>256</v>
      </c>
      <c r="E208" s="261" t="s">
        <v>1</v>
      </c>
      <c r="F208" s="262" t="s">
        <v>407</v>
      </c>
      <c r="G208" s="259"/>
      <c r="H208" s="263">
        <v>8.2469999999999999</v>
      </c>
      <c r="I208" s="264"/>
      <c r="J208" s="259"/>
      <c r="K208" s="259"/>
      <c r="L208" s="265"/>
      <c r="M208" s="266"/>
      <c r="N208" s="267"/>
      <c r="O208" s="267"/>
      <c r="P208" s="267"/>
      <c r="Q208" s="267"/>
      <c r="R208" s="267"/>
      <c r="S208" s="267"/>
      <c r="T208" s="268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69" t="s">
        <v>256</v>
      </c>
      <c r="AU208" s="269" t="s">
        <v>92</v>
      </c>
      <c r="AV208" s="13" t="s">
        <v>92</v>
      </c>
      <c r="AW208" s="13" t="s">
        <v>32</v>
      </c>
      <c r="AX208" s="13" t="s">
        <v>84</v>
      </c>
      <c r="AY208" s="269" t="s">
        <v>210</v>
      </c>
    </row>
    <row r="209" s="2" customFormat="1" ht="21.0566" customHeight="1">
      <c r="A209" s="39"/>
      <c r="B209" s="40"/>
      <c r="C209" s="281" t="s">
        <v>408</v>
      </c>
      <c r="D209" s="281" t="s">
        <v>330</v>
      </c>
      <c r="E209" s="282" t="s">
        <v>409</v>
      </c>
      <c r="F209" s="283" t="s">
        <v>410</v>
      </c>
      <c r="G209" s="284" t="s">
        <v>310</v>
      </c>
      <c r="H209" s="285">
        <v>339.89999999999998</v>
      </c>
      <c r="I209" s="286"/>
      <c r="J209" s="287">
        <f>ROUND(I209*H209,2)</f>
        <v>0</v>
      </c>
      <c r="K209" s="288"/>
      <c r="L209" s="289"/>
      <c r="M209" s="290" t="s">
        <v>1</v>
      </c>
      <c r="N209" s="291" t="s">
        <v>42</v>
      </c>
      <c r="O209" s="98"/>
      <c r="P209" s="249">
        <f>O209*H209</f>
        <v>0</v>
      </c>
      <c r="Q209" s="249">
        <v>0.033050000000000003</v>
      </c>
      <c r="R209" s="249">
        <f>Q209*H209</f>
        <v>11.233695000000001</v>
      </c>
      <c r="S209" s="249">
        <v>0</v>
      </c>
      <c r="T209" s="250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51" t="s">
        <v>287</v>
      </c>
      <c r="AT209" s="251" t="s">
        <v>330</v>
      </c>
      <c r="AU209" s="251" t="s">
        <v>92</v>
      </c>
      <c r="AY209" s="18" t="s">
        <v>210</v>
      </c>
      <c r="BE209" s="252">
        <f>IF(N209="základná",J209,0)</f>
        <v>0</v>
      </c>
      <c r="BF209" s="252">
        <f>IF(N209="znížená",J209,0)</f>
        <v>0</v>
      </c>
      <c r="BG209" s="252">
        <f>IF(N209="zákl. prenesená",J209,0)</f>
        <v>0</v>
      </c>
      <c r="BH209" s="252">
        <f>IF(N209="zníž. prenesená",J209,0)</f>
        <v>0</v>
      </c>
      <c r="BI209" s="252">
        <f>IF(N209="nulová",J209,0)</f>
        <v>0</v>
      </c>
      <c r="BJ209" s="18" t="s">
        <v>92</v>
      </c>
      <c r="BK209" s="252">
        <f>ROUND(I209*H209,2)</f>
        <v>0</v>
      </c>
      <c r="BL209" s="18" t="s">
        <v>227</v>
      </c>
      <c r="BM209" s="251" t="s">
        <v>411</v>
      </c>
    </row>
    <row r="210" s="13" customFormat="1">
      <c r="A210" s="13"/>
      <c r="B210" s="258"/>
      <c r="C210" s="259"/>
      <c r="D210" s="260" t="s">
        <v>256</v>
      </c>
      <c r="E210" s="261" t="s">
        <v>1</v>
      </c>
      <c r="F210" s="262" t="s">
        <v>412</v>
      </c>
      <c r="G210" s="259"/>
      <c r="H210" s="263">
        <v>339.89999999999998</v>
      </c>
      <c r="I210" s="264"/>
      <c r="J210" s="259"/>
      <c r="K210" s="259"/>
      <c r="L210" s="265"/>
      <c r="M210" s="266"/>
      <c r="N210" s="267"/>
      <c r="O210" s="267"/>
      <c r="P210" s="267"/>
      <c r="Q210" s="267"/>
      <c r="R210" s="267"/>
      <c r="S210" s="267"/>
      <c r="T210" s="268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69" t="s">
        <v>256</v>
      </c>
      <c r="AU210" s="269" t="s">
        <v>92</v>
      </c>
      <c r="AV210" s="13" t="s">
        <v>92</v>
      </c>
      <c r="AW210" s="13" t="s">
        <v>32</v>
      </c>
      <c r="AX210" s="13" t="s">
        <v>84</v>
      </c>
      <c r="AY210" s="269" t="s">
        <v>210</v>
      </c>
    </row>
    <row r="211" s="2" customFormat="1" ht="31.92453" customHeight="1">
      <c r="A211" s="39"/>
      <c r="B211" s="40"/>
      <c r="C211" s="239" t="s">
        <v>413</v>
      </c>
      <c r="D211" s="239" t="s">
        <v>213</v>
      </c>
      <c r="E211" s="240" t="s">
        <v>414</v>
      </c>
      <c r="F211" s="241" t="s">
        <v>415</v>
      </c>
      <c r="G211" s="242" t="s">
        <v>254</v>
      </c>
      <c r="H211" s="243">
        <v>1975.75</v>
      </c>
      <c r="I211" s="244"/>
      <c r="J211" s="245">
        <f>ROUND(I211*H211,2)</f>
        <v>0</v>
      </c>
      <c r="K211" s="246"/>
      <c r="L211" s="45"/>
      <c r="M211" s="247" t="s">
        <v>1</v>
      </c>
      <c r="N211" s="248" t="s">
        <v>42</v>
      </c>
      <c r="O211" s="98"/>
      <c r="P211" s="249">
        <f>O211*H211</f>
        <v>0</v>
      </c>
      <c r="Q211" s="249">
        <v>3.0000000000000001E-05</v>
      </c>
      <c r="R211" s="249">
        <f>Q211*H211</f>
        <v>0.059272499999999999</v>
      </c>
      <c r="S211" s="249">
        <v>0</v>
      </c>
      <c r="T211" s="250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51" t="s">
        <v>227</v>
      </c>
      <c r="AT211" s="251" t="s">
        <v>213</v>
      </c>
      <c r="AU211" s="251" t="s">
        <v>92</v>
      </c>
      <c r="AY211" s="18" t="s">
        <v>210</v>
      </c>
      <c r="BE211" s="252">
        <f>IF(N211="základná",J211,0)</f>
        <v>0</v>
      </c>
      <c r="BF211" s="252">
        <f>IF(N211="znížená",J211,0)</f>
        <v>0</v>
      </c>
      <c r="BG211" s="252">
        <f>IF(N211="zákl. prenesená",J211,0)</f>
        <v>0</v>
      </c>
      <c r="BH211" s="252">
        <f>IF(N211="zníž. prenesená",J211,0)</f>
        <v>0</v>
      </c>
      <c r="BI211" s="252">
        <f>IF(N211="nulová",J211,0)</f>
        <v>0</v>
      </c>
      <c r="BJ211" s="18" t="s">
        <v>92</v>
      </c>
      <c r="BK211" s="252">
        <f>ROUND(I211*H211,2)</f>
        <v>0</v>
      </c>
      <c r="BL211" s="18" t="s">
        <v>227</v>
      </c>
      <c r="BM211" s="251" t="s">
        <v>416</v>
      </c>
    </row>
    <row r="212" s="13" customFormat="1">
      <c r="A212" s="13"/>
      <c r="B212" s="258"/>
      <c r="C212" s="259"/>
      <c r="D212" s="260" t="s">
        <v>256</v>
      </c>
      <c r="E212" s="261" t="s">
        <v>1</v>
      </c>
      <c r="F212" s="262" t="s">
        <v>417</v>
      </c>
      <c r="G212" s="259"/>
      <c r="H212" s="263">
        <v>1975.75</v>
      </c>
      <c r="I212" s="264"/>
      <c r="J212" s="259"/>
      <c r="K212" s="259"/>
      <c r="L212" s="265"/>
      <c r="M212" s="266"/>
      <c r="N212" s="267"/>
      <c r="O212" s="267"/>
      <c r="P212" s="267"/>
      <c r="Q212" s="267"/>
      <c r="R212" s="267"/>
      <c r="S212" s="267"/>
      <c r="T212" s="268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69" t="s">
        <v>256</v>
      </c>
      <c r="AU212" s="269" t="s">
        <v>92</v>
      </c>
      <c r="AV212" s="13" t="s">
        <v>92</v>
      </c>
      <c r="AW212" s="13" t="s">
        <v>32</v>
      </c>
      <c r="AX212" s="13" t="s">
        <v>84</v>
      </c>
      <c r="AY212" s="269" t="s">
        <v>210</v>
      </c>
    </row>
    <row r="213" s="2" customFormat="1" ht="21.0566" customHeight="1">
      <c r="A213" s="39"/>
      <c r="B213" s="40"/>
      <c r="C213" s="281" t="s">
        <v>418</v>
      </c>
      <c r="D213" s="281" t="s">
        <v>330</v>
      </c>
      <c r="E213" s="282" t="s">
        <v>419</v>
      </c>
      <c r="F213" s="283" t="s">
        <v>420</v>
      </c>
      <c r="G213" s="284" t="s">
        <v>254</v>
      </c>
      <c r="H213" s="285">
        <v>2015.2650000000001</v>
      </c>
      <c r="I213" s="286"/>
      <c r="J213" s="287">
        <f>ROUND(I213*H213,2)</f>
        <v>0</v>
      </c>
      <c r="K213" s="288"/>
      <c r="L213" s="289"/>
      <c r="M213" s="290" t="s">
        <v>1</v>
      </c>
      <c r="N213" s="291" t="s">
        <v>42</v>
      </c>
      <c r="O213" s="98"/>
      <c r="P213" s="249">
        <f>O213*H213</f>
        <v>0</v>
      </c>
      <c r="Q213" s="249">
        <v>0.00040000000000000002</v>
      </c>
      <c r="R213" s="249">
        <f>Q213*H213</f>
        <v>0.8061060000000001</v>
      </c>
      <c r="S213" s="249">
        <v>0</v>
      </c>
      <c r="T213" s="250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51" t="s">
        <v>287</v>
      </c>
      <c r="AT213" s="251" t="s">
        <v>330</v>
      </c>
      <c r="AU213" s="251" t="s">
        <v>92</v>
      </c>
      <c r="AY213" s="18" t="s">
        <v>210</v>
      </c>
      <c r="BE213" s="252">
        <f>IF(N213="základná",J213,0)</f>
        <v>0</v>
      </c>
      <c r="BF213" s="252">
        <f>IF(N213="znížená",J213,0)</f>
        <v>0</v>
      </c>
      <c r="BG213" s="252">
        <f>IF(N213="zákl. prenesená",J213,0)</f>
        <v>0</v>
      </c>
      <c r="BH213" s="252">
        <f>IF(N213="zníž. prenesená",J213,0)</f>
        <v>0</v>
      </c>
      <c r="BI213" s="252">
        <f>IF(N213="nulová",J213,0)</f>
        <v>0</v>
      </c>
      <c r="BJ213" s="18" t="s">
        <v>92</v>
      </c>
      <c r="BK213" s="252">
        <f>ROUND(I213*H213,2)</f>
        <v>0</v>
      </c>
      <c r="BL213" s="18" t="s">
        <v>227</v>
      </c>
      <c r="BM213" s="251" t="s">
        <v>421</v>
      </c>
    </row>
    <row r="214" s="13" customFormat="1">
      <c r="A214" s="13"/>
      <c r="B214" s="258"/>
      <c r="C214" s="259"/>
      <c r="D214" s="260" t="s">
        <v>256</v>
      </c>
      <c r="E214" s="261" t="s">
        <v>1</v>
      </c>
      <c r="F214" s="262" t="s">
        <v>422</v>
      </c>
      <c r="G214" s="259"/>
      <c r="H214" s="263">
        <v>1975.75</v>
      </c>
      <c r="I214" s="264"/>
      <c r="J214" s="259"/>
      <c r="K214" s="259"/>
      <c r="L214" s="265"/>
      <c r="M214" s="266"/>
      <c r="N214" s="267"/>
      <c r="O214" s="267"/>
      <c r="P214" s="267"/>
      <c r="Q214" s="267"/>
      <c r="R214" s="267"/>
      <c r="S214" s="267"/>
      <c r="T214" s="268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69" t="s">
        <v>256</v>
      </c>
      <c r="AU214" s="269" t="s">
        <v>92</v>
      </c>
      <c r="AV214" s="13" t="s">
        <v>92</v>
      </c>
      <c r="AW214" s="13" t="s">
        <v>32</v>
      </c>
      <c r="AX214" s="13" t="s">
        <v>84</v>
      </c>
      <c r="AY214" s="269" t="s">
        <v>210</v>
      </c>
    </row>
    <row r="215" s="13" customFormat="1">
      <c r="A215" s="13"/>
      <c r="B215" s="258"/>
      <c r="C215" s="259"/>
      <c r="D215" s="260" t="s">
        <v>256</v>
      </c>
      <c r="E215" s="259"/>
      <c r="F215" s="262" t="s">
        <v>423</v>
      </c>
      <c r="G215" s="259"/>
      <c r="H215" s="263">
        <v>2015.2650000000001</v>
      </c>
      <c r="I215" s="264"/>
      <c r="J215" s="259"/>
      <c r="K215" s="259"/>
      <c r="L215" s="265"/>
      <c r="M215" s="266"/>
      <c r="N215" s="267"/>
      <c r="O215" s="267"/>
      <c r="P215" s="267"/>
      <c r="Q215" s="267"/>
      <c r="R215" s="267"/>
      <c r="S215" s="267"/>
      <c r="T215" s="268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69" t="s">
        <v>256</v>
      </c>
      <c r="AU215" s="269" t="s">
        <v>92</v>
      </c>
      <c r="AV215" s="13" t="s">
        <v>92</v>
      </c>
      <c r="AW215" s="13" t="s">
        <v>4</v>
      </c>
      <c r="AX215" s="13" t="s">
        <v>84</v>
      </c>
      <c r="AY215" s="269" t="s">
        <v>210</v>
      </c>
    </row>
    <row r="216" s="12" customFormat="1" ht="22.8" customHeight="1">
      <c r="A216" s="12"/>
      <c r="B216" s="223"/>
      <c r="C216" s="224"/>
      <c r="D216" s="225" t="s">
        <v>75</v>
      </c>
      <c r="E216" s="237" t="s">
        <v>102</v>
      </c>
      <c r="F216" s="237" t="s">
        <v>424</v>
      </c>
      <c r="G216" s="224"/>
      <c r="H216" s="224"/>
      <c r="I216" s="227"/>
      <c r="J216" s="238">
        <f>BK216</f>
        <v>0</v>
      </c>
      <c r="K216" s="224"/>
      <c r="L216" s="229"/>
      <c r="M216" s="230"/>
      <c r="N216" s="231"/>
      <c r="O216" s="231"/>
      <c r="P216" s="232">
        <f>SUM(P217:P231)</f>
        <v>0</v>
      </c>
      <c r="Q216" s="231"/>
      <c r="R216" s="232">
        <f>SUM(R217:R231)</f>
        <v>470.64703610000009</v>
      </c>
      <c r="S216" s="231"/>
      <c r="T216" s="233">
        <f>SUM(T217:T231)</f>
        <v>0</v>
      </c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R216" s="234" t="s">
        <v>84</v>
      </c>
      <c r="AT216" s="235" t="s">
        <v>75</v>
      </c>
      <c r="AU216" s="235" t="s">
        <v>84</v>
      </c>
      <c r="AY216" s="234" t="s">
        <v>210</v>
      </c>
      <c r="BK216" s="236">
        <f>SUM(BK217:BK231)</f>
        <v>0</v>
      </c>
    </row>
    <row r="217" s="2" customFormat="1" ht="16.30189" customHeight="1">
      <c r="A217" s="39"/>
      <c r="B217" s="40"/>
      <c r="C217" s="239" t="s">
        <v>425</v>
      </c>
      <c r="D217" s="239" t="s">
        <v>213</v>
      </c>
      <c r="E217" s="240" t="s">
        <v>426</v>
      </c>
      <c r="F217" s="241" t="s">
        <v>427</v>
      </c>
      <c r="G217" s="242" t="s">
        <v>264</v>
      </c>
      <c r="H217" s="243">
        <v>184.33500000000001</v>
      </c>
      <c r="I217" s="244"/>
      <c r="J217" s="245">
        <f>ROUND(I217*H217,2)</f>
        <v>0</v>
      </c>
      <c r="K217" s="246"/>
      <c r="L217" s="45"/>
      <c r="M217" s="247" t="s">
        <v>1</v>
      </c>
      <c r="N217" s="248" t="s">
        <v>42</v>
      </c>
      <c r="O217" s="98"/>
      <c r="P217" s="249">
        <f>O217*H217</f>
        <v>0</v>
      </c>
      <c r="Q217" s="249">
        <v>2.3223400000000001</v>
      </c>
      <c r="R217" s="249">
        <f>Q217*H217</f>
        <v>428.08854390000005</v>
      </c>
      <c r="S217" s="249">
        <v>0</v>
      </c>
      <c r="T217" s="250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51" t="s">
        <v>227</v>
      </c>
      <c r="AT217" s="251" t="s">
        <v>213</v>
      </c>
      <c r="AU217" s="251" t="s">
        <v>92</v>
      </c>
      <c r="AY217" s="18" t="s">
        <v>210</v>
      </c>
      <c r="BE217" s="252">
        <f>IF(N217="základná",J217,0)</f>
        <v>0</v>
      </c>
      <c r="BF217" s="252">
        <f>IF(N217="znížená",J217,0)</f>
        <v>0</v>
      </c>
      <c r="BG217" s="252">
        <f>IF(N217="zákl. prenesená",J217,0)</f>
        <v>0</v>
      </c>
      <c r="BH217" s="252">
        <f>IF(N217="zníž. prenesená",J217,0)</f>
        <v>0</v>
      </c>
      <c r="BI217" s="252">
        <f>IF(N217="nulová",J217,0)</f>
        <v>0</v>
      </c>
      <c r="BJ217" s="18" t="s">
        <v>92</v>
      </c>
      <c r="BK217" s="252">
        <f>ROUND(I217*H217,2)</f>
        <v>0</v>
      </c>
      <c r="BL217" s="18" t="s">
        <v>227</v>
      </c>
      <c r="BM217" s="251" t="s">
        <v>428</v>
      </c>
    </row>
    <row r="218" s="13" customFormat="1">
      <c r="A218" s="13"/>
      <c r="B218" s="258"/>
      <c r="C218" s="259"/>
      <c r="D218" s="260" t="s">
        <v>256</v>
      </c>
      <c r="E218" s="261" t="s">
        <v>1</v>
      </c>
      <c r="F218" s="262" t="s">
        <v>429</v>
      </c>
      <c r="G218" s="259"/>
      <c r="H218" s="263">
        <v>50.399999999999999</v>
      </c>
      <c r="I218" s="264"/>
      <c r="J218" s="259"/>
      <c r="K218" s="259"/>
      <c r="L218" s="265"/>
      <c r="M218" s="266"/>
      <c r="N218" s="267"/>
      <c r="O218" s="267"/>
      <c r="P218" s="267"/>
      <c r="Q218" s="267"/>
      <c r="R218" s="267"/>
      <c r="S218" s="267"/>
      <c r="T218" s="268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69" t="s">
        <v>256</v>
      </c>
      <c r="AU218" s="269" t="s">
        <v>92</v>
      </c>
      <c r="AV218" s="13" t="s">
        <v>92</v>
      </c>
      <c r="AW218" s="13" t="s">
        <v>32</v>
      </c>
      <c r="AX218" s="13" t="s">
        <v>76</v>
      </c>
      <c r="AY218" s="269" t="s">
        <v>210</v>
      </c>
    </row>
    <row r="219" s="13" customFormat="1">
      <c r="A219" s="13"/>
      <c r="B219" s="258"/>
      <c r="C219" s="259"/>
      <c r="D219" s="260" t="s">
        <v>256</v>
      </c>
      <c r="E219" s="261" t="s">
        <v>1</v>
      </c>
      <c r="F219" s="262" t="s">
        <v>430</v>
      </c>
      <c r="G219" s="259"/>
      <c r="H219" s="263">
        <v>28.82</v>
      </c>
      <c r="I219" s="264"/>
      <c r="J219" s="259"/>
      <c r="K219" s="259"/>
      <c r="L219" s="265"/>
      <c r="M219" s="266"/>
      <c r="N219" s="267"/>
      <c r="O219" s="267"/>
      <c r="P219" s="267"/>
      <c r="Q219" s="267"/>
      <c r="R219" s="267"/>
      <c r="S219" s="267"/>
      <c r="T219" s="268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69" t="s">
        <v>256</v>
      </c>
      <c r="AU219" s="269" t="s">
        <v>92</v>
      </c>
      <c r="AV219" s="13" t="s">
        <v>92</v>
      </c>
      <c r="AW219" s="13" t="s">
        <v>32</v>
      </c>
      <c r="AX219" s="13" t="s">
        <v>76</v>
      </c>
      <c r="AY219" s="269" t="s">
        <v>210</v>
      </c>
    </row>
    <row r="220" s="13" customFormat="1">
      <c r="A220" s="13"/>
      <c r="B220" s="258"/>
      <c r="C220" s="259"/>
      <c r="D220" s="260" t="s">
        <v>256</v>
      </c>
      <c r="E220" s="261" t="s">
        <v>1</v>
      </c>
      <c r="F220" s="262" t="s">
        <v>431</v>
      </c>
      <c r="G220" s="259"/>
      <c r="H220" s="263">
        <v>56.185000000000002</v>
      </c>
      <c r="I220" s="264"/>
      <c r="J220" s="259"/>
      <c r="K220" s="259"/>
      <c r="L220" s="265"/>
      <c r="M220" s="266"/>
      <c r="N220" s="267"/>
      <c r="O220" s="267"/>
      <c r="P220" s="267"/>
      <c r="Q220" s="267"/>
      <c r="R220" s="267"/>
      <c r="S220" s="267"/>
      <c r="T220" s="268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69" t="s">
        <v>256</v>
      </c>
      <c r="AU220" s="269" t="s">
        <v>92</v>
      </c>
      <c r="AV220" s="13" t="s">
        <v>92</v>
      </c>
      <c r="AW220" s="13" t="s">
        <v>32</v>
      </c>
      <c r="AX220" s="13" t="s">
        <v>76</v>
      </c>
      <c r="AY220" s="269" t="s">
        <v>210</v>
      </c>
    </row>
    <row r="221" s="13" customFormat="1">
      <c r="A221" s="13"/>
      <c r="B221" s="258"/>
      <c r="C221" s="259"/>
      <c r="D221" s="260" t="s">
        <v>256</v>
      </c>
      <c r="E221" s="261" t="s">
        <v>1</v>
      </c>
      <c r="F221" s="262" t="s">
        <v>432</v>
      </c>
      <c r="G221" s="259"/>
      <c r="H221" s="263">
        <v>48.93</v>
      </c>
      <c r="I221" s="264"/>
      <c r="J221" s="259"/>
      <c r="K221" s="259"/>
      <c r="L221" s="265"/>
      <c r="M221" s="266"/>
      <c r="N221" s="267"/>
      <c r="O221" s="267"/>
      <c r="P221" s="267"/>
      <c r="Q221" s="267"/>
      <c r="R221" s="267"/>
      <c r="S221" s="267"/>
      <c r="T221" s="268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69" t="s">
        <v>256</v>
      </c>
      <c r="AU221" s="269" t="s">
        <v>92</v>
      </c>
      <c r="AV221" s="13" t="s">
        <v>92</v>
      </c>
      <c r="AW221" s="13" t="s">
        <v>32</v>
      </c>
      <c r="AX221" s="13" t="s">
        <v>76</v>
      </c>
      <c r="AY221" s="269" t="s">
        <v>210</v>
      </c>
    </row>
    <row r="222" s="2" customFormat="1" ht="23.4566" customHeight="1">
      <c r="A222" s="39"/>
      <c r="B222" s="40"/>
      <c r="C222" s="239" t="s">
        <v>433</v>
      </c>
      <c r="D222" s="239" t="s">
        <v>213</v>
      </c>
      <c r="E222" s="240" t="s">
        <v>434</v>
      </c>
      <c r="F222" s="241" t="s">
        <v>435</v>
      </c>
      <c r="G222" s="242" t="s">
        <v>254</v>
      </c>
      <c r="H222" s="243">
        <v>683.92399999999998</v>
      </c>
      <c r="I222" s="244"/>
      <c r="J222" s="245">
        <f>ROUND(I222*H222,2)</f>
        <v>0</v>
      </c>
      <c r="K222" s="246"/>
      <c r="L222" s="45"/>
      <c r="M222" s="247" t="s">
        <v>1</v>
      </c>
      <c r="N222" s="248" t="s">
        <v>42</v>
      </c>
      <c r="O222" s="98"/>
      <c r="P222" s="249">
        <f>O222*H222</f>
        <v>0</v>
      </c>
      <c r="Q222" s="249">
        <v>0.0030999999999999999</v>
      </c>
      <c r="R222" s="249">
        <f>Q222*H222</f>
        <v>2.1201643999999997</v>
      </c>
      <c r="S222" s="249">
        <v>0</v>
      </c>
      <c r="T222" s="250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51" t="s">
        <v>227</v>
      </c>
      <c r="AT222" s="251" t="s">
        <v>213</v>
      </c>
      <c r="AU222" s="251" t="s">
        <v>92</v>
      </c>
      <c r="AY222" s="18" t="s">
        <v>210</v>
      </c>
      <c r="BE222" s="252">
        <f>IF(N222="základná",J222,0)</f>
        <v>0</v>
      </c>
      <c r="BF222" s="252">
        <f>IF(N222="znížená",J222,0)</f>
        <v>0</v>
      </c>
      <c r="BG222" s="252">
        <f>IF(N222="zákl. prenesená",J222,0)</f>
        <v>0</v>
      </c>
      <c r="BH222" s="252">
        <f>IF(N222="zníž. prenesená",J222,0)</f>
        <v>0</v>
      </c>
      <c r="BI222" s="252">
        <f>IF(N222="nulová",J222,0)</f>
        <v>0</v>
      </c>
      <c r="BJ222" s="18" t="s">
        <v>92</v>
      </c>
      <c r="BK222" s="252">
        <f>ROUND(I222*H222,2)</f>
        <v>0</v>
      </c>
      <c r="BL222" s="18" t="s">
        <v>227</v>
      </c>
      <c r="BM222" s="251" t="s">
        <v>436</v>
      </c>
    </row>
    <row r="223" s="13" customFormat="1">
      <c r="A223" s="13"/>
      <c r="B223" s="258"/>
      <c r="C223" s="259"/>
      <c r="D223" s="260" t="s">
        <v>256</v>
      </c>
      <c r="E223" s="261" t="s">
        <v>1</v>
      </c>
      <c r="F223" s="262" t="s">
        <v>437</v>
      </c>
      <c r="G223" s="259"/>
      <c r="H223" s="263">
        <v>104</v>
      </c>
      <c r="I223" s="264"/>
      <c r="J223" s="259"/>
      <c r="K223" s="259"/>
      <c r="L223" s="265"/>
      <c r="M223" s="266"/>
      <c r="N223" s="267"/>
      <c r="O223" s="267"/>
      <c r="P223" s="267"/>
      <c r="Q223" s="267"/>
      <c r="R223" s="267"/>
      <c r="S223" s="267"/>
      <c r="T223" s="268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69" t="s">
        <v>256</v>
      </c>
      <c r="AU223" s="269" t="s">
        <v>92</v>
      </c>
      <c r="AV223" s="13" t="s">
        <v>92</v>
      </c>
      <c r="AW223" s="13" t="s">
        <v>32</v>
      </c>
      <c r="AX223" s="13" t="s">
        <v>76</v>
      </c>
      <c r="AY223" s="269" t="s">
        <v>210</v>
      </c>
    </row>
    <row r="224" s="13" customFormat="1">
      <c r="A224" s="13"/>
      <c r="B224" s="258"/>
      <c r="C224" s="259"/>
      <c r="D224" s="260" t="s">
        <v>256</v>
      </c>
      <c r="E224" s="261" t="s">
        <v>1</v>
      </c>
      <c r="F224" s="262" t="s">
        <v>438</v>
      </c>
      <c r="G224" s="259"/>
      <c r="H224" s="263">
        <v>92.129999999999995</v>
      </c>
      <c r="I224" s="264"/>
      <c r="J224" s="259"/>
      <c r="K224" s="259"/>
      <c r="L224" s="265"/>
      <c r="M224" s="266"/>
      <c r="N224" s="267"/>
      <c r="O224" s="267"/>
      <c r="P224" s="267"/>
      <c r="Q224" s="267"/>
      <c r="R224" s="267"/>
      <c r="S224" s="267"/>
      <c r="T224" s="268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69" t="s">
        <v>256</v>
      </c>
      <c r="AU224" s="269" t="s">
        <v>92</v>
      </c>
      <c r="AV224" s="13" t="s">
        <v>92</v>
      </c>
      <c r="AW224" s="13" t="s">
        <v>32</v>
      </c>
      <c r="AX224" s="13" t="s">
        <v>76</v>
      </c>
      <c r="AY224" s="269" t="s">
        <v>210</v>
      </c>
    </row>
    <row r="225" s="13" customFormat="1">
      <c r="A225" s="13"/>
      <c r="B225" s="258"/>
      <c r="C225" s="259"/>
      <c r="D225" s="260" t="s">
        <v>256</v>
      </c>
      <c r="E225" s="261" t="s">
        <v>1</v>
      </c>
      <c r="F225" s="262" t="s">
        <v>439</v>
      </c>
      <c r="G225" s="259"/>
      <c r="H225" s="263">
        <v>161.59399999999999</v>
      </c>
      <c r="I225" s="264"/>
      <c r="J225" s="259"/>
      <c r="K225" s="259"/>
      <c r="L225" s="265"/>
      <c r="M225" s="266"/>
      <c r="N225" s="267"/>
      <c r="O225" s="267"/>
      <c r="P225" s="267"/>
      <c r="Q225" s="267"/>
      <c r="R225" s="267"/>
      <c r="S225" s="267"/>
      <c r="T225" s="268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69" t="s">
        <v>256</v>
      </c>
      <c r="AU225" s="269" t="s">
        <v>92</v>
      </c>
      <c r="AV225" s="13" t="s">
        <v>92</v>
      </c>
      <c r="AW225" s="13" t="s">
        <v>32</v>
      </c>
      <c r="AX225" s="13" t="s">
        <v>76</v>
      </c>
      <c r="AY225" s="269" t="s">
        <v>210</v>
      </c>
    </row>
    <row r="226" s="13" customFormat="1">
      <c r="A226" s="13"/>
      <c r="B226" s="258"/>
      <c r="C226" s="259"/>
      <c r="D226" s="260" t="s">
        <v>256</v>
      </c>
      <c r="E226" s="261" t="s">
        <v>1</v>
      </c>
      <c r="F226" s="262" t="s">
        <v>440</v>
      </c>
      <c r="G226" s="259"/>
      <c r="H226" s="263">
        <v>326.19999999999999</v>
      </c>
      <c r="I226" s="264"/>
      <c r="J226" s="259"/>
      <c r="K226" s="259"/>
      <c r="L226" s="265"/>
      <c r="M226" s="266"/>
      <c r="N226" s="267"/>
      <c r="O226" s="267"/>
      <c r="P226" s="267"/>
      <c r="Q226" s="267"/>
      <c r="R226" s="267"/>
      <c r="S226" s="267"/>
      <c r="T226" s="268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69" t="s">
        <v>256</v>
      </c>
      <c r="AU226" s="269" t="s">
        <v>92</v>
      </c>
      <c r="AV226" s="13" t="s">
        <v>92</v>
      </c>
      <c r="AW226" s="13" t="s">
        <v>32</v>
      </c>
      <c r="AX226" s="13" t="s">
        <v>76</v>
      </c>
      <c r="AY226" s="269" t="s">
        <v>210</v>
      </c>
    </row>
    <row r="227" s="2" customFormat="1" ht="23.4566" customHeight="1">
      <c r="A227" s="39"/>
      <c r="B227" s="40"/>
      <c r="C227" s="239" t="s">
        <v>441</v>
      </c>
      <c r="D227" s="239" t="s">
        <v>213</v>
      </c>
      <c r="E227" s="240" t="s">
        <v>442</v>
      </c>
      <c r="F227" s="241" t="s">
        <v>443</v>
      </c>
      <c r="G227" s="242" t="s">
        <v>254</v>
      </c>
      <c r="H227" s="243">
        <v>683.92399999999998</v>
      </c>
      <c r="I227" s="244"/>
      <c r="J227" s="245">
        <f>ROUND(I227*H227,2)</f>
        <v>0</v>
      </c>
      <c r="K227" s="246"/>
      <c r="L227" s="45"/>
      <c r="M227" s="247" t="s">
        <v>1</v>
      </c>
      <c r="N227" s="248" t="s">
        <v>42</v>
      </c>
      <c r="O227" s="98"/>
      <c r="P227" s="249">
        <f>O227*H227</f>
        <v>0</v>
      </c>
      <c r="Q227" s="249">
        <v>0</v>
      </c>
      <c r="R227" s="249">
        <f>Q227*H227</f>
        <v>0</v>
      </c>
      <c r="S227" s="249">
        <v>0</v>
      </c>
      <c r="T227" s="250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51" t="s">
        <v>227</v>
      </c>
      <c r="AT227" s="251" t="s">
        <v>213</v>
      </c>
      <c r="AU227" s="251" t="s">
        <v>92</v>
      </c>
      <c r="AY227" s="18" t="s">
        <v>210</v>
      </c>
      <c r="BE227" s="252">
        <f>IF(N227="základná",J227,0)</f>
        <v>0</v>
      </c>
      <c r="BF227" s="252">
        <f>IF(N227="znížená",J227,0)</f>
        <v>0</v>
      </c>
      <c r="BG227" s="252">
        <f>IF(N227="zákl. prenesená",J227,0)</f>
        <v>0</v>
      </c>
      <c r="BH227" s="252">
        <f>IF(N227="zníž. prenesená",J227,0)</f>
        <v>0</v>
      </c>
      <c r="BI227" s="252">
        <f>IF(N227="nulová",J227,0)</f>
        <v>0</v>
      </c>
      <c r="BJ227" s="18" t="s">
        <v>92</v>
      </c>
      <c r="BK227" s="252">
        <f>ROUND(I227*H227,2)</f>
        <v>0</v>
      </c>
      <c r="BL227" s="18" t="s">
        <v>227</v>
      </c>
      <c r="BM227" s="251" t="s">
        <v>444</v>
      </c>
    </row>
    <row r="228" s="2" customFormat="1" ht="23.4566" customHeight="1">
      <c r="A228" s="39"/>
      <c r="B228" s="40"/>
      <c r="C228" s="239" t="s">
        <v>445</v>
      </c>
      <c r="D228" s="239" t="s">
        <v>213</v>
      </c>
      <c r="E228" s="240" t="s">
        <v>446</v>
      </c>
      <c r="F228" s="241" t="s">
        <v>447</v>
      </c>
      <c r="G228" s="242" t="s">
        <v>333</v>
      </c>
      <c r="H228" s="243">
        <v>15.403000000000001</v>
      </c>
      <c r="I228" s="244"/>
      <c r="J228" s="245">
        <f>ROUND(I228*H228,2)</f>
        <v>0</v>
      </c>
      <c r="K228" s="246"/>
      <c r="L228" s="45"/>
      <c r="M228" s="247" t="s">
        <v>1</v>
      </c>
      <c r="N228" s="248" t="s">
        <v>42</v>
      </c>
      <c r="O228" s="98"/>
      <c r="P228" s="249">
        <f>O228*H228</f>
        <v>0</v>
      </c>
      <c r="Q228" s="249">
        <v>1.0125999999999999</v>
      </c>
      <c r="R228" s="249">
        <f>Q228*H228</f>
        <v>15.597077799999999</v>
      </c>
      <c r="S228" s="249">
        <v>0</v>
      </c>
      <c r="T228" s="250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51" t="s">
        <v>227</v>
      </c>
      <c r="AT228" s="251" t="s">
        <v>213</v>
      </c>
      <c r="AU228" s="251" t="s">
        <v>92</v>
      </c>
      <c r="AY228" s="18" t="s">
        <v>210</v>
      </c>
      <c r="BE228" s="252">
        <f>IF(N228="základná",J228,0)</f>
        <v>0</v>
      </c>
      <c r="BF228" s="252">
        <f>IF(N228="znížená",J228,0)</f>
        <v>0</v>
      </c>
      <c r="BG228" s="252">
        <f>IF(N228="zákl. prenesená",J228,0)</f>
        <v>0</v>
      </c>
      <c r="BH228" s="252">
        <f>IF(N228="zníž. prenesená",J228,0)</f>
        <v>0</v>
      </c>
      <c r="BI228" s="252">
        <f>IF(N228="nulová",J228,0)</f>
        <v>0</v>
      </c>
      <c r="BJ228" s="18" t="s">
        <v>92</v>
      </c>
      <c r="BK228" s="252">
        <f>ROUND(I228*H228,2)</f>
        <v>0</v>
      </c>
      <c r="BL228" s="18" t="s">
        <v>227</v>
      </c>
      <c r="BM228" s="251" t="s">
        <v>448</v>
      </c>
    </row>
    <row r="229" s="14" customFormat="1">
      <c r="A229" s="14"/>
      <c r="B229" s="270"/>
      <c r="C229" s="271"/>
      <c r="D229" s="260" t="s">
        <v>256</v>
      </c>
      <c r="E229" s="272" t="s">
        <v>1</v>
      </c>
      <c r="F229" s="273" t="s">
        <v>268</v>
      </c>
      <c r="G229" s="271"/>
      <c r="H229" s="274">
        <v>15.403000000000001</v>
      </c>
      <c r="I229" s="275"/>
      <c r="J229" s="271"/>
      <c r="K229" s="271"/>
      <c r="L229" s="276"/>
      <c r="M229" s="277"/>
      <c r="N229" s="278"/>
      <c r="O229" s="278"/>
      <c r="P229" s="278"/>
      <c r="Q229" s="278"/>
      <c r="R229" s="278"/>
      <c r="S229" s="278"/>
      <c r="T229" s="279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80" t="s">
        <v>256</v>
      </c>
      <c r="AU229" s="280" t="s">
        <v>92</v>
      </c>
      <c r="AV229" s="14" t="s">
        <v>227</v>
      </c>
      <c r="AW229" s="14" t="s">
        <v>32</v>
      </c>
      <c r="AX229" s="14" t="s">
        <v>76</v>
      </c>
      <c r="AY229" s="280" t="s">
        <v>210</v>
      </c>
    </row>
    <row r="230" s="2" customFormat="1" ht="31.92453" customHeight="1">
      <c r="A230" s="39"/>
      <c r="B230" s="40"/>
      <c r="C230" s="239" t="s">
        <v>449</v>
      </c>
      <c r="D230" s="239" t="s">
        <v>213</v>
      </c>
      <c r="E230" s="240" t="s">
        <v>450</v>
      </c>
      <c r="F230" s="241" t="s">
        <v>451</v>
      </c>
      <c r="G230" s="242" t="s">
        <v>264</v>
      </c>
      <c r="H230" s="243">
        <v>11.9</v>
      </c>
      <c r="I230" s="244"/>
      <c r="J230" s="245">
        <f>ROUND(I230*H230,2)</f>
        <v>0</v>
      </c>
      <c r="K230" s="246"/>
      <c r="L230" s="45"/>
      <c r="M230" s="247" t="s">
        <v>1</v>
      </c>
      <c r="N230" s="248" t="s">
        <v>42</v>
      </c>
      <c r="O230" s="98"/>
      <c r="P230" s="249">
        <f>O230*H230</f>
        <v>0</v>
      </c>
      <c r="Q230" s="249">
        <v>2.0874999999999999</v>
      </c>
      <c r="R230" s="249">
        <f>Q230*H230</f>
        <v>24.841249999999999</v>
      </c>
      <c r="S230" s="249">
        <v>0</v>
      </c>
      <c r="T230" s="250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51" t="s">
        <v>227</v>
      </c>
      <c r="AT230" s="251" t="s">
        <v>213</v>
      </c>
      <c r="AU230" s="251" t="s">
        <v>92</v>
      </c>
      <c r="AY230" s="18" t="s">
        <v>210</v>
      </c>
      <c r="BE230" s="252">
        <f>IF(N230="základná",J230,0)</f>
        <v>0</v>
      </c>
      <c r="BF230" s="252">
        <f>IF(N230="znížená",J230,0)</f>
        <v>0</v>
      </c>
      <c r="BG230" s="252">
        <f>IF(N230="zákl. prenesená",J230,0)</f>
        <v>0</v>
      </c>
      <c r="BH230" s="252">
        <f>IF(N230="zníž. prenesená",J230,0)</f>
        <v>0</v>
      </c>
      <c r="BI230" s="252">
        <f>IF(N230="nulová",J230,0)</f>
        <v>0</v>
      </c>
      <c r="BJ230" s="18" t="s">
        <v>92</v>
      </c>
      <c r="BK230" s="252">
        <f>ROUND(I230*H230,2)</f>
        <v>0</v>
      </c>
      <c r="BL230" s="18" t="s">
        <v>227</v>
      </c>
      <c r="BM230" s="251" t="s">
        <v>452</v>
      </c>
    </row>
    <row r="231" s="13" customFormat="1">
      <c r="A231" s="13"/>
      <c r="B231" s="258"/>
      <c r="C231" s="259"/>
      <c r="D231" s="260" t="s">
        <v>256</v>
      </c>
      <c r="E231" s="261" t="s">
        <v>1</v>
      </c>
      <c r="F231" s="262" t="s">
        <v>453</v>
      </c>
      <c r="G231" s="259"/>
      <c r="H231" s="263">
        <v>11.9</v>
      </c>
      <c r="I231" s="264"/>
      <c r="J231" s="259"/>
      <c r="K231" s="259"/>
      <c r="L231" s="265"/>
      <c r="M231" s="266"/>
      <c r="N231" s="267"/>
      <c r="O231" s="267"/>
      <c r="P231" s="267"/>
      <c r="Q231" s="267"/>
      <c r="R231" s="267"/>
      <c r="S231" s="267"/>
      <c r="T231" s="268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69" t="s">
        <v>256</v>
      </c>
      <c r="AU231" s="269" t="s">
        <v>92</v>
      </c>
      <c r="AV231" s="13" t="s">
        <v>92</v>
      </c>
      <c r="AW231" s="13" t="s">
        <v>32</v>
      </c>
      <c r="AX231" s="13" t="s">
        <v>84</v>
      </c>
      <c r="AY231" s="269" t="s">
        <v>210</v>
      </c>
    </row>
    <row r="232" s="12" customFormat="1" ht="22.8" customHeight="1">
      <c r="A232" s="12"/>
      <c r="B232" s="223"/>
      <c r="C232" s="224"/>
      <c r="D232" s="225" t="s">
        <v>75</v>
      </c>
      <c r="E232" s="237" t="s">
        <v>227</v>
      </c>
      <c r="F232" s="237" t="s">
        <v>454</v>
      </c>
      <c r="G232" s="224"/>
      <c r="H232" s="224"/>
      <c r="I232" s="227"/>
      <c r="J232" s="238">
        <f>BK232</f>
        <v>0</v>
      </c>
      <c r="K232" s="224"/>
      <c r="L232" s="229"/>
      <c r="M232" s="230"/>
      <c r="N232" s="231"/>
      <c r="O232" s="231"/>
      <c r="P232" s="232">
        <f>SUM(P233:P249)</f>
        <v>0</v>
      </c>
      <c r="Q232" s="231"/>
      <c r="R232" s="232">
        <f>SUM(R233:R249)</f>
        <v>267.32489679999998</v>
      </c>
      <c r="S232" s="231"/>
      <c r="T232" s="233">
        <f>SUM(T233:T249)</f>
        <v>0</v>
      </c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R232" s="234" t="s">
        <v>84</v>
      </c>
      <c r="AT232" s="235" t="s">
        <v>75</v>
      </c>
      <c r="AU232" s="235" t="s">
        <v>84</v>
      </c>
      <c r="AY232" s="234" t="s">
        <v>210</v>
      </c>
      <c r="BK232" s="236">
        <f>SUM(BK233:BK249)</f>
        <v>0</v>
      </c>
    </row>
    <row r="233" s="2" customFormat="1" ht="31.92453" customHeight="1">
      <c r="A233" s="39"/>
      <c r="B233" s="40"/>
      <c r="C233" s="239" t="s">
        <v>455</v>
      </c>
      <c r="D233" s="239" t="s">
        <v>213</v>
      </c>
      <c r="E233" s="240" t="s">
        <v>456</v>
      </c>
      <c r="F233" s="241" t="s">
        <v>457</v>
      </c>
      <c r="G233" s="242" t="s">
        <v>254</v>
      </c>
      <c r="H233" s="243">
        <v>1.3999999999999999</v>
      </c>
      <c r="I233" s="244"/>
      <c r="J233" s="245">
        <f>ROUND(I233*H233,2)</f>
        <v>0</v>
      </c>
      <c r="K233" s="246"/>
      <c r="L233" s="45"/>
      <c r="M233" s="247" t="s">
        <v>1</v>
      </c>
      <c r="N233" s="248" t="s">
        <v>42</v>
      </c>
      <c r="O233" s="98"/>
      <c r="P233" s="249">
        <f>O233*H233</f>
        <v>0</v>
      </c>
      <c r="Q233" s="249">
        <v>0.23366999999999999</v>
      </c>
      <c r="R233" s="249">
        <f>Q233*H233</f>
        <v>0.32713799999999998</v>
      </c>
      <c r="S233" s="249">
        <v>0</v>
      </c>
      <c r="T233" s="250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51" t="s">
        <v>227</v>
      </c>
      <c r="AT233" s="251" t="s">
        <v>213</v>
      </c>
      <c r="AU233" s="251" t="s">
        <v>92</v>
      </c>
      <c r="AY233" s="18" t="s">
        <v>210</v>
      </c>
      <c r="BE233" s="252">
        <f>IF(N233="základná",J233,0)</f>
        <v>0</v>
      </c>
      <c r="BF233" s="252">
        <f>IF(N233="znížená",J233,0)</f>
        <v>0</v>
      </c>
      <c r="BG233" s="252">
        <f>IF(N233="zákl. prenesená",J233,0)</f>
        <v>0</v>
      </c>
      <c r="BH233" s="252">
        <f>IF(N233="zníž. prenesená",J233,0)</f>
        <v>0</v>
      </c>
      <c r="BI233" s="252">
        <f>IF(N233="nulová",J233,0)</f>
        <v>0</v>
      </c>
      <c r="BJ233" s="18" t="s">
        <v>92</v>
      </c>
      <c r="BK233" s="252">
        <f>ROUND(I233*H233,2)</f>
        <v>0</v>
      </c>
      <c r="BL233" s="18" t="s">
        <v>227</v>
      </c>
      <c r="BM233" s="251" t="s">
        <v>458</v>
      </c>
    </row>
    <row r="234" s="13" customFormat="1">
      <c r="A234" s="13"/>
      <c r="B234" s="258"/>
      <c r="C234" s="259"/>
      <c r="D234" s="260" t="s">
        <v>256</v>
      </c>
      <c r="E234" s="261" t="s">
        <v>1</v>
      </c>
      <c r="F234" s="262" t="s">
        <v>459</v>
      </c>
      <c r="G234" s="259"/>
      <c r="H234" s="263">
        <v>1.3999999999999999</v>
      </c>
      <c r="I234" s="264"/>
      <c r="J234" s="259"/>
      <c r="K234" s="259"/>
      <c r="L234" s="265"/>
      <c r="M234" s="266"/>
      <c r="N234" s="267"/>
      <c r="O234" s="267"/>
      <c r="P234" s="267"/>
      <c r="Q234" s="267"/>
      <c r="R234" s="267"/>
      <c r="S234" s="267"/>
      <c r="T234" s="268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69" t="s">
        <v>256</v>
      </c>
      <c r="AU234" s="269" t="s">
        <v>92</v>
      </c>
      <c r="AV234" s="13" t="s">
        <v>92</v>
      </c>
      <c r="AW234" s="13" t="s">
        <v>32</v>
      </c>
      <c r="AX234" s="13" t="s">
        <v>76</v>
      </c>
      <c r="AY234" s="269" t="s">
        <v>210</v>
      </c>
    </row>
    <row r="235" s="2" customFormat="1" ht="31.92453" customHeight="1">
      <c r="A235" s="39"/>
      <c r="B235" s="40"/>
      <c r="C235" s="239" t="s">
        <v>460</v>
      </c>
      <c r="D235" s="239" t="s">
        <v>213</v>
      </c>
      <c r="E235" s="240" t="s">
        <v>461</v>
      </c>
      <c r="F235" s="241" t="s">
        <v>462</v>
      </c>
      <c r="G235" s="242" t="s">
        <v>264</v>
      </c>
      <c r="H235" s="243">
        <v>1.69</v>
      </c>
      <c r="I235" s="244"/>
      <c r="J235" s="245">
        <f>ROUND(I235*H235,2)</f>
        <v>0</v>
      </c>
      <c r="K235" s="246"/>
      <c r="L235" s="45"/>
      <c r="M235" s="247" t="s">
        <v>1</v>
      </c>
      <c r="N235" s="248" t="s">
        <v>42</v>
      </c>
      <c r="O235" s="98"/>
      <c r="P235" s="249">
        <f>O235*H235</f>
        <v>0</v>
      </c>
      <c r="Q235" s="249">
        <v>1.8907799999999999</v>
      </c>
      <c r="R235" s="249">
        <f>Q235*H235</f>
        <v>3.1954181999999998</v>
      </c>
      <c r="S235" s="249">
        <v>0</v>
      </c>
      <c r="T235" s="250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51" t="s">
        <v>227</v>
      </c>
      <c r="AT235" s="251" t="s">
        <v>213</v>
      </c>
      <c r="AU235" s="251" t="s">
        <v>92</v>
      </c>
      <c r="AY235" s="18" t="s">
        <v>210</v>
      </c>
      <c r="BE235" s="252">
        <f>IF(N235="základná",J235,0)</f>
        <v>0</v>
      </c>
      <c r="BF235" s="252">
        <f>IF(N235="znížená",J235,0)</f>
        <v>0</v>
      </c>
      <c r="BG235" s="252">
        <f>IF(N235="zákl. prenesená",J235,0)</f>
        <v>0</v>
      </c>
      <c r="BH235" s="252">
        <f>IF(N235="zníž. prenesená",J235,0)</f>
        <v>0</v>
      </c>
      <c r="BI235" s="252">
        <f>IF(N235="nulová",J235,0)</f>
        <v>0</v>
      </c>
      <c r="BJ235" s="18" t="s">
        <v>92</v>
      </c>
      <c r="BK235" s="252">
        <f>ROUND(I235*H235,2)</f>
        <v>0</v>
      </c>
      <c r="BL235" s="18" t="s">
        <v>227</v>
      </c>
      <c r="BM235" s="251" t="s">
        <v>463</v>
      </c>
    </row>
    <row r="236" s="13" customFormat="1">
      <c r="A236" s="13"/>
      <c r="B236" s="258"/>
      <c r="C236" s="259"/>
      <c r="D236" s="260" t="s">
        <v>256</v>
      </c>
      <c r="E236" s="261" t="s">
        <v>1</v>
      </c>
      <c r="F236" s="262" t="s">
        <v>464</v>
      </c>
      <c r="G236" s="259"/>
      <c r="H236" s="263">
        <v>1.69</v>
      </c>
      <c r="I236" s="264"/>
      <c r="J236" s="259"/>
      <c r="K236" s="259"/>
      <c r="L236" s="265"/>
      <c r="M236" s="266"/>
      <c r="N236" s="267"/>
      <c r="O236" s="267"/>
      <c r="P236" s="267"/>
      <c r="Q236" s="267"/>
      <c r="R236" s="267"/>
      <c r="S236" s="267"/>
      <c r="T236" s="268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69" t="s">
        <v>256</v>
      </c>
      <c r="AU236" s="269" t="s">
        <v>92</v>
      </c>
      <c r="AV236" s="13" t="s">
        <v>92</v>
      </c>
      <c r="AW236" s="13" t="s">
        <v>32</v>
      </c>
      <c r="AX236" s="13" t="s">
        <v>76</v>
      </c>
      <c r="AY236" s="269" t="s">
        <v>210</v>
      </c>
    </row>
    <row r="237" s="14" customFormat="1">
      <c r="A237" s="14"/>
      <c r="B237" s="270"/>
      <c r="C237" s="271"/>
      <c r="D237" s="260" t="s">
        <v>256</v>
      </c>
      <c r="E237" s="272" t="s">
        <v>1</v>
      </c>
      <c r="F237" s="273" t="s">
        <v>268</v>
      </c>
      <c r="G237" s="271"/>
      <c r="H237" s="274">
        <v>1.69</v>
      </c>
      <c r="I237" s="275"/>
      <c r="J237" s="271"/>
      <c r="K237" s="271"/>
      <c r="L237" s="276"/>
      <c r="M237" s="277"/>
      <c r="N237" s="278"/>
      <c r="O237" s="278"/>
      <c r="P237" s="278"/>
      <c r="Q237" s="278"/>
      <c r="R237" s="278"/>
      <c r="S237" s="278"/>
      <c r="T237" s="279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80" t="s">
        <v>256</v>
      </c>
      <c r="AU237" s="280" t="s">
        <v>92</v>
      </c>
      <c r="AV237" s="14" t="s">
        <v>227</v>
      </c>
      <c r="AW237" s="14" t="s">
        <v>4</v>
      </c>
      <c r="AX237" s="14" t="s">
        <v>84</v>
      </c>
      <c r="AY237" s="280" t="s">
        <v>210</v>
      </c>
    </row>
    <row r="238" s="2" customFormat="1" ht="31.92453" customHeight="1">
      <c r="A238" s="39"/>
      <c r="B238" s="40"/>
      <c r="C238" s="239" t="s">
        <v>465</v>
      </c>
      <c r="D238" s="239" t="s">
        <v>213</v>
      </c>
      <c r="E238" s="240" t="s">
        <v>466</v>
      </c>
      <c r="F238" s="241" t="s">
        <v>467</v>
      </c>
      <c r="G238" s="242" t="s">
        <v>254</v>
      </c>
      <c r="H238" s="243">
        <v>1600</v>
      </c>
      <c r="I238" s="244"/>
      <c r="J238" s="245">
        <f>ROUND(I238*H238,2)</f>
        <v>0</v>
      </c>
      <c r="K238" s="246"/>
      <c r="L238" s="45"/>
      <c r="M238" s="247" t="s">
        <v>1</v>
      </c>
      <c r="N238" s="248" t="s">
        <v>42</v>
      </c>
      <c r="O238" s="98"/>
      <c r="P238" s="249">
        <f>O238*H238</f>
        <v>0</v>
      </c>
      <c r="Q238" s="249">
        <v>0.16192000000000001</v>
      </c>
      <c r="R238" s="249">
        <f>Q238*H238</f>
        <v>259.072</v>
      </c>
      <c r="S238" s="249">
        <v>0</v>
      </c>
      <c r="T238" s="250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51" t="s">
        <v>227</v>
      </c>
      <c r="AT238" s="251" t="s">
        <v>213</v>
      </c>
      <c r="AU238" s="251" t="s">
        <v>92</v>
      </c>
      <c r="AY238" s="18" t="s">
        <v>210</v>
      </c>
      <c r="BE238" s="252">
        <f>IF(N238="základná",J238,0)</f>
        <v>0</v>
      </c>
      <c r="BF238" s="252">
        <f>IF(N238="znížená",J238,0)</f>
        <v>0</v>
      </c>
      <c r="BG238" s="252">
        <f>IF(N238="zákl. prenesená",J238,0)</f>
        <v>0</v>
      </c>
      <c r="BH238" s="252">
        <f>IF(N238="zníž. prenesená",J238,0)</f>
        <v>0</v>
      </c>
      <c r="BI238" s="252">
        <f>IF(N238="nulová",J238,0)</f>
        <v>0</v>
      </c>
      <c r="BJ238" s="18" t="s">
        <v>92</v>
      </c>
      <c r="BK238" s="252">
        <f>ROUND(I238*H238,2)</f>
        <v>0</v>
      </c>
      <c r="BL238" s="18" t="s">
        <v>227</v>
      </c>
      <c r="BM238" s="251" t="s">
        <v>468</v>
      </c>
    </row>
    <row r="239" s="13" customFormat="1">
      <c r="A239" s="13"/>
      <c r="B239" s="258"/>
      <c r="C239" s="259"/>
      <c r="D239" s="260" t="s">
        <v>256</v>
      </c>
      <c r="E239" s="261" t="s">
        <v>1</v>
      </c>
      <c r="F239" s="262" t="s">
        <v>469</v>
      </c>
      <c r="G239" s="259"/>
      <c r="H239" s="263">
        <v>1600</v>
      </c>
      <c r="I239" s="264"/>
      <c r="J239" s="259"/>
      <c r="K239" s="259"/>
      <c r="L239" s="265"/>
      <c r="M239" s="266"/>
      <c r="N239" s="267"/>
      <c r="O239" s="267"/>
      <c r="P239" s="267"/>
      <c r="Q239" s="267"/>
      <c r="R239" s="267"/>
      <c r="S239" s="267"/>
      <c r="T239" s="268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69" t="s">
        <v>256</v>
      </c>
      <c r="AU239" s="269" t="s">
        <v>92</v>
      </c>
      <c r="AV239" s="13" t="s">
        <v>92</v>
      </c>
      <c r="AW239" s="13" t="s">
        <v>32</v>
      </c>
      <c r="AX239" s="13" t="s">
        <v>84</v>
      </c>
      <c r="AY239" s="269" t="s">
        <v>210</v>
      </c>
    </row>
    <row r="240" s="2" customFormat="1" ht="23.4566" customHeight="1">
      <c r="A240" s="39"/>
      <c r="B240" s="40"/>
      <c r="C240" s="239" t="s">
        <v>470</v>
      </c>
      <c r="D240" s="239" t="s">
        <v>213</v>
      </c>
      <c r="E240" s="240" t="s">
        <v>471</v>
      </c>
      <c r="F240" s="241" t="s">
        <v>472</v>
      </c>
      <c r="G240" s="242" t="s">
        <v>264</v>
      </c>
      <c r="H240" s="243">
        <v>1</v>
      </c>
      <c r="I240" s="244"/>
      <c r="J240" s="245">
        <f>ROUND(I240*H240,2)</f>
        <v>0</v>
      </c>
      <c r="K240" s="246"/>
      <c r="L240" s="45"/>
      <c r="M240" s="247" t="s">
        <v>1</v>
      </c>
      <c r="N240" s="248" t="s">
        <v>42</v>
      </c>
      <c r="O240" s="98"/>
      <c r="P240" s="249">
        <f>O240*H240</f>
        <v>0</v>
      </c>
      <c r="Q240" s="249">
        <v>2.1922799999999998</v>
      </c>
      <c r="R240" s="249">
        <f>Q240*H240</f>
        <v>2.1922799999999998</v>
      </c>
      <c r="S240" s="249">
        <v>0</v>
      </c>
      <c r="T240" s="250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51" t="s">
        <v>227</v>
      </c>
      <c r="AT240" s="251" t="s">
        <v>213</v>
      </c>
      <c r="AU240" s="251" t="s">
        <v>92</v>
      </c>
      <c r="AY240" s="18" t="s">
        <v>210</v>
      </c>
      <c r="BE240" s="252">
        <f>IF(N240="základná",J240,0)</f>
        <v>0</v>
      </c>
      <c r="BF240" s="252">
        <f>IF(N240="znížená",J240,0)</f>
        <v>0</v>
      </c>
      <c r="BG240" s="252">
        <f>IF(N240="zákl. prenesená",J240,0)</f>
        <v>0</v>
      </c>
      <c r="BH240" s="252">
        <f>IF(N240="zníž. prenesená",J240,0)</f>
        <v>0</v>
      </c>
      <c r="BI240" s="252">
        <f>IF(N240="nulová",J240,0)</f>
        <v>0</v>
      </c>
      <c r="BJ240" s="18" t="s">
        <v>92</v>
      </c>
      <c r="BK240" s="252">
        <f>ROUND(I240*H240,2)</f>
        <v>0</v>
      </c>
      <c r="BL240" s="18" t="s">
        <v>227</v>
      </c>
      <c r="BM240" s="251" t="s">
        <v>473</v>
      </c>
    </row>
    <row r="241" s="13" customFormat="1">
      <c r="A241" s="13"/>
      <c r="B241" s="258"/>
      <c r="C241" s="259"/>
      <c r="D241" s="260" t="s">
        <v>256</v>
      </c>
      <c r="E241" s="261" t="s">
        <v>1</v>
      </c>
      <c r="F241" s="262" t="s">
        <v>474</v>
      </c>
      <c r="G241" s="259"/>
      <c r="H241" s="263">
        <v>1</v>
      </c>
      <c r="I241" s="264"/>
      <c r="J241" s="259"/>
      <c r="K241" s="259"/>
      <c r="L241" s="265"/>
      <c r="M241" s="266"/>
      <c r="N241" s="267"/>
      <c r="O241" s="267"/>
      <c r="P241" s="267"/>
      <c r="Q241" s="267"/>
      <c r="R241" s="267"/>
      <c r="S241" s="267"/>
      <c r="T241" s="268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69" t="s">
        <v>256</v>
      </c>
      <c r="AU241" s="269" t="s">
        <v>92</v>
      </c>
      <c r="AV241" s="13" t="s">
        <v>92</v>
      </c>
      <c r="AW241" s="13" t="s">
        <v>32</v>
      </c>
      <c r="AX241" s="13" t="s">
        <v>76</v>
      </c>
      <c r="AY241" s="269" t="s">
        <v>210</v>
      </c>
    </row>
    <row r="242" s="2" customFormat="1" ht="31.92453" customHeight="1">
      <c r="A242" s="39"/>
      <c r="B242" s="40"/>
      <c r="C242" s="239" t="s">
        <v>475</v>
      </c>
      <c r="D242" s="239" t="s">
        <v>213</v>
      </c>
      <c r="E242" s="240" t="s">
        <v>476</v>
      </c>
      <c r="F242" s="241" t="s">
        <v>477</v>
      </c>
      <c r="G242" s="242" t="s">
        <v>264</v>
      </c>
      <c r="H242" s="243">
        <v>0.23999999999999999</v>
      </c>
      <c r="I242" s="244"/>
      <c r="J242" s="245">
        <f>ROUND(I242*H242,2)</f>
        <v>0</v>
      </c>
      <c r="K242" s="246"/>
      <c r="L242" s="45"/>
      <c r="M242" s="247" t="s">
        <v>1</v>
      </c>
      <c r="N242" s="248" t="s">
        <v>42</v>
      </c>
      <c r="O242" s="98"/>
      <c r="P242" s="249">
        <f>O242*H242</f>
        <v>0</v>
      </c>
      <c r="Q242" s="249">
        <v>2.2632400000000001</v>
      </c>
      <c r="R242" s="249">
        <f>Q242*H242</f>
        <v>0.54317760000000004</v>
      </c>
      <c r="S242" s="249">
        <v>0</v>
      </c>
      <c r="T242" s="250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51" t="s">
        <v>227</v>
      </c>
      <c r="AT242" s="251" t="s">
        <v>213</v>
      </c>
      <c r="AU242" s="251" t="s">
        <v>92</v>
      </c>
      <c r="AY242" s="18" t="s">
        <v>210</v>
      </c>
      <c r="BE242" s="252">
        <f>IF(N242="základná",J242,0)</f>
        <v>0</v>
      </c>
      <c r="BF242" s="252">
        <f>IF(N242="znížená",J242,0)</f>
        <v>0</v>
      </c>
      <c r="BG242" s="252">
        <f>IF(N242="zákl. prenesená",J242,0)</f>
        <v>0</v>
      </c>
      <c r="BH242" s="252">
        <f>IF(N242="zníž. prenesená",J242,0)</f>
        <v>0</v>
      </c>
      <c r="BI242" s="252">
        <f>IF(N242="nulová",J242,0)</f>
        <v>0</v>
      </c>
      <c r="BJ242" s="18" t="s">
        <v>92</v>
      </c>
      <c r="BK242" s="252">
        <f>ROUND(I242*H242,2)</f>
        <v>0</v>
      </c>
      <c r="BL242" s="18" t="s">
        <v>227</v>
      </c>
      <c r="BM242" s="251" t="s">
        <v>478</v>
      </c>
    </row>
    <row r="243" s="13" customFormat="1">
      <c r="A243" s="13"/>
      <c r="B243" s="258"/>
      <c r="C243" s="259"/>
      <c r="D243" s="260" t="s">
        <v>256</v>
      </c>
      <c r="E243" s="261" t="s">
        <v>1</v>
      </c>
      <c r="F243" s="262" t="s">
        <v>479</v>
      </c>
      <c r="G243" s="259"/>
      <c r="H243" s="263">
        <v>0.23999999999999999</v>
      </c>
      <c r="I243" s="264"/>
      <c r="J243" s="259"/>
      <c r="K243" s="259"/>
      <c r="L243" s="265"/>
      <c r="M243" s="266"/>
      <c r="N243" s="267"/>
      <c r="O243" s="267"/>
      <c r="P243" s="267"/>
      <c r="Q243" s="267"/>
      <c r="R243" s="267"/>
      <c r="S243" s="267"/>
      <c r="T243" s="268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69" t="s">
        <v>256</v>
      </c>
      <c r="AU243" s="269" t="s">
        <v>92</v>
      </c>
      <c r="AV243" s="13" t="s">
        <v>92</v>
      </c>
      <c r="AW243" s="13" t="s">
        <v>32</v>
      </c>
      <c r="AX243" s="13" t="s">
        <v>84</v>
      </c>
      <c r="AY243" s="269" t="s">
        <v>210</v>
      </c>
    </row>
    <row r="244" s="2" customFormat="1" ht="31.92453" customHeight="1">
      <c r="A244" s="39"/>
      <c r="B244" s="40"/>
      <c r="C244" s="239" t="s">
        <v>480</v>
      </c>
      <c r="D244" s="239" t="s">
        <v>213</v>
      </c>
      <c r="E244" s="240" t="s">
        <v>481</v>
      </c>
      <c r="F244" s="241" t="s">
        <v>482</v>
      </c>
      <c r="G244" s="242" t="s">
        <v>254</v>
      </c>
      <c r="H244" s="243">
        <v>4</v>
      </c>
      <c r="I244" s="244"/>
      <c r="J244" s="245">
        <f>ROUND(I244*H244,2)</f>
        <v>0</v>
      </c>
      <c r="K244" s="246"/>
      <c r="L244" s="45"/>
      <c r="M244" s="247" t="s">
        <v>1</v>
      </c>
      <c r="N244" s="248" t="s">
        <v>42</v>
      </c>
      <c r="O244" s="98"/>
      <c r="P244" s="249">
        <f>O244*H244</f>
        <v>0</v>
      </c>
      <c r="Q244" s="249">
        <v>0.0046100000000000004</v>
      </c>
      <c r="R244" s="249">
        <f>Q244*H244</f>
        <v>0.018440000000000002</v>
      </c>
      <c r="S244" s="249">
        <v>0</v>
      </c>
      <c r="T244" s="250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51" t="s">
        <v>227</v>
      </c>
      <c r="AT244" s="251" t="s">
        <v>213</v>
      </c>
      <c r="AU244" s="251" t="s">
        <v>92</v>
      </c>
      <c r="AY244" s="18" t="s">
        <v>210</v>
      </c>
      <c r="BE244" s="252">
        <f>IF(N244="základná",J244,0)</f>
        <v>0</v>
      </c>
      <c r="BF244" s="252">
        <f>IF(N244="znížená",J244,0)</f>
        <v>0</v>
      </c>
      <c r="BG244" s="252">
        <f>IF(N244="zákl. prenesená",J244,0)</f>
        <v>0</v>
      </c>
      <c r="BH244" s="252">
        <f>IF(N244="zníž. prenesená",J244,0)</f>
        <v>0</v>
      </c>
      <c r="BI244" s="252">
        <f>IF(N244="nulová",J244,0)</f>
        <v>0</v>
      </c>
      <c r="BJ244" s="18" t="s">
        <v>92</v>
      </c>
      <c r="BK244" s="252">
        <f>ROUND(I244*H244,2)</f>
        <v>0</v>
      </c>
      <c r="BL244" s="18" t="s">
        <v>227</v>
      </c>
      <c r="BM244" s="251" t="s">
        <v>483</v>
      </c>
    </row>
    <row r="245" s="13" customFormat="1">
      <c r="A245" s="13"/>
      <c r="B245" s="258"/>
      <c r="C245" s="259"/>
      <c r="D245" s="260" t="s">
        <v>256</v>
      </c>
      <c r="E245" s="261" t="s">
        <v>1</v>
      </c>
      <c r="F245" s="262" t="s">
        <v>484</v>
      </c>
      <c r="G245" s="259"/>
      <c r="H245" s="263">
        <v>4</v>
      </c>
      <c r="I245" s="264"/>
      <c r="J245" s="259"/>
      <c r="K245" s="259"/>
      <c r="L245" s="265"/>
      <c r="M245" s="266"/>
      <c r="N245" s="267"/>
      <c r="O245" s="267"/>
      <c r="P245" s="267"/>
      <c r="Q245" s="267"/>
      <c r="R245" s="267"/>
      <c r="S245" s="267"/>
      <c r="T245" s="268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69" t="s">
        <v>256</v>
      </c>
      <c r="AU245" s="269" t="s">
        <v>92</v>
      </c>
      <c r="AV245" s="13" t="s">
        <v>92</v>
      </c>
      <c r="AW245" s="13" t="s">
        <v>32</v>
      </c>
      <c r="AX245" s="13" t="s">
        <v>84</v>
      </c>
      <c r="AY245" s="269" t="s">
        <v>210</v>
      </c>
    </row>
    <row r="246" s="2" customFormat="1" ht="23.4566" customHeight="1">
      <c r="A246" s="39"/>
      <c r="B246" s="40"/>
      <c r="C246" s="239" t="s">
        <v>485</v>
      </c>
      <c r="D246" s="239" t="s">
        <v>213</v>
      </c>
      <c r="E246" s="240" t="s">
        <v>486</v>
      </c>
      <c r="F246" s="241" t="s">
        <v>487</v>
      </c>
      <c r="G246" s="242" t="s">
        <v>254</v>
      </c>
      <c r="H246" s="243">
        <v>40.950000000000003</v>
      </c>
      <c r="I246" s="244"/>
      <c r="J246" s="245">
        <f>ROUND(I246*H246,2)</f>
        <v>0</v>
      </c>
      <c r="K246" s="246"/>
      <c r="L246" s="45"/>
      <c r="M246" s="247" t="s">
        <v>1</v>
      </c>
      <c r="N246" s="248" t="s">
        <v>42</v>
      </c>
      <c r="O246" s="98"/>
      <c r="P246" s="249">
        <f>O246*H246</f>
        <v>0</v>
      </c>
      <c r="Q246" s="249">
        <v>0.02266</v>
      </c>
      <c r="R246" s="249">
        <f>Q246*H246</f>
        <v>0.92792700000000006</v>
      </c>
      <c r="S246" s="249">
        <v>0</v>
      </c>
      <c r="T246" s="250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51" t="s">
        <v>227</v>
      </c>
      <c r="AT246" s="251" t="s">
        <v>213</v>
      </c>
      <c r="AU246" s="251" t="s">
        <v>92</v>
      </c>
      <c r="AY246" s="18" t="s">
        <v>210</v>
      </c>
      <c r="BE246" s="252">
        <f>IF(N246="základná",J246,0)</f>
        <v>0</v>
      </c>
      <c r="BF246" s="252">
        <f>IF(N246="znížená",J246,0)</f>
        <v>0</v>
      </c>
      <c r="BG246" s="252">
        <f>IF(N246="zákl. prenesená",J246,0)</f>
        <v>0</v>
      </c>
      <c r="BH246" s="252">
        <f>IF(N246="zníž. prenesená",J246,0)</f>
        <v>0</v>
      </c>
      <c r="BI246" s="252">
        <f>IF(N246="nulová",J246,0)</f>
        <v>0</v>
      </c>
      <c r="BJ246" s="18" t="s">
        <v>92</v>
      </c>
      <c r="BK246" s="252">
        <f>ROUND(I246*H246,2)</f>
        <v>0</v>
      </c>
      <c r="BL246" s="18" t="s">
        <v>227</v>
      </c>
      <c r="BM246" s="251" t="s">
        <v>488</v>
      </c>
    </row>
    <row r="247" s="13" customFormat="1">
      <c r="A247" s="13"/>
      <c r="B247" s="258"/>
      <c r="C247" s="259"/>
      <c r="D247" s="260" t="s">
        <v>256</v>
      </c>
      <c r="E247" s="261" t="s">
        <v>1</v>
      </c>
      <c r="F247" s="262" t="s">
        <v>489</v>
      </c>
      <c r="G247" s="259"/>
      <c r="H247" s="263">
        <v>40.950000000000003</v>
      </c>
      <c r="I247" s="264"/>
      <c r="J247" s="259"/>
      <c r="K247" s="259"/>
      <c r="L247" s="265"/>
      <c r="M247" s="266"/>
      <c r="N247" s="267"/>
      <c r="O247" s="267"/>
      <c r="P247" s="267"/>
      <c r="Q247" s="267"/>
      <c r="R247" s="267"/>
      <c r="S247" s="267"/>
      <c r="T247" s="268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69" t="s">
        <v>256</v>
      </c>
      <c r="AU247" s="269" t="s">
        <v>92</v>
      </c>
      <c r="AV247" s="13" t="s">
        <v>92</v>
      </c>
      <c r="AW247" s="13" t="s">
        <v>32</v>
      </c>
      <c r="AX247" s="13" t="s">
        <v>76</v>
      </c>
      <c r="AY247" s="269" t="s">
        <v>210</v>
      </c>
    </row>
    <row r="248" s="2" customFormat="1" ht="31.92453" customHeight="1">
      <c r="A248" s="39"/>
      <c r="B248" s="40"/>
      <c r="C248" s="239" t="s">
        <v>490</v>
      </c>
      <c r="D248" s="239" t="s">
        <v>213</v>
      </c>
      <c r="E248" s="240" t="s">
        <v>491</v>
      </c>
      <c r="F248" s="241" t="s">
        <v>492</v>
      </c>
      <c r="G248" s="242" t="s">
        <v>254</v>
      </c>
      <c r="H248" s="243">
        <v>1.3999999999999999</v>
      </c>
      <c r="I248" s="244"/>
      <c r="J248" s="245">
        <f>ROUND(I248*H248,2)</f>
        <v>0</v>
      </c>
      <c r="K248" s="246"/>
      <c r="L248" s="45"/>
      <c r="M248" s="247" t="s">
        <v>1</v>
      </c>
      <c r="N248" s="248" t="s">
        <v>42</v>
      </c>
      <c r="O248" s="98"/>
      <c r="P248" s="249">
        <f>O248*H248</f>
        <v>0</v>
      </c>
      <c r="Q248" s="249">
        <v>0.74894000000000005</v>
      </c>
      <c r="R248" s="249">
        <f>Q248*H248</f>
        <v>1.048516</v>
      </c>
      <c r="S248" s="249">
        <v>0</v>
      </c>
      <c r="T248" s="250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51" t="s">
        <v>227</v>
      </c>
      <c r="AT248" s="251" t="s">
        <v>213</v>
      </c>
      <c r="AU248" s="251" t="s">
        <v>92</v>
      </c>
      <c r="AY248" s="18" t="s">
        <v>210</v>
      </c>
      <c r="BE248" s="252">
        <f>IF(N248="základná",J248,0)</f>
        <v>0</v>
      </c>
      <c r="BF248" s="252">
        <f>IF(N248="znížená",J248,0)</f>
        <v>0</v>
      </c>
      <c r="BG248" s="252">
        <f>IF(N248="zákl. prenesená",J248,0)</f>
        <v>0</v>
      </c>
      <c r="BH248" s="252">
        <f>IF(N248="zníž. prenesená",J248,0)</f>
        <v>0</v>
      </c>
      <c r="BI248" s="252">
        <f>IF(N248="nulová",J248,0)</f>
        <v>0</v>
      </c>
      <c r="BJ248" s="18" t="s">
        <v>92</v>
      </c>
      <c r="BK248" s="252">
        <f>ROUND(I248*H248,2)</f>
        <v>0</v>
      </c>
      <c r="BL248" s="18" t="s">
        <v>227</v>
      </c>
      <c r="BM248" s="251" t="s">
        <v>493</v>
      </c>
    </row>
    <row r="249" s="13" customFormat="1">
      <c r="A249" s="13"/>
      <c r="B249" s="258"/>
      <c r="C249" s="259"/>
      <c r="D249" s="260" t="s">
        <v>256</v>
      </c>
      <c r="E249" s="261" t="s">
        <v>1</v>
      </c>
      <c r="F249" s="262" t="s">
        <v>459</v>
      </c>
      <c r="G249" s="259"/>
      <c r="H249" s="263">
        <v>1.3999999999999999</v>
      </c>
      <c r="I249" s="264"/>
      <c r="J249" s="259"/>
      <c r="K249" s="259"/>
      <c r="L249" s="265"/>
      <c r="M249" s="266"/>
      <c r="N249" s="267"/>
      <c r="O249" s="267"/>
      <c r="P249" s="267"/>
      <c r="Q249" s="267"/>
      <c r="R249" s="267"/>
      <c r="S249" s="267"/>
      <c r="T249" s="268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69" t="s">
        <v>256</v>
      </c>
      <c r="AU249" s="269" t="s">
        <v>92</v>
      </c>
      <c r="AV249" s="13" t="s">
        <v>92</v>
      </c>
      <c r="AW249" s="13" t="s">
        <v>32</v>
      </c>
      <c r="AX249" s="13" t="s">
        <v>76</v>
      </c>
      <c r="AY249" s="269" t="s">
        <v>210</v>
      </c>
    </row>
    <row r="250" s="12" customFormat="1" ht="22.8" customHeight="1">
      <c r="A250" s="12"/>
      <c r="B250" s="223"/>
      <c r="C250" s="224"/>
      <c r="D250" s="225" t="s">
        <v>75</v>
      </c>
      <c r="E250" s="237" t="s">
        <v>209</v>
      </c>
      <c r="F250" s="237" t="s">
        <v>494</v>
      </c>
      <c r="G250" s="224"/>
      <c r="H250" s="224"/>
      <c r="I250" s="227"/>
      <c r="J250" s="238">
        <f>BK250</f>
        <v>0</v>
      </c>
      <c r="K250" s="224"/>
      <c r="L250" s="229"/>
      <c r="M250" s="230"/>
      <c r="N250" s="231"/>
      <c r="O250" s="231"/>
      <c r="P250" s="232">
        <f>SUM(P251:P270)</f>
        <v>0</v>
      </c>
      <c r="Q250" s="231"/>
      <c r="R250" s="232">
        <f>SUM(R251:R270)</f>
        <v>5171.9167280000001</v>
      </c>
      <c r="S250" s="231"/>
      <c r="T250" s="233">
        <f>SUM(T251:T270)</f>
        <v>0</v>
      </c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R250" s="234" t="s">
        <v>84</v>
      </c>
      <c r="AT250" s="235" t="s">
        <v>75</v>
      </c>
      <c r="AU250" s="235" t="s">
        <v>84</v>
      </c>
      <c r="AY250" s="234" t="s">
        <v>210</v>
      </c>
      <c r="BK250" s="236">
        <f>SUM(BK251:BK270)</f>
        <v>0</v>
      </c>
    </row>
    <row r="251" s="2" customFormat="1" ht="23.4566" customHeight="1">
      <c r="A251" s="39"/>
      <c r="B251" s="40"/>
      <c r="C251" s="239" t="s">
        <v>495</v>
      </c>
      <c r="D251" s="239" t="s">
        <v>213</v>
      </c>
      <c r="E251" s="240" t="s">
        <v>496</v>
      </c>
      <c r="F251" s="241" t="s">
        <v>497</v>
      </c>
      <c r="G251" s="242" t="s">
        <v>254</v>
      </c>
      <c r="H251" s="243">
        <v>2434.3000000000002</v>
      </c>
      <c r="I251" s="244"/>
      <c r="J251" s="245">
        <f>ROUND(I251*H251,2)</f>
        <v>0</v>
      </c>
      <c r="K251" s="246"/>
      <c r="L251" s="45"/>
      <c r="M251" s="247" t="s">
        <v>1</v>
      </c>
      <c r="N251" s="248" t="s">
        <v>42</v>
      </c>
      <c r="O251" s="98"/>
      <c r="P251" s="249">
        <f>O251*H251</f>
        <v>0</v>
      </c>
      <c r="Q251" s="249">
        <v>0.46166000000000001</v>
      </c>
      <c r="R251" s="249">
        <f>Q251*H251</f>
        <v>1123.8189380000001</v>
      </c>
      <c r="S251" s="249">
        <v>0</v>
      </c>
      <c r="T251" s="250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51" t="s">
        <v>227</v>
      </c>
      <c r="AT251" s="251" t="s">
        <v>213</v>
      </c>
      <c r="AU251" s="251" t="s">
        <v>92</v>
      </c>
      <c r="AY251" s="18" t="s">
        <v>210</v>
      </c>
      <c r="BE251" s="252">
        <f>IF(N251="základná",J251,0)</f>
        <v>0</v>
      </c>
      <c r="BF251" s="252">
        <f>IF(N251="znížená",J251,0)</f>
        <v>0</v>
      </c>
      <c r="BG251" s="252">
        <f>IF(N251="zákl. prenesená",J251,0)</f>
        <v>0</v>
      </c>
      <c r="BH251" s="252">
        <f>IF(N251="zníž. prenesená",J251,0)</f>
        <v>0</v>
      </c>
      <c r="BI251" s="252">
        <f>IF(N251="nulová",J251,0)</f>
        <v>0</v>
      </c>
      <c r="BJ251" s="18" t="s">
        <v>92</v>
      </c>
      <c r="BK251" s="252">
        <f>ROUND(I251*H251,2)</f>
        <v>0</v>
      </c>
      <c r="BL251" s="18" t="s">
        <v>227</v>
      </c>
      <c r="BM251" s="251" t="s">
        <v>498</v>
      </c>
    </row>
    <row r="252" s="13" customFormat="1">
      <c r="A252" s="13"/>
      <c r="B252" s="258"/>
      <c r="C252" s="259"/>
      <c r="D252" s="260" t="s">
        <v>256</v>
      </c>
      <c r="E252" s="261" t="s">
        <v>1</v>
      </c>
      <c r="F252" s="262" t="s">
        <v>499</v>
      </c>
      <c r="G252" s="259"/>
      <c r="H252" s="263">
        <v>2434.3000000000002</v>
      </c>
      <c r="I252" s="264"/>
      <c r="J252" s="259"/>
      <c r="K252" s="259"/>
      <c r="L252" s="265"/>
      <c r="M252" s="266"/>
      <c r="N252" s="267"/>
      <c r="O252" s="267"/>
      <c r="P252" s="267"/>
      <c r="Q252" s="267"/>
      <c r="R252" s="267"/>
      <c r="S252" s="267"/>
      <c r="T252" s="268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69" t="s">
        <v>256</v>
      </c>
      <c r="AU252" s="269" t="s">
        <v>92</v>
      </c>
      <c r="AV252" s="13" t="s">
        <v>92</v>
      </c>
      <c r="AW252" s="13" t="s">
        <v>32</v>
      </c>
      <c r="AX252" s="13" t="s">
        <v>84</v>
      </c>
      <c r="AY252" s="269" t="s">
        <v>210</v>
      </c>
    </row>
    <row r="253" s="2" customFormat="1" ht="36.72453" customHeight="1">
      <c r="A253" s="39"/>
      <c r="B253" s="40"/>
      <c r="C253" s="239" t="s">
        <v>500</v>
      </c>
      <c r="D253" s="239" t="s">
        <v>213</v>
      </c>
      <c r="E253" s="240" t="s">
        <v>501</v>
      </c>
      <c r="F253" s="241" t="s">
        <v>502</v>
      </c>
      <c r="G253" s="242" t="s">
        <v>254</v>
      </c>
      <c r="H253" s="243">
        <v>49</v>
      </c>
      <c r="I253" s="244"/>
      <c r="J253" s="245">
        <f>ROUND(I253*H253,2)</f>
        <v>0</v>
      </c>
      <c r="K253" s="246"/>
      <c r="L253" s="45"/>
      <c r="M253" s="247" t="s">
        <v>1</v>
      </c>
      <c r="N253" s="248" t="s">
        <v>42</v>
      </c>
      <c r="O253" s="98"/>
      <c r="P253" s="249">
        <f>O253*H253</f>
        <v>0</v>
      </c>
      <c r="Q253" s="249">
        <v>0.20724000000000001</v>
      </c>
      <c r="R253" s="249">
        <f>Q253*H253</f>
        <v>10.15476</v>
      </c>
      <c r="S253" s="249">
        <v>0</v>
      </c>
      <c r="T253" s="250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51" t="s">
        <v>227</v>
      </c>
      <c r="AT253" s="251" t="s">
        <v>213</v>
      </c>
      <c r="AU253" s="251" t="s">
        <v>92</v>
      </c>
      <c r="AY253" s="18" t="s">
        <v>210</v>
      </c>
      <c r="BE253" s="252">
        <f>IF(N253="základná",J253,0)</f>
        <v>0</v>
      </c>
      <c r="BF253" s="252">
        <f>IF(N253="znížená",J253,0)</f>
        <v>0</v>
      </c>
      <c r="BG253" s="252">
        <f>IF(N253="zákl. prenesená",J253,0)</f>
        <v>0</v>
      </c>
      <c r="BH253" s="252">
        <f>IF(N253="zníž. prenesená",J253,0)</f>
        <v>0</v>
      </c>
      <c r="BI253" s="252">
        <f>IF(N253="nulová",J253,0)</f>
        <v>0</v>
      </c>
      <c r="BJ253" s="18" t="s">
        <v>92</v>
      </c>
      <c r="BK253" s="252">
        <f>ROUND(I253*H253,2)</f>
        <v>0</v>
      </c>
      <c r="BL253" s="18" t="s">
        <v>227</v>
      </c>
      <c r="BM253" s="251" t="s">
        <v>503</v>
      </c>
    </row>
    <row r="254" s="13" customFormat="1">
      <c r="A254" s="13"/>
      <c r="B254" s="258"/>
      <c r="C254" s="259"/>
      <c r="D254" s="260" t="s">
        <v>256</v>
      </c>
      <c r="E254" s="261" t="s">
        <v>1</v>
      </c>
      <c r="F254" s="262" t="s">
        <v>504</v>
      </c>
      <c r="G254" s="259"/>
      <c r="H254" s="263">
        <v>49</v>
      </c>
      <c r="I254" s="264"/>
      <c r="J254" s="259"/>
      <c r="K254" s="259"/>
      <c r="L254" s="265"/>
      <c r="M254" s="266"/>
      <c r="N254" s="267"/>
      <c r="O254" s="267"/>
      <c r="P254" s="267"/>
      <c r="Q254" s="267"/>
      <c r="R254" s="267"/>
      <c r="S254" s="267"/>
      <c r="T254" s="268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69" t="s">
        <v>256</v>
      </c>
      <c r="AU254" s="269" t="s">
        <v>92</v>
      </c>
      <c r="AV254" s="13" t="s">
        <v>92</v>
      </c>
      <c r="AW254" s="13" t="s">
        <v>32</v>
      </c>
      <c r="AX254" s="13" t="s">
        <v>84</v>
      </c>
      <c r="AY254" s="269" t="s">
        <v>210</v>
      </c>
    </row>
    <row r="255" s="2" customFormat="1" ht="36.72453" customHeight="1">
      <c r="A255" s="39"/>
      <c r="B255" s="40"/>
      <c r="C255" s="239" t="s">
        <v>505</v>
      </c>
      <c r="D255" s="239" t="s">
        <v>213</v>
      </c>
      <c r="E255" s="240" t="s">
        <v>506</v>
      </c>
      <c r="F255" s="241" t="s">
        <v>507</v>
      </c>
      <c r="G255" s="242" t="s">
        <v>254</v>
      </c>
      <c r="H255" s="243">
        <v>2213</v>
      </c>
      <c r="I255" s="244"/>
      <c r="J255" s="245">
        <f>ROUND(I255*H255,2)</f>
        <v>0</v>
      </c>
      <c r="K255" s="246"/>
      <c r="L255" s="45"/>
      <c r="M255" s="247" t="s">
        <v>1</v>
      </c>
      <c r="N255" s="248" t="s">
        <v>42</v>
      </c>
      <c r="O255" s="98"/>
      <c r="P255" s="249">
        <f>O255*H255</f>
        <v>0</v>
      </c>
      <c r="Q255" s="249">
        <v>0.47117999999999999</v>
      </c>
      <c r="R255" s="249">
        <f>Q255*H255</f>
        <v>1042.7213400000001</v>
      </c>
      <c r="S255" s="249">
        <v>0</v>
      </c>
      <c r="T255" s="250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51" t="s">
        <v>227</v>
      </c>
      <c r="AT255" s="251" t="s">
        <v>213</v>
      </c>
      <c r="AU255" s="251" t="s">
        <v>92</v>
      </c>
      <c r="AY255" s="18" t="s">
        <v>210</v>
      </c>
      <c r="BE255" s="252">
        <f>IF(N255="základná",J255,0)</f>
        <v>0</v>
      </c>
      <c r="BF255" s="252">
        <f>IF(N255="znížená",J255,0)</f>
        <v>0</v>
      </c>
      <c r="BG255" s="252">
        <f>IF(N255="zákl. prenesená",J255,0)</f>
        <v>0</v>
      </c>
      <c r="BH255" s="252">
        <f>IF(N255="zníž. prenesená",J255,0)</f>
        <v>0</v>
      </c>
      <c r="BI255" s="252">
        <f>IF(N255="nulová",J255,0)</f>
        <v>0</v>
      </c>
      <c r="BJ255" s="18" t="s">
        <v>92</v>
      </c>
      <c r="BK255" s="252">
        <f>ROUND(I255*H255,2)</f>
        <v>0</v>
      </c>
      <c r="BL255" s="18" t="s">
        <v>227</v>
      </c>
      <c r="BM255" s="251" t="s">
        <v>508</v>
      </c>
    </row>
    <row r="256" s="13" customFormat="1">
      <c r="A256" s="13"/>
      <c r="B256" s="258"/>
      <c r="C256" s="259"/>
      <c r="D256" s="260" t="s">
        <v>256</v>
      </c>
      <c r="E256" s="261" t="s">
        <v>1</v>
      </c>
      <c r="F256" s="262" t="s">
        <v>509</v>
      </c>
      <c r="G256" s="259"/>
      <c r="H256" s="263">
        <v>2213</v>
      </c>
      <c r="I256" s="264"/>
      <c r="J256" s="259"/>
      <c r="K256" s="259"/>
      <c r="L256" s="265"/>
      <c r="M256" s="266"/>
      <c r="N256" s="267"/>
      <c r="O256" s="267"/>
      <c r="P256" s="267"/>
      <c r="Q256" s="267"/>
      <c r="R256" s="267"/>
      <c r="S256" s="267"/>
      <c r="T256" s="268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69" t="s">
        <v>256</v>
      </c>
      <c r="AU256" s="269" t="s">
        <v>92</v>
      </c>
      <c r="AV256" s="13" t="s">
        <v>92</v>
      </c>
      <c r="AW256" s="13" t="s">
        <v>32</v>
      </c>
      <c r="AX256" s="13" t="s">
        <v>84</v>
      </c>
      <c r="AY256" s="269" t="s">
        <v>210</v>
      </c>
    </row>
    <row r="257" s="2" customFormat="1" ht="23.4566" customHeight="1">
      <c r="A257" s="39"/>
      <c r="B257" s="40"/>
      <c r="C257" s="239" t="s">
        <v>510</v>
      </c>
      <c r="D257" s="239" t="s">
        <v>213</v>
      </c>
      <c r="E257" s="240" t="s">
        <v>511</v>
      </c>
      <c r="F257" s="241" t="s">
        <v>512</v>
      </c>
      <c r="G257" s="242" t="s">
        <v>254</v>
      </c>
      <c r="H257" s="243">
        <v>1975.75</v>
      </c>
      <c r="I257" s="244"/>
      <c r="J257" s="245">
        <f>ROUND(I257*H257,2)</f>
        <v>0</v>
      </c>
      <c r="K257" s="246"/>
      <c r="L257" s="45"/>
      <c r="M257" s="247" t="s">
        <v>1</v>
      </c>
      <c r="N257" s="248" t="s">
        <v>42</v>
      </c>
      <c r="O257" s="98"/>
      <c r="P257" s="249">
        <f>O257*H257</f>
        <v>0</v>
      </c>
      <c r="Q257" s="249">
        <v>0.18776000000000001</v>
      </c>
      <c r="R257" s="249">
        <f>Q257*H257</f>
        <v>370.96682000000004</v>
      </c>
      <c r="S257" s="249">
        <v>0</v>
      </c>
      <c r="T257" s="250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51" t="s">
        <v>227</v>
      </c>
      <c r="AT257" s="251" t="s">
        <v>213</v>
      </c>
      <c r="AU257" s="251" t="s">
        <v>92</v>
      </c>
      <c r="AY257" s="18" t="s">
        <v>210</v>
      </c>
      <c r="BE257" s="252">
        <f>IF(N257="základná",J257,0)</f>
        <v>0</v>
      </c>
      <c r="BF257" s="252">
        <f>IF(N257="znížená",J257,0)</f>
        <v>0</v>
      </c>
      <c r="BG257" s="252">
        <f>IF(N257="zákl. prenesená",J257,0)</f>
        <v>0</v>
      </c>
      <c r="BH257" s="252">
        <f>IF(N257="zníž. prenesená",J257,0)</f>
        <v>0</v>
      </c>
      <c r="BI257" s="252">
        <f>IF(N257="nulová",J257,0)</f>
        <v>0</v>
      </c>
      <c r="BJ257" s="18" t="s">
        <v>92</v>
      </c>
      <c r="BK257" s="252">
        <f>ROUND(I257*H257,2)</f>
        <v>0</v>
      </c>
      <c r="BL257" s="18" t="s">
        <v>227</v>
      </c>
      <c r="BM257" s="251" t="s">
        <v>513</v>
      </c>
    </row>
    <row r="258" s="13" customFormat="1">
      <c r="A258" s="13"/>
      <c r="B258" s="258"/>
      <c r="C258" s="259"/>
      <c r="D258" s="260" t="s">
        <v>256</v>
      </c>
      <c r="E258" s="261" t="s">
        <v>1</v>
      </c>
      <c r="F258" s="262" t="s">
        <v>514</v>
      </c>
      <c r="G258" s="259"/>
      <c r="H258" s="263">
        <v>1975.75</v>
      </c>
      <c r="I258" s="264"/>
      <c r="J258" s="259"/>
      <c r="K258" s="259"/>
      <c r="L258" s="265"/>
      <c r="M258" s="266"/>
      <c r="N258" s="267"/>
      <c r="O258" s="267"/>
      <c r="P258" s="267"/>
      <c r="Q258" s="267"/>
      <c r="R258" s="267"/>
      <c r="S258" s="267"/>
      <c r="T258" s="268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69" t="s">
        <v>256</v>
      </c>
      <c r="AU258" s="269" t="s">
        <v>92</v>
      </c>
      <c r="AV258" s="13" t="s">
        <v>92</v>
      </c>
      <c r="AW258" s="13" t="s">
        <v>32</v>
      </c>
      <c r="AX258" s="13" t="s">
        <v>84</v>
      </c>
      <c r="AY258" s="269" t="s">
        <v>210</v>
      </c>
    </row>
    <row r="259" s="2" customFormat="1" ht="23.4566" customHeight="1">
      <c r="A259" s="39"/>
      <c r="B259" s="40"/>
      <c r="C259" s="239" t="s">
        <v>515</v>
      </c>
      <c r="D259" s="239" t="s">
        <v>213</v>
      </c>
      <c r="E259" s="240" t="s">
        <v>516</v>
      </c>
      <c r="F259" s="241" t="s">
        <v>517</v>
      </c>
      <c r="G259" s="242" t="s">
        <v>264</v>
      </c>
      <c r="H259" s="243">
        <v>162</v>
      </c>
      <c r="I259" s="244"/>
      <c r="J259" s="245">
        <f>ROUND(I259*H259,2)</f>
        <v>0</v>
      </c>
      <c r="K259" s="246"/>
      <c r="L259" s="45"/>
      <c r="M259" s="247" t="s">
        <v>1</v>
      </c>
      <c r="N259" s="248" t="s">
        <v>42</v>
      </c>
      <c r="O259" s="98"/>
      <c r="P259" s="249">
        <f>O259*H259</f>
        <v>0</v>
      </c>
      <c r="Q259" s="249">
        <v>0</v>
      </c>
      <c r="R259" s="249">
        <f>Q259*H259</f>
        <v>0</v>
      </c>
      <c r="S259" s="249">
        <v>0</v>
      </c>
      <c r="T259" s="250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51" t="s">
        <v>227</v>
      </c>
      <c r="AT259" s="251" t="s">
        <v>213</v>
      </c>
      <c r="AU259" s="251" t="s">
        <v>92</v>
      </c>
      <c r="AY259" s="18" t="s">
        <v>210</v>
      </c>
      <c r="BE259" s="252">
        <f>IF(N259="základná",J259,0)</f>
        <v>0</v>
      </c>
      <c r="BF259" s="252">
        <f>IF(N259="znížená",J259,0)</f>
        <v>0</v>
      </c>
      <c r="BG259" s="252">
        <f>IF(N259="zákl. prenesená",J259,0)</f>
        <v>0</v>
      </c>
      <c r="BH259" s="252">
        <f>IF(N259="zníž. prenesená",J259,0)</f>
        <v>0</v>
      </c>
      <c r="BI259" s="252">
        <f>IF(N259="nulová",J259,0)</f>
        <v>0</v>
      </c>
      <c r="BJ259" s="18" t="s">
        <v>92</v>
      </c>
      <c r="BK259" s="252">
        <f>ROUND(I259*H259,2)</f>
        <v>0</v>
      </c>
      <c r="BL259" s="18" t="s">
        <v>227</v>
      </c>
      <c r="BM259" s="251" t="s">
        <v>518</v>
      </c>
    </row>
    <row r="260" s="13" customFormat="1">
      <c r="A260" s="13"/>
      <c r="B260" s="258"/>
      <c r="C260" s="259"/>
      <c r="D260" s="260" t="s">
        <v>256</v>
      </c>
      <c r="E260" s="261" t="s">
        <v>1</v>
      </c>
      <c r="F260" s="262" t="s">
        <v>519</v>
      </c>
      <c r="G260" s="259"/>
      <c r="H260" s="263">
        <v>162</v>
      </c>
      <c r="I260" s="264"/>
      <c r="J260" s="259"/>
      <c r="K260" s="259"/>
      <c r="L260" s="265"/>
      <c r="M260" s="266"/>
      <c r="N260" s="267"/>
      <c r="O260" s="267"/>
      <c r="P260" s="267"/>
      <c r="Q260" s="267"/>
      <c r="R260" s="267"/>
      <c r="S260" s="267"/>
      <c r="T260" s="268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69" t="s">
        <v>256</v>
      </c>
      <c r="AU260" s="269" t="s">
        <v>92</v>
      </c>
      <c r="AV260" s="13" t="s">
        <v>92</v>
      </c>
      <c r="AW260" s="13" t="s">
        <v>32</v>
      </c>
      <c r="AX260" s="13" t="s">
        <v>84</v>
      </c>
      <c r="AY260" s="269" t="s">
        <v>210</v>
      </c>
    </row>
    <row r="261" s="2" customFormat="1" ht="23.4566" customHeight="1">
      <c r="A261" s="39"/>
      <c r="B261" s="40"/>
      <c r="C261" s="239" t="s">
        <v>520</v>
      </c>
      <c r="D261" s="239" t="s">
        <v>213</v>
      </c>
      <c r="E261" s="240" t="s">
        <v>521</v>
      </c>
      <c r="F261" s="241" t="s">
        <v>522</v>
      </c>
      <c r="G261" s="242" t="s">
        <v>310</v>
      </c>
      <c r="H261" s="243">
        <v>345</v>
      </c>
      <c r="I261" s="244"/>
      <c r="J261" s="245">
        <f>ROUND(I261*H261,2)</f>
        <v>0</v>
      </c>
      <c r="K261" s="246"/>
      <c r="L261" s="45"/>
      <c r="M261" s="247" t="s">
        <v>1</v>
      </c>
      <c r="N261" s="248" t="s">
        <v>42</v>
      </c>
      <c r="O261" s="98"/>
      <c r="P261" s="249">
        <f>O261*H261</f>
        <v>0</v>
      </c>
      <c r="Q261" s="249">
        <v>0.00014999999999999999</v>
      </c>
      <c r="R261" s="249">
        <f>Q261*H261</f>
        <v>0.051749999999999997</v>
      </c>
      <c r="S261" s="249">
        <v>0</v>
      </c>
      <c r="T261" s="250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51" t="s">
        <v>227</v>
      </c>
      <c r="AT261" s="251" t="s">
        <v>213</v>
      </c>
      <c r="AU261" s="251" t="s">
        <v>92</v>
      </c>
      <c r="AY261" s="18" t="s">
        <v>210</v>
      </c>
      <c r="BE261" s="252">
        <f>IF(N261="základná",J261,0)</f>
        <v>0</v>
      </c>
      <c r="BF261" s="252">
        <f>IF(N261="znížená",J261,0)</f>
        <v>0</v>
      </c>
      <c r="BG261" s="252">
        <f>IF(N261="zákl. prenesená",J261,0)</f>
        <v>0</v>
      </c>
      <c r="BH261" s="252">
        <f>IF(N261="zníž. prenesená",J261,0)</f>
        <v>0</v>
      </c>
      <c r="BI261" s="252">
        <f>IF(N261="nulová",J261,0)</f>
        <v>0</v>
      </c>
      <c r="BJ261" s="18" t="s">
        <v>92</v>
      </c>
      <c r="BK261" s="252">
        <f>ROUND(I261*H261,2)</f>
        <v>0</v>
      </c>
      <c r="BL261" s="18" t="s">
        <v>227</v>
      </c>
      <c r="BM261" s="251" t="s">
        <v>523</v>
      </c>
    </row>
    <row r="262" s="13" customFormat="1">
      <c r="A262" s="13"/>
      <c r="B262" s="258"/>
      <c r="C262" s="259"/>
      <c r="D262" s="260" t="s">
        <v>256</v>
      </c>
      <c r="E262" s="261" t="s">
        <v>1</v>
      </c>
      <c r="F262" s="262" t="s">
        <v>524</v>
      </c>
      <c r="G262" s="259"/>
      <c r="H262" s="263">
        <v>345</v>
      </c>
      <c r="I262" s="264"/>
      <c r="J262" s="259"/>
      <c r="K262" s="259"/>
      <c r="L262" s="265"/>
      <c r="M262" s="266"/>
      <c r="N262" s="267"/>
      <c r="O262" s="267"/>
      <c r="P262" s="267"/>
      <c r="Q262" s="267"/>
      <c r="R262" s="267"/>
      <c r="S262" s="267"/>
      <c r="T262" s="268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69" t="s">
        <v>256</v>
      </c>
      <c r="AU262" s="269" t="s">
        <v>92</v>
      </c>
      <c r="AV262" s="13" t="s">
        <v>92</v>
      </c>
      <c r="AW262" s="13" t="s">
        <v>32</v>
      </c>
      <c r="AX262" s="13" t="s">
        <v>84</v>
      </c>
      <c r="AY262" s="269" t="s">
        <v>210</v>
      </c>
    </row>
    <row r="263" s="2" customFormat="1" ht="31.92453" customHeight="1">
      <c r="A263" s="39"/>
      <c r="B263" s="40"/>
      <c r="C263" s="239" t="s">
        <v>525</v>
      </c>
      <c r="D263" s="239" t="s">
        <v>213</v>
      </c>
      <c r="E263" s="240" t="s">
        <v>526</v>
      </c>
      <c r="F263" s="241" t="s">
        <v>527</v>
      </c>
      <c r="G263" s="242" t="s">
        <v>254</v>
      </c>
      <c r="H263" s="243">
        <v>2213</v>
      </c>
      <c r="I263" s="244"/>
      <c r="J263" s="245">
        <f>ROUND(I263*H263,2)</f>
        <v>0</v>
      </c>
      <c r="K263" s="246"/>
      <c r="L263" s="45"/>
      <c r="M263" s="247" t="s">
        <v>1</v>
      </c>
      <c r="N263" s="248" t="s">
        <v>42</v>
      </c>
      <c r="O263" s="98"/>
      <c r="P263" s="249">
        <f>O263*H263</f>
        <v>0</v>
      </c>
      <c r="Q263" s="249">
        <v>0.0074799999999999997</v>
      </c>
      <c r="R263" s="249">
        <f>Q263*H263</f>
        <v>16.553239999999999</v>
      </c>
      <c r="S263" s="249">
        <v>0</v>
      </c>
      <c r="T263" s="250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51" t="s">
        <v>227</v>
      </c>
      <c r="AT263" s="251" t="s">
        <v>213</v>
      </c>
      <c r="AU263" s="251" t="s">
        <v>92</v>
      </c>
      <c r="AY263" s="18" t="s">
        <v>210</v>
      </c>
      <c r="BE263" s="252">
        <f>IF(N263="základná",J263,0)</f>
        <v>0</v>
      </c>
      <c r="BF263" s="252">
        <f>IF(N263="znížená",J263,0)</f>
        <v>0</v>
      </c>
      <c r="BG263" s="252">
        <f>IF(N263="zákl. prenesená",J263,0)</f>
        <v>0</v>
      </c>
      <c r="BH263" s="252">
        <f>IF(N263="zníž. prenesená",J263,0)</f>
        <v>0</v>
      </c>
      <c r="BI263" s="252">
        <f>IF(N263="nulová",J263,0)</f>
        <v>0</v>
      </c>
      <c r="BJ263" s="18" t="s">
        <v>92</v>
      </c>
      <c r="BK263" s="252">
        <f>ROUND(I263*H263,2)</f>
        <v>0</v>
      </c>
      <c r="BL263" s="18" t="s">
        <v>227</v>
      </c>
      <c r="BM263" s="251" t="s">
        <v>528</v>
      </c>
    </row>
    <row r="264" s="13" customFormat="1">
      <c r="A264" s="13"/>
      <c r="B264" s="258"/>
      <c r="C264" s="259"/>
      <c r="D264" s="260" t="s">
        <v>256</v>
      </c>
      <c r="E264" s="261" t="s">
        <v>1</v>
      </c>
      <c r="F264" s="262" t="s">
        <v>509</v>
      </c>
      <c r="G264" s="259"/>
      <c r="H264" s="263">
        <v>2213</v>
      </c>
      <c r="I264" s="264"/>
      <c r="J264" s="259"/>
      <c r="K264" s="259"/>
      <c r="L264" s="265"/>
      <c r="M264" s="266"/>
      <c r="N264" s="267"/>
      <c r="O264" s="267"/>
      <c r="P264" s="267"/>
      <c r="Q264" s="267"/>
      <c r="R264" s="267"/>
      <c r="S264" s="267"/>
      <c r="T264" s="268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69" t="s">
        <v>256</v>
      </c>
      <c r="AU264" s="269" t="s">
        <v>92</v>
      </c>
      <c r="AV264" s="13" t="s">
        <v>92</v>
      </c>
      <c r="AW264" s="13" t="s">
        <v>32</v>
      </c>
      <c r="AX264" s="13" t="s">
        <v>84</v>
      </c>
      <c r="AY264" s="269" t="s">
        <v>210</v>
      </c>
    </row>
    <row r="265" s="2" customFormat="1" ht="31.92453" customHeight="1">
      <c r="A265" s="39"/>
      <c r="B265" s="40"/>
      <c r="C265" s="239" t="s">
        <v>529</v>
      </c>
      <c r="D265" s="239" t="s">
        <v>213</v>
      </c>
      <c r="E265" s="240" t="s">
        <v>530</v>
      </c>
      <c r="F265" s="241" t="s">
        <v>531</v>
      </c>
      <c r="G265" s="242" t="s">
        <v>254</v>
      </c>
      <c r="H265" s="243">
        <v>16013</v>
      </c>
      <c r="I265" s="244"/>
      <c r="J265" s="245">
        <f>ROUND(I265*H265,2)</f>
        <v>0</v>
      </c>
      <c r="K265" s="246"/>
      <c r="L265" s="45"/>
      <c r="M265" s="247" t="s">
        <v>1</v>
      </c>
      <c r="N265" s="248" t="s">
        <v>42</v>
      </c>
      <c r="O265" s="98"/>
      <c r="P265" s="249">
        <f>O265*H265</f>
        <v>0</v>
      </c>
      <c r="Q265" s="249">
        <v>0.00051000000000000004</v>
      </c>
      <c r="R265" s="249">
        <f>Q265*H265</f>
        <v>8.1666300000000014</v>
      </c>
      <c r="S265" s="249">
        <v>0</v>
      </c>
      <c r="T265" s="250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51" t="s">
        <v>227</v>
      </c>
      <c r="AT265" s="251" t="s">
        <v>213</v>
      </c>
      <c r="AU265" s="251" t="s">
        <v>92</v>
      </c>
      <c r="AY265" s="18" t="s">
        <v>210</v>
      </c>
      <c r="BE265" s="252">
        <f>IF(N265="základná",J265,0)</f>
        <v>0</v>
      </c>
      <c r="BF265" s="252">
        <f>IF(N265="znížená",J265,0)</f>
        <v>0</v>
      </c>
      <c r="BG265" s="252">
        <f>IF(N265="zákl. prenesená",J265,0)</f>
        <v>0</v>
      </c>
      <c r="BH265" s="252">
        <f>IF(N265="zníž. prenesená",J265,0)</f>
        <v>0</v>
      </c>
      <c r="BI265" s="252">
        <f>IF(N265="nulová",J265,0)</f>
        <v>0</v>
      </c>
      <c r="BJ265" s="18" t="s">
        <v>92</v>
      </c>
      <c r="BK265" s="252">
        <f>ROUND(I265*H265,2)</f>
        <v>0</v>
      </c>
      <c r="BL265" s="18" t="s">
        <v>227</v>
      </c>
      <c r="BM265" s="251" t="s">
        <v>532</v>
      </c>
    </row>
    <row r="266" s="13" customFormat="1">
      <c r="A266" s="13"/>
      <c r="B266" s="258"/>
      <c r="C266" s="259"/>
      <c r="D266" s="260" t="s">
        <v>256</v>
      </c>
      <c r="E266" s="261" t="s">
        <v>1</v>
      </c>
      <c r="F266" s="262" t="s">
        <v>533</v>
      </c>
      <c r="G266" s="259"/>
      <c r="H266" s="263">
        <v>16013</v>
      </c>
      <c r="I266" s="264"/>
      <c r="J266" s="259"/>
      <c r="K266" s="259"/>
      <c r="L266" s="265"/>
      <c r="M266" s="266"/>
      <c r="N266" s="267"/>
      <c r="O266" s="267"/>
      <c r="P266" s="267"/>
      <c r="Q266" s="267"/>
      <c r="R266" s="267"/>
      <c r="S266" s="267"/>
      <c r="T266" s="268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69" t="s">
        <v>256</v>
      </c>
      <c r="AU266" s="269" t="s">
        <v>92</v>
      </c>
      <c r="AV266" s="13" t="s">
        <v>92</v>
      </c>
      <c r="AW266" s="13" t="s">
        <v>32</v>
      </c>
      <c r="AX266" s="13" t="s">
        <v>84</v>
      </c>
      <c r="AY266" s="269" t="s">
        <v>210</v>
      </c>
    </row>
    <row r="267" s="2" customFormat="1" ht="31.92453" customHeight="1">
      <c r="A267" s="39"/>
      <c r="B267" s="40"/>
      <c r="C267" s="239" t="s">
        <v>534</v>
      </c>
      <c r="D267" s="239" t="s">
        <v>213</v>
      </c>
      <c r="E267" s="240" t="s">
        <v>535</v>
      </c>
      <c r="F267" s="241" t="s">
        <v>536</v>
      </c>
      <c r="G267" s="242" t="s">
        <v>254</v>
      </c>
      <c r="H267" s="243">
        <v>9113</v>
      </c>
      <c r="I267" s="244"/>
      <c r="J267" s="245">
        <f>ROUND(I267*H267,2)</f>
        <v>0</v>
      </c>
      <c r="K267" s="246"/>
      <c r="L267" s="45"/>
      <c r="M267" s="247" t="s">
        <v>1</v>
      </c>
      <c r="N267" s="248" t="s">
        <v>42</v>
      </c>
      <c r="O267" s="98"/>
      <c r="P267" s="249">
        <f>O267*H267</f>
        <v>0</v>
      </c>
      <c r="Q267" s="249">
        <v>0.12966</v>
      </c>
      <c r="R267" s="249">
        <f>Q267*H267</f>
        <v>1181.59158</v>
      </c>
      <c r="S267" s="249">
        <v>0</v>
      </c>
      <c r="T267" s="250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51" t="s">
        <v>227</v>
      </c>
      <c r="AT267" s="251" t="s">
        <v>213</v>
      </c>
      <c r="AU267" s="251" t="s">
        <v>92</v>
      </c>
      <c r="AY267" s="18" t="s">
        <v>210</v>
      </c>
      <c r="BE267" s="252">
        <f>IF(N267="základná",J267,0)</f>
        <v>0</v>
      </c>
      <c r="BF267" s="252">
        <f>IF(N267="znížená",J267,0)</f>
        <v>0</v>
      </c>
      <c r="BG267" s="252">
        <f>IF(N267="zákl. prenesená",J267,0)</f>
        <v>0</v>
      </c>
      <c r="BH267" s="252">
        <f>IF(N267="zníž. prenesená",J267,0)</f>
        <v>0</v>
      </c>
      <c r="BI267" s="252">
        <f>IF(N267="nulová",J267,0)</f>
        <v>0</v>
      </c>
      <c r="BJ267" s="18" t="s">
        <v>92</v>
      </c>
      <c r="BK267" s="252">
        <f>ROUND(I267*H267,2)</f>
        <v>0</v>
      </c>
      <c r="BL267" s="18" t="s">
        <v>227</v>
      </c>
      <c r="BM267" s="251" t="s">
        <v>537</v>
      </c>
    </row>
    <row r="268" s="13" customFormat="1">
      <c r="A268" s="13"/>
      <c r="B268" s="258"/>
      <c r="C268" s="259"/>
      <c r="D268" s="260" t="s">
        <v>256</v>
      </c>
      <c r="E268" s="261" t="s">
        <v>1</v>
      </c>
      <c r="F268" s="262" t="s">
        <v>538</v>
      </c>
      <c r="G268" s="259"/>
      <c r="H268" s="263">
        <v>9113</v>
      </c>
      <c r="I268" s="264"/>
      <c r="J268" s="259"/>
      <c r="K268" s="259"/>
      <c r="L268" s="265"/>
      <c r="M268" s="266"/>
      <c r="N268" s="267"/>
      <c r="O268" s="267"/>
      <c r="P268" s="267"/>
      <c r="Q268" s="267"/>
      <c r="R268" s="267"/>
      <c r="S268" s="267"/>
      <c r="T268" s="268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69" t="s">
        <v>256</v>
      </c>
      <c r="AU268" s="269" t="s">
        <v>92</v>
      </c>
      <c r="AV268" s="13" t="s">
        <v>92</v>
      </c>
      <c r="AW268" s="13" t="s">
        <v>32</v>
      </c>
      <c r="AX268" s="13" t="s">
        <v>84</v>
      </c>
      <c r="AY268" s="269" t="s">
        <v>210</v>
      </c>
    </row>
    <row r="269" s="2" customFormat="1" ht="36.72453" customHeight="1">
      <c r="A269" s="39"/>
      <c r="B269" s="40"/>
      <c r="C269" s="239" t="s">
        <v>539</v>
      </c>
      <c r="D269" s="239" t="s">
        <v>213</v>
      </c>
      <c r="E269" s="240" t="s">
        <v>540</v>
      </c>
      <c r="F269" s="241" t="s">
        <v>541</v>
      </c>
      <c r="G269" s="242" t="s">
        <v>254</v>
      </c>
      <c r="H269" s="243">
        <v>9113</v>
      </c>
      <c r="I269" s="244"/>
      <c r="J269" s="245">
        <f>ROUND(I269*H269,2)</f>
        <v>0</v>
      </c>
      <c r="K269" s="246"/>
      <c r="L269" s="45"/>
      <c r="M269" s="247" t="s">
        <v>1</v>
      </c>
      <c r="N269" s="248" t="s">
        <v>42</v>
      </c>
      <c r="O269" s="98"/>
      <c r="P269" s="249">
        <f>O269*H269</f>
        <v>0</v>
      </c>
      <c r="Q269" s="249">
        <v>0.15559000000000001</v>
      </c>
      <c r="R269" s="249">
        <f>Q269*H269</f>
        <v>1417.89167</v>
      </c>
      <c r="S269" s="249">
        <v>0</v>
      </c>
      <c r="T269" s="250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51" t="s">
        <v>227</v>
      </c>
      <c r="AT269" s="251" t="s">
        <v>213</v>
      </c>
      <c r="AU269" s="251" t="s">
        <v>92</v>
      </c>
      <c r="AY269" s="18" t="s">
        <v>210</v>
      </c>
      <c r="BE269" s="252">
        <f>IF(N269="základná",J269,0)</f>
        <v>0</v>
      </c>
      <c r="BF269" s="252">
        <f>IF(N269="znížená",J269,0)</f>
        <v>0</v>
      </c>
      <c r="BG269" s="252">
        <f>IF(N269="zákl. prenesená",J269,0)</f>
        <v>0</v>
      </c>
      <c r="BH269" s="252">
        <f>IF(N269="zníž. prenesená",J269,0)</f>
        <v>0</v>
      </c>
      <c r="BI269" s="252">
        <f>IF(N269="nulová",J269,0)</f>
        <v>0</v>
      </c>
      <c r="BJ269" s="18" t="s">
        <v>92</v>
      </c>
      <c r="BK269" s="252">
        <f>ROUND(I269*H269,2)</f>
        <v>0</v>
      </c>
      <c r="BL269" s="18" t="s">
        <v>227</v>
      </c>
      <c r="BM269" s="251" t="s">
        <v>542</v>
      </c>
    </row>
    <row r="270" s="13" customFormat="1">
      <c r="A270" s="13"/>
      <c r="B270" s="258"/>
      <c r="C270" s="259"/>
      <c r="D270" s="260" t="s">
        <v>256</v>
      </c>
      <c r="E270" s="261" t="s">
        <v>1</v>
      </c>
      <c r="F270" s="262" t="s">
        <v>538</v>
      </c>
      <c r="G270" s="259"/>
      <c r="H270" s="263">
        <v>9113</v>
      </c>
      <c r="I270" s="264"/>
      <c r="J270" s="259"/>
      <c r="K270" s="259"/>
      <c r="L270" s="265"/>
      <c r="M270" s="266"/>
      <c r="N270" s="267"/>
      <c r="O270" s="267"/>
      <c r="P270" s="267"/>
      <c r="Q270" s="267"/>
      <c r="R270" s="267"/>
      <c r="S270" s="267"/>
      <c r="T270" s="268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69" t="s">
        <v>256</v>
      </c>
      <c r="AU270" s="269" t="s">
        <v>92</v>
      </c>
      <c r="AV270" s="13" t="s">
        <v>92</v>
      </c>
      <c r="AW270" s="13" t="s">
        <v>32</v>
      </c>
      <c r="AX270" s="13" t="s">
        <v>84</v>
      </c>
      <c r="AY270" s="269" t="s">
        <v>210</v>
      </c>
    </row>
    <row r="271" s="12" customFormat="1" ht="22.8" customHeight="1">
      <c r="A271" s="12"/>
      <c r="B271" s="223"/>
      <c r="C271" s="224"/>
      <c r="D271" s="225" t="s">
        <v>75</v>
      </c>
      <c r="E271" s="237" t="s">
        <v>287</v>
      </c>
      <c r="F271" s="237" t="s">
        <v>543</v>
      </c>
      <c r="G271" s="224"/>
      <c r="H271" s="224"/>
      <c r="I271" s="227"/>
      <c r="J271" s="238">
        <f>BK271</f>
        <v>0</v>
      </c>
      <c r="K271" s="224"/>
      <c r="L271" s="229"/>
      <c r="M271" s="230"/>
      <c r="N271" s="231"/>
      <c r="O271" s="231"/>
      <c r="P271" s="232">
        <f>SUM(P272:P292)</f>
        <v>0</v>
      </c>
      <c r="Q271" s="231"/>
      <c r="R271" s="232">
        <f>SUM(R272:R292)</f>
        <v>27.184749799999999</v>
      </c>
      <c r="S271" s="231"/>
      <c r="T271" s="233">
        <f>SUM(T272:T292)</f>
        <v>0</v>
      </c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R271" s="234" t="s">
        <v>84</v>
      </c>
      <c r="AT271" s="235" t="s">
        <v>75</v>
      </c>
      <c r="AU271" s="235" t="s">
        <v>84</v>
      </c>
      <c r="AY271" s="234" t="s">
        <v>210</v>
      </c>
      <c r="BK271" s="236">
        <f>SUM(BK272:BK292)</f>
        <v>0</v>
      </c>
    </row>
    <row r="272" s="2" customFormat="1" ht="23.4566" customHeight="1">
      <c r="A272" s="39"/>
      <c r="B272" s="40"/>
      <c r="C272" s="239" t="s">
        <v>544</v>
      </c>
      <c r="D272" s="239" t="s">
        <v>213</v>
      </c>
      <c r="E272" s="240" t="s">
        <v>545</v>
      </c>
      <c r="F272" s="241" t="s">
        <v>546</v>
      </c>
      <c r="G272" s="242" t="s">
        <v>310</v>
      </c>
      <c r="H272" s="243">
        <v>6</v>
      </c>
      <c r="I272" s="244"/>
      <c r="J272" s="245">
        <f>ROUND(I272*H272,2)</f>
        <v>0</v>
      </c>
      <c r="K272" s="246"/>
      <c r="L272" s="45"/>
      <c r="M272" s="247" t="s">
        <v>1</v>
      </c>
      <c r="N272" s="248" t="s">
        <v>42</v>
      </c>
      <c r="O272" s="98"/>
      <c r="P272" s="249">
        <f>O272*H272</f>
        <v>0</v>
      </c>
      <c r="Q272" s="249">
        <v>0</v>
      </c>
      <c r="R272" s="249">
        <f>Q272*H272</f>
        <v>0</v>
      </c>
      <c r="S272" s="249">
        <v>0</v>
      </c>
      <c r="T272" s="250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51" t="s">
        <v>227</v>
      </c>
      <c r="AT272" s="251" t="s">
        <v>213</v>
      </c>
      <c r="AU272" s="251" t="s">
        <v>92</v>
      </c>
      <c r="AY272" s="18" t="s">
        <v>210</v>
      </c>
      <c r="BE272" s="252">
        <f>IF(N272="základná",J272,0)</f>
        <v>0</v>
      </c>
      <c r="BF272" s="252">
        <f>IF(N272="znížená",J272,0)</f>
        <v>0</v>
      </c>
      <c r="BG272" s="252">
        <f>IF(N272="zákl. prenesená",J272,0)</f>
        <v>0</v>
      </c>
      <c r="BH272" s="252">
        <f>IF(N272="zníž. prenesená",J272,0)</f>
        <v>0</v>
      </c>
      <c r="BI272" s="252">
        <f>IF(N272="nulová",J272,0)</f>
        <v>0</v>
      </c>
      <c r="BJ272" s="18" t="s">
        <v>92</v>
      </c>
      <c r="BK272" s="252">
        <f>ROUND(I272*H272,2)</f>
        <v>0</v>
      </c>
      <c r="BL272" s="18" t="s">
        <v>227</v>
      </c>
      <c r="BM272" s="251" t="s">
        <v>547</v>
      </c>
    </row>
    <row r="273" s="13" customFormat="1">
      <c r="A273" s="13"/>
      <c r="B273" s="258"/>
      <c r="C273" s="259"/>
      <c r="D273" s="260" t="s">
        <v>256</v>
      </c>
      <c r="E273" s="261" t="s">
        <v>1</v>
      </c>
      <c r="F273" s="262" t="s">
        <v>548</v>
      </c>
      <c r="G273" s="259"/>
      <c r="H273" s="263">
        <v>6</v>
      </c>
      <c r="I273" s="264"/>
      <c r="J273" s="259"/>
      <c r="K273" s="259"/>
      <c r="L273" s="265"/>
      <c r="M273" s="266"/>
      <c r="N273" s="267"/>
      <c r="O273" s="267"/>
      <c r="P273" s="267"/>
      <c r="Q273" s="267"/>
      <c r="R273" s="267"/>
      <c r="S273" s="267"/>
      <c r="T273" s="268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69" t="s">
        <v>256</v>
      </c>
      <c r="AU273" s="269" t="s">
        <v>92</v>
      </c>
      <c r="AV273" s="13" t="s">
        <v>92</v>
      </c>
      <c r="AW273" s="13" t="s">
        <v>32</v>
      </c>
      <c r="AX273" s="13" t="s">
        <v>76</v>
      </c>
      <c r="AY273" s="269" t="s">
        <v>210</v>
      </c>
    </row>
    <row r="274" s="15" customFormat="1">
      <c r="A274" s="15"/>
      <c r="B274" s="292"/>
      <c r="C274" s="293"/>
      <c r="D274" s="260" t="s">
        <v>256</v>
      </c>
      <c r="E274" s="294" t="s">
        <v>1</v>
      </c>
      <c r="F274" s="295" t="s">
        <v>549</v>
      </c>
      <c r="G274" s="293"/>
      <c r="H274" s="294" t="s">
        <v>1</v>
      </c>
      <c r="I274" s="296"/>
      <c r="J274" s="293"/>
      <c r="K274" s="293"/>
      <c r="L274" s="297"/>
      <c r="M274" s="298"/>
      <c r="N274" s="299"/>
      <c r="O274" s="299"/>
      <c r="P274" s="299"/>
      <c r="Q274" s="299"/>
      <c r="R274" s="299"/>
      <c r="S274" s="299"/>
      <c r="T274" s="300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T274" s="301" t="s">
        <v>256</v>
      </c>
      <c r="AU274" s="301" t="s">
        <v>92</v>
      </c>
      <c r="AV274" s="15" t="s">
        <v>84</v>
      </c>
      <c r="AW274" s="15" t="s">
        <v>32</v>
      </c>
      <c r="AX274" s="15" t="s">
        <v>76</v>
      </c>
      <c r="AY274" s="301" t="s">
        <v>210</v>
      </c>
    </row>
    <row r="275" s="14" customFormat="1">
      <c r="A275" s="14"/>
      <c r="B275" s="270"/>
      <c r="C275" s="271"/>
      <c r="D275" s="260" t="s">
        <v>256</v>
      </c>
      <c r="E275" s="272" t="s">
        <v>1</v>
      </c>
      <c r="F275" s="273" t="s">
        <v>268</v>
      </c>
      <c r="G275" s="271"/>
      <c r="H275" s="274">
        <v>6</v>
      </c>
      <c r="I275" s="275"/>
      <c r="J275" s="271"/>
      <c r="K275" s="271"/>
      <c r="L275" s="276"/>
      <c r="M275" s="277"/>
      <c r="N275" s="278"/>
      <c r="O275" s="278"/>
      <c r="P275" s="278"/>
      <c r="Q275" s="278"/>
      <c r="R275" s="278"/>
      <c r="S275" s="278"/>
      <c r="T275" s="279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80" t="s">
        <v>256</v>
      </c>
      <c r="AU275" s="280" t="s">
        <v>92</v>
      </c>
      <c r="AV275" s="14" t="s">
        <v>227</v>
      </c>
      <c r="AW275" s="14" t="s">
        <v>32</v>
      </c>
      <c r="AX275" s="14" t="s">
        <v>84</v>
      </c>
      <c r="AY275" s="280" t="s">
        <v>210</v>
      </c>
    </row>
    <row r="276" s="2" customFormat="1" ht="16.30189" customHeight="1">
      <c r="A276" s="39"/>
      <c r="B276" s="40"/>
      <c r="C276" s="281" t="s">
        <v>550</v>
      </c>
      <c r="D276" s="281" t="s">
        <v>330</v>
      </c>
      <c r="E276" s="282" t="s">
        <v>551</v>
      </c>
      <c r="F276" s="283" t="s">
        <v>552</v>
      </c>
      <c r="G276" s="284" t="s">
        <v>310</v>
      </c>
      <c r="H276" s="285">
        <v>6</v>
      </c>
      <c r="I276" s="286"/>
      <c r="J276" s="287">
        <f>ROUND(I276*H276,2)</f>
        <v>0</v>
      </c>
      <c r="K276" s="288"/>
      <c r="L276" s="289"/>
      <c r="M276" s="290" t="s">
        <v>1</v>
      </c>
      <c r="N276" s="291" t="s">
        <v>42</v>
      </c>
      <c r="O276" s="98"/>
      <c r="P276" s="249">
        <f>O276*H276</f>
        <v>0</v>
      </c>
      <c r="Q276" s="249">
        <v>0.00097999999999999997</v>
      </c>
      <c r="R276" s="249">
        <f>Q276*H276</f>
        <v>0.0058799999999999998</v>
      </c>
      <c r="S276" s="249">
        <v>0</v>
      </c>
      <c r="T276" s="250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51" t="s">
        <v>287</v>
      </c>
      <c r="AT276" s="251" t="s">
        <v>330</v>
      </c>
      <c r="AU276" s="251" t="s">
        <v>92</v>
      </c>
      <c r="AY276" s="18" t="s">
        <v>210</v>
      </c>
      <c r="BE276" s="252">
        <f>IF(N276="základná",J276,0)</f>
        <v>0</v>
      </c>
      <c r="BF276" s="252">
        <f>IF(N276="znížená",J276,0)</f>
        <v>0</v>
      </c>
      <c r="BG276" s="252">
        <f>IF(N276="zákl. prenesená",J276,0)</f>
        <v>0</v>
      </c>
      <c r="BH276" s="252">
        <f>IF(N276="zníž. prenesená",J276,0)</f>
        <v>0</v>
      </c>
      <c r="BI276" s="252">
        <f>IF(N276="nulová",J276,0)</f>
        <v>0</v>
      </c>
      <c r="BJ276" s="18" t="s">
        <v>92</v>
      </c>
      <c r="BK276" s="252">
        <f>ROUND(I276*H276,2)</f>
        <v>0</v>
      </c>
      <c r="BL276" s="18" t="s">
        <v>227</v>
      </c>
      <c r="BM276" s="251" t="s">
        <v>553</v>
      </c>
    </row>
    <row r="277" s="2" customFormat="1" ht="31.92453" customHeight="1">
      <c r="A277" s="39"/>
      <c r="B277" s="40"/>
      <c r="C277" s="239" t="s">
        <v>554</v>
      </c>
      <c r="D277" s="239" t="s">
        <v>213</v>
      </c>
      <c r="E277" s="240" t="s">
        <v>555</v>
      </c>
      <c r="F277" s="241" t="s">
        <v>556</v>
      </c>
      <c r="G277" s="242" t="s">
        <v>310</v>
      </c>
      <c r="H277" s="243">
        <v>37</v>
      </c>
      <c r="I277" s="244"/>
      <c r="J277" s="245">
        <f>ROUND(I277*H277,2)</f>
        <v>0</v>
      </c>
      <c r="K277" s="246"/>
      <c r="L277" s="45"/>
      <c r="M277" s="247" t="s">
        <v>1</v>
      </c>
      <c r="N277" s="248" t="s">
        <v>42</v>
      </c>
      <c r="O277" s="98"/>
      <c r="P277" s="249">
        <f>O277*H277</f>
        <v>0</v>
      </c>
      <c r="Q277" s="249">
        <v>0</v>
      </c>
      <c r="R277" s="249">
        <f>Q277*H277</f>
        <v>0</v>
      </c>
      <c r="S277" s="249">
        <v>0</v>
      </c>
      <c r="T277" s="250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51" t="s">
        <v>227</v>
      </c>
      <c r="AT277" s="251" t="s">
        <v>213</v>
      </c>
      <c r="AU277" s="251" t="s">
        <v>92</v>
      </c>
      <c r="AY277" s="18" t="s">
        <v>210</v>
      </c>
      <c r="BE277" s="252">
        <f>IF(N277="základná",J277,0)</f>
        <v>0</v>
      </c>
      <c r="BF277" s="252">
        <f>IF(N277="znížená",J277,0)</f>
        <v>0</v>
      </c>
      <c r="BG277" s="252">
        <f>IF(N277="zákl. prenesená",J277,0)</f>
        <v>0</v>
      </c>
      <c r="BH277" s="252">
        <f>IF(N277="zníž. prenesená",J277,0)</f>
        <v>0</v>
      </c>
      <c r="BI277" s="252">
        <f>IF(N277="nulová",J277,0)</f>
        <v>0</v>
      </c>
      <c r="BJ277" s="18" t="s">
        <v>92</v>
      </c>
      <c r="BK277" s="252">
        <f>ROUND(I277*H277,2)</f>
        <v>0</v>
      </c>
      <c r="BL277" s="18" t="s">
        <v>227</v>
      </c>
      <c r="BM277" s="251" t="s">
        <v>557</v>
      </c>
    </row>
    <row r="278" s="13" customFormat="1">
      <c r="A278" s="13"/>
      <c r="B278" s="258"/>
      <c r="C278" s="259"/>
      <c r="D278" s="260" t="s">
        <v>256</v>
      </c>
      <c r="E278" s="261" t="s">
        <v>1</v>
      </c>
      <c r="F278" s="262" t="s">
        <v>558</v>
      </c>
      <c r="G278" s="259"/>
      <c r="H278" s="263">
        <v>28</v>
      </c>
      <c r="I278" s="264"/>
      <c r="J278" s="259"/>
      <c r="K278" s="259"/>
      <c r="L278" s="265"/>
      <c r="M278" s="266"/>
      <c r="N278" s="267"/>
      <c r="O278" s="267"/>
      <c r="P278" s="267"/>
      <c r="Q278" s="267"/>
      <c r="R278" s="267"/>
      <c r="S278" s="267"/>
      <c r="T278" s="268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69" t="s">
        <v>256</v>
      </c>
      <c r="AU278" s="269" t="s">
        <v>92</v>
      </c>
      <c r="AV278" s="13" t="s">
        <v>92</v>
      </c>
      <c r="AW278" s="13" t="s">
        <v>32</v>
      </c>
      <c r="AX278" s="13" t="s">
        <v>76</v>
      </c>
      <c r="AY278" s="269" t="s">
        <v>210</v>
      </c>
    </row>
    <row r="279" s="13" customFormat="1">
      <c r="A279" s="13"/>
      <c r="B279" s="258"/>
      <c r="C279" s="259"/>
      <c r="D279" s="260" t="s">
        <v>256</v>
      </c>
      <c r="E279" s="261" t="s">
        <v>1</v>
      </c>
      <c r="F279" s="262" t="s">
        <v>559</v>
      </c>
      <c r="G279" s="259"/>
      <c r="H279" s="263">
        <v>9</v>
      </c>
      <c r="I279" s="264"/>
      <c r="J279" s="259"/>
      <c r="K279" s="259"/>
      <c r="L279" s="265"/>
      <c r="M279" s="266"/>
      <c r="N279" s="267"/>
      <c r="O279" s="267"/>
      <c r="P279" s="267"/>
      <c r="Q279" s="267"/>
      <c r="R279" s="267"/>
      <c r="S279" s="267"/>
      <c r="T279" s="268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69" t="s">
        <v>256</v>
      </c>
      <c r="AU279" s="269" t="s">
        <v>92</v>
      </c>
      <c r="AV279" s="13" t="s">
        <v>92</v>
      </c>
      <c r="AW279" s="13" t="s">
        <v>32</v>
      </c>
      <c r="AX279" s="13" t="s">
        <v>76</v>
      </c>
      <c r="AY279" s="269" t="s">
        <v>210</v>
      </c>
    </row>
    <row r="280" s="14" customFormat="1">
      <c r="A280" s="14"/>
      <c r="B280" s="270"/>
      <c r="C280" s="271"/>
      <c r="D280" s="260" t="s">
        <v>256</v>
      </c>
      <c r="E280" s="272" t="s">
        <v>1</v>
      </c>
      <c r="F280" s="273" t="s">
        <v>268</v>
      </c>
      <c r="G280" s="271"/>
      <c r="H280" s="274">
        <v>37</v>
      </c>
      <c r="I280" s="275"/>
      <c r="J280" s="271"/>
      <c r="K280" s="271"/>
      <c r="L280" s="276"/>
      <c r="M280" s="277"/>
      <c r="N280" s="278"/>
      <c r="O280" s="278"/>
      <c r="P280" s="278"/>
      <c r="Q280" s="278"/>
      <c r="R280" s="278"/>
      <c r="S280" s="278"/>
      <c r="T280" s="279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80" t="s">
        <v>256</v>
      </c>
      <c r="AU280" s="280" t="s">
        <v>92</v>
      </c>
      <c r="AV280" s="14" t="s">
        <v>227</v>
      </c>
      <c r="AW280" s="14" t="s">
        <v>32</v>
      </c>
      <c r="AX280" s="14" t="s">
        <v>84</v>
      </c>
      <c r="AY280" s="280" t="s">
        <v>210</v>
      </c>
    </row>
    <row r="281" s="2" customFormat="1" ht="23.4566" customHeight="1">
      <c r="A281" s="39"/>
      <c r="B281" s="40"/>
      <c r="C281" s="281" t="s">
        <v>560</v>
      </c>
      <c r="D281" s="281" t="s">
        <v>330</v>
      </c>
      <c r="E281" s="282" t="s">
        <v>561</v>
      </c>
      <c r="F281" s="283" t="s">
        <v>562</v>
      </c>
      <c r="G281" s="284" t="s">
        <v>563</v>
      </c>
      <c r="H281" s="285">
        <v>37.740000000000002</v>
      </c>
      <c r="I281" s="286"/>
      <c r="J281" s="287">
        <f>ROUND(I281*H281,2)</f>
        <v>0</v>
      </c>
      <c r="K281" s="288"/>
      <c r="L281" s="289"/>
      <c r="M281" s="290" t="s">
        <v>1</v>
      </c>
      <c r="N281" s="291" t="s">
        <v>42</v>
      </c>
      <c r="O281" s="98"/>
      <c r="P281" s="249">
        <f>O281*H281</f>
        <v>0</v>
      </c>
      <c r="Q281" s="249">
        <v>0.0045599999999999998</v>
      </c>
      <c r="R281" s="249">
        <f>Q281*H281</f>
        <v>0.17209440000000001</v>
      </c>
      <c r="S281" s="249">
        <v>0</v>
      </c>
      <c r="T281" s="250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51" t="s">
        <v>287</v>
      </c>
      <c r="AT281" s="251" t="s">
        <v>330</v>
      </c>
      <c r="AU281" s="251" t="s">
        <v>92</v>
      </c>
      <c r="AY281" s="18" t="s">
        <v>210</v>
      </c>
      <c r="BE281" s="252">
        <f>IF(N281="základná",J281,0)</f>
        <v>0</v>
      </c>
      <c r="BF281" s="252">
        <f>IF(N281="znížená",J281,0)</f>
        <v>0</v>
      </c>
      <c r="BG281" s="252">
        <f>IF(N281="zákl. prenesená",J281,0)</f>
        <v>0</v>
      </c>
      <c r="BH281" s="252">
        <f>IF(N281="zníž. prenesená",J281,0)</f>
        <v>0</v>
      </c>
      <c r="BI281" s="252">
        <f>IF(N281="nulová",J281,0)</f>
        <v>0</v>
      </c>
      <c r="BJ281" s="18" t="s">
        <v>92</v>
      </c>
      <c r="BK281" s="252">
        <f>ROUND(I281*H281,2)</f>
        <v>0</v>
      </c>
      <c r="BL281" s="18" t="s">
        <v>227</v>
      </c>
      <c r="BM281" s="251" t="s">
        <v>564</v>
      </c>
    </row>
    <row r="282" s="13" customFormat="1">
      <c r="A282" s="13"/>
      <c r="B282" s="258"/>
      <c r="C282" s="259"/>
      <c r="D282" s="260" t="s">
        <v>256</v>
      </c>
      <c r="E282" s="261" t="s">
        <v>1</v>
      </c>
      <c r="F282" s="262" t="s">
        <v>565</v>
      </c>
      <c r="G282" s="259"/>
      <c r="H282" s="263">
        <v>37.740000000000002</v>
      </c>
      <c r="I282" s="264"/>
      <c r="J282" s="259"/>
      <c r="K282" s="259"/>
      <c r="L282" s="265"/>
      <c r="M282" s="266"/>
      <c r="N282" s="267"/>
      <c r="O282" s="267"/>
      <c r="P282" s="267"/>
      <c r="Q282" s="267"/>
      <c r="R282" s="267"/>
      <c r="S282" s="267"/>
      <c r="T282" s="268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69" t="s">
        <v>256</v>
      </c>
      <c r="AU282" s="269" t="s">
        <v>92</v>
      </c>
      <c r="AV282" s="13" t="s">
        <v>92</v>
      </c>
      <c r="AW282" s="13" t="s">
        <v>32</v>
      </c>
      <c r="AX282" s="13" t="s">
        <v>84</v>
      </c>
      <c r="AY282" s="269" t="s">
        <v>210</v>
      </c>
    </row>
    <row r="283" s="2" customFormat="1" ht="23.4566" customHeight="1">
      <c r="A283" s="39"/>
      <c r="B283" s="40"/>
      <c r="C283" s="239" t="s">
        <v>566</v>
      </c>
      <c r="D283" s="239" t="s">
        <v>213</v>
      </c>
      <c r="E283" s="240" t="s">
        <v>567</v>
      </c>
      <c r="F283" s="241" t="s">
        <v>568</v>
      </c>
      <c r="G283" s="242" t="s">
        <v>563</v>
      </c>
      <c r="H283" s="243">
        <v>10</v>
      </c>
      <c r="I283" s="244"/>
      <c r="J283" s="245">
        <f>ROUND(I283*H283,2)</f>
        <v>0</v>
      </c>
      <c r="K283" s="246"/>
      <c r="L283" s="45"/>
      <c r="M283" s="247" t="s">
        <v>1</v>
      </c>
      <c r="N283" s="248" t="s">
        <v>42</v>
      </c>
      <c r="O283" s="98"/>
      <c r="P283" s="249">
        <f>O283*H283</f>
        <v>0</v>
      </c>
      <c r="Q283" s="249">
        <v>2.1151399999999998</v>
      </c>
      <c r="R283" s="249">
        <f>Q283*H283</f>
        <v>21.151399999999999</v>
      </c>
      <c r="S283" s="249">
        <v>0</v>
      </c>
      <c r="T283" s="250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51" t="s">
        <v>227</v>
      </c>
      <c r="AT283" s="251" t="s">
        <v>213</v>
      </c>
      <c r="AU283" s="251" t="s">
        <v>92</v>
      </c>
      <c r="AY283" s="18" t="s">
        <v>210</v>
      </c>
      <c r="BE283" s="252">
        <f>IF(N283="základná",J283,0)</f>
        <v>0</v>
      </c>
      <c r="BF283" s="252">
        <f>IF(N283="znížená",J283,0)</f>
        <v>0</v>
      </c>
      <c r="BG283" s="252">
        <f>IF(N283="zákl. prenesená",J283,0)</f>
        <v>0</v>
      </c>
      <c r="BH283" s="252">
        <f>IF(N283="zníž. prenesená",J283,0)</f>
        <v>0</v>
      </c>
      <c r="BI283" s="252">
        <f>IF(N283="nulová",J283,0)</f>
        <v>0</v>
      </c>
      <c r="BJ283" s="18" t="s">
        <v>92</v>
      </c>
      <c r="BK283" s="252">
        <f>ROUND(I283*H283,2)</f>
        <v>0</v>
      </c>
      <c r="BL283" s="18" t="s">
        <v>227</v>
      </c>
      <c r="BM283" s="251" t="s">
        <v>569</v>
      </c>
    </row>
    <row r="284" s="2" customFormat="1" ht="36.72453" customHeight="1">
      <c r="A284" s="39"/>
      <c r="B284" s="40"/>
      <c r="C284" s="239" t="s">
        <v>570</v>
      </c>
      <c r="D284" s="239" t="s">
        <v>213</v>
      </c>
      <c r="E284" s="240" t="s">
        <v>571</v>
      </c>
      <c r="F284" s="241" t="s">
        <v>572</v>
      </c>
      <c r="G284" s="242" t="s">
        <v>563</v>
      </c>
      <c r="H284" s="243">
        <v>10</v>
      </c>
      <c r="I284" s="244"/>
      <c r="J284" s="245">
        <f>ROUND(I284*H284,2)</f>
        <v>0</v>
      </c>
      <c r="K284" s="246"/>
      <c r="L284" s="45"/>
      <c r="M284" s="247" t="s">
        <v>1</v>
      </c>
      <c r="N284" s="248" t="s">
        <v>42</v>
      </c>
      <c r="O284" s="98"/>
      <c r="P284" s="249">
        <f>O284*H284</f>
        <v>0</v>
      </c>
      <c r="Q284" s="249">
        <v>0.44397999999999999</v>
      </c>
      <c r="R284" s="249">
        <f>Q284*H284</f>
        <v>4.4398</v>
      </c>
      <c r="S284" s="249">
        <v>0</v>
      </c>
      <c r="T284" s="250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51" t="s">
        <v>227</v>
      </c>
      <c r="AT284" s="251" t="s">
        <v>213</v>
      </c>
      <c r="AU284" s="251" t="s">
        <v>92</v>
      </c>
      <c r="AY284" s="18" t="s">
        <v>210</v>
      </c>
      <c r="BE284" s="252">
        <f>IF(N284="základná",J284,0)</f>
        <v>0</v>
      </c>
      <c r="BF284" s="252">
        <f>IF(N284="znížená",J284,0)</f>
        <v>0</v>
      </c>
      <c r="BG284" s="252">
        <f>IF(N284="zákl. prenesená",J284,0)</f>
        <v>0</v>
      </c>
      <c r="BH284" s="252">
        <f>IF(N284="zníž. prenesená",J284,0)</f>
        <v>0</v>
      </c>
      <c r="BI284" s="252">
        <f>IF(N284="nulová",J284,0)</f>
        <v>0</v>
      </c>
      <c r="BJ284" s="18" t="s">
        <v>92</v>
      </c>
      <c r="BK284" s="252">
        <f>ROUND(I284*H284,2)</f>
        <v>0</v>
      </c>
      <c r="BL284" s="18" t="s">
        <v>227</v>
      </c>
      <c r="BM284" s="251" t="s">
        <v>573</v>
      </c>
    </row>
    <row r="285" s="2" customFormat="1" ht="23.4566" customHeight="1">
      <c r="A285" s="39"/>
      <c r="B285" s="40"/>
      <c r="C285" s="239" t="s">
        <v>574</v>
      </c>
      <c r="D285" s="239" t="s">
        <v>213</v>
      </c>
      <c r="E285" s="240" t="s">
        <v>575</v>
      </c>
      <c r="F285" s="241" t="s">
        <v>576</v>
      </c>
      <c r="G285" s="242" t="s">
        <v>563</v>
      </c>
      <c r="H285" s="243">
        <v>10</v>
      </c>
      <c r="I285" s="244"/>
      <c r="J285" s="245">
        <f>ROUND(I285*H285,2)</f>
        <v>0</v>
      </c>
      <c r="K285" s="246"/>
      <c r="L285" s="45"/>
      <c r="M285" s="247" t="s">
        <v>1</v>
      </c>
      <c r="N285" s="248" t="s">
        <v>42</v>
      </c>
      <c r="O285" s="98"/>
      <c r="P285" s="249">
        <f>O285*H285</f>
        <v>0</v>
      </c>
      <c r="Q285" s="249">
        <v>0.0063</v>
      </c>
      <c r="R285" s="249">
        <f>Q285*H285</f>
        <v>0.063</v>
      </c>
      <c r="S285" s="249">
        <v>0</v>
      </c>
      <c r="T285" s="250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51" t="s">
        <v>227</v>
      </c>
      <c r="AT285" s="251" t="s">
        <v>213</v>
      </c>
      <c r="AU285" s="251" t="s">
        <v>92</v>
      </c>
      <c r="AY285" s="18" t="s">
        <v>210</v>
      </c>
      <c r="BE285" s="252">
        <f>IF(N285="základná",J285,0)</f>
        <v>0</v>
      </c>
      <c r="BF285" s="252">
        <f>IF(N285="znížená",J285,0)</f>
        <v>0</v>
      </c>
      <c r="BG285" s="252">
        <f>IF(N285="zákl. prenesená",J285,0)</f>
        <v>0</v>
      </c>
      <c r="BH285" s="252">
        <f>IF(N285="zníž. prenesená",J285,0)</f>
        <v>0</v>
      </c>
      <c r="BI285" s="252">
        <f>IF(N285="nulová",J285,0)</f>
        <v>0</v>
      </c>
      <c r="BJ285" s="18" t="s">
        <v>92</v>
      </c>
      <c r="BK285" s="252">
        <f>ROUND(I285*H285,2)</f>
        <v>0</v>
      </c>
      <c r="BL285" s="18" t="s">
        <v>227</v>
      </c>
      <c r="BM285" s="251" t="s">
        <v>577</v>
      </c>
    </row>
    <row r="286" s="13" customFormat="1">
      <c r="A286" s="13"/>
      <c r="B286" s="258"/>
      <c r="C286" s="259"/>
      <c r="D286" s="260" t="s">
        <v>256</v>
      </c>
      <c r="E286" s="261" t="s">
        <v>1</v>
      </c>
      <c r="F286" s="262" t="s">
        <v>578</v>
      </c>
      <c r="G286" s="259"/>
      <c r="H286" s="263">
        <v>10</v>
      </c>
      <c r="I286" s="264"/>
      <c r="J286" s="259"/>
      <c r="K286" s="259"/>
      <c r="L286" s="265"/>
      <c r="M286" s="266"/>
      <c r="N286" s="267"/>
      <c r="O286" s="267"/>
      <c r="P286" s="267"/>
      <c r="Q286" s="267"/>
      <c r="R286" s="267"/>
      <c r="S286" s="267"/>
      <c r="T286" s="268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69" t="s">
        <v>256</v>
      </c>
      <c r="AU286" s="269" t="s">
        <v>92</v>
      </c>
      <c r="AV286" s="13" t="s">
        <v>92</v>
      </c>
      <c r="AW286" s="13" t="s">
        <v>32</v>
      </c>
      <c r="AX286" s="13" t="s">
        <v>84</v>
      </c>
      <c r="AY286" s="269" t="s">
        <v>210</v>
      </c>
    </row>
    <row r="287" s="2" customFormat="1" ht="16.30189" customHeight="1">
      <c r="A287" s="39"/>
      <c r="B287" s="40"/>
      <c r="C287" s="281" t="s">
        <v>579</v>
      </c>
      <c r="D287" s="281" t="s">
        <v>330</v>
      </c>
      <c r="E287" s="282" t="s">
        <v>580</v>
      </c>
      <c r="F287" s="283" t="s">
        <v>581</v>
      </c>
      <c r="G287" s="284" t="s">
        <v>563</v>
      </c>
      <c r="H287" s="285">
        <v>10</v>
      </c>
      <c r="I287" s="286"/>
      <c r="J287" s="287">
        <f>ROUND(I287*H287,2)</f>
        <v>0</v>
      </c>
      <c r="K287" s="288"/>
      <c r="L287" s="289"/>
      <c r="M287" s="290" t="s">
        <v>1</v>
      </c>
      <c r="N287" s="291" t="s">
        <v>42</v>
      </c>
      <c r="O287" s="98"/>
      <c r="P287" s="249">
        <f>O287*H287</f>
        <v>0</v>
      </c>
      <c r="Q287" s="249">
        <v>0.059999999999999998</v>
      </c>
      <c r="R287" s="249">
        <f>Q287*H287</f>
        <v>0.59999999999999998</v>
      </c>
      <c r="S287" s="249">
        <v>0</v>
      </c>
      <c r="T287" s="250">
        <f>S287*H287</f>
        <v>0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251" t="s">
        <v>287</v>
      </c>
      <c r="AT287" s="251" t="s">
        <v>330</v>
      </c>
      <c r="AU287" s="251" t="s">
        <v>92</v>
      </c>
      <c r="AY287" s="18" t="s">
        <v>210</v>
      </c>
      <c r="BE287" s="252">
        <f>IF(N287="základná",J287,0)</f>
        <v>0</v>
      </c>
      <c r="BF287" s="252">
        <f>IF(N287="znížená",J287,0)</f>
        <v>0</v>
      </c>
      <c r="BG287" s="252">
        <f>IF(N287="zákl. prenesená",J287,0)</f>
        <v>0</v>
      </c>
      <c r="BH287" s="252">
        <f>IF(N287="zníž. prenesená",J287,0)</f>
        <v>0</v>
      </c>
      <c r="BI287" s="252">
        <f>IF(N287="nulová",J287,0)</f>
        <v>0</v>
      </c>
      <c r="BJ287" s="18" t="s">
        <v>92</v>
      </c>
      <c r="BK287" s="252">
        <f>ROUND(I287*H287,2)</f>
        <v>0</v>
      </c>
      <c r="BL287" s="18" t="s">
        <v>227</v>
      </c>
      <c r="BM287" s="251" t="s">
        <v>582</v>
      </c>
    </row>
    <row r="288" s="2" customFormat="1" ht="23.4566" customHeight="1">
      <c r="A288" s="39"/>
      <c r="B288" s="40"/>
      <c r="C288" s="239" t="s">
        <v>583</v>
      </c>
      <c r="D288" s="239" t="s">
        <v>213</v>
      </c>
      <c r="E288" s="240" t="s">
        <v>584</v>
      </c>
      <c r="F288" s="241" t="s">
        <v>585</v>
      </c>
      <c r="G288" s="242" t="s">
        <v>264</v>
      </c>
      <c r="H288" s="243">
        <v>0.32200000000000001</v>
      </c>
      <c r="I288" s="244"/>
      <c r="J288" s="245">
        <f>ROUND(I288*H288,2)</f>
        <v>0</v>
      </c>
      <c r="K288" s="246"/>
      <c r="L288" s="45"/>
      <c r="M288" s="247" t="s">
        <v>1</v>
      </c>
      <c r="N288" s="248" t="s">
        <v>42</v>
      </c>
      <c r="O288" s="98"/>
      <c r="P288" s="249">
        <f>O288*H288</f>
        <v>0</v>
      </c>
      <c r="Q288" s="249">
        <v>2.3223400000000001</v>
      </c>
      <c r="R288" s="249">
        <f>Q288*H288</f>
        <v>0.74779348000000001</v>
      </c>
      <c r="S288" s="249">
        <v>0</v>
      </c>
      <c r="T288" s="250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51" t="s">
        <v>227</v>
      </c>
      <c r="AT288" s="251" t="s">
        <v>213</v>
      </c>
      <c r="AU288" s="251" t="s">
        <v>92</v>
      </c>
      <c r="AY288" s="18" t="s">
        <v>210</v>
      </c>
      <c r="BE288" s="252">
        <f>IF(N288="základná",J288,0)</f>
        <v>0</v>
      </c>
      <c r="BF288" s="252">
        <f>IF(N288="znížená",J288,0)</f>
        <v>0</v>
      </c>
      <c r="BG288" s="252">
        <f>IF(N288="zákl. prenesená",J288,0)</f>
        <v>0</v>
      </c>
      <c r="BH288" s="252">
        <f>IF(N288="zníž. prenesená",J288,0)</f>
        <v>0</v>
      </c>
      <c r="BI288" s="252">
        <f>IF(N288="nulová",J288,0)</f>
        <v>0</v>
      </c>
      <c r="BJ288" s="18" t="s">
        <v>92</v>
      </c>
      <c r="BK288" s="252">
        <f>ROUND(I288*H288,2)</f>
        <v>0</v>
      </c>
      <c r="BL288" s="18" t="s">
        <v>227</v>
      </c>
      <c r="BM288" s="251" t="s">
        <v>586</v>
      </c>
    </row>
    <row r="289" s="15" customFormat="1">
      <c r="A289" s="15"/>
      <c r="B289" s="292"/>
      <c r="C289" s="293"/>
      <c r="D289" s="260" t="s">
        <v>256</v>
      </c>
      <c r="E289" s="294" t="s">
        <v>1</v>
      </c>
      <c r="F289" s="295" t="s">
        <v>587</v>
      </c>
      <c r="G289" s="293"/>
      <c r="H289" s="294" t="s">
        <v>1</v>
      </c>
      <c r="I289" s="296"/>
      <c r="J289" s="293"/>
      <c r="K289" s="293"/>
      <c r="L289" s="297"/>
      <c r="M289" s="298"/>
      <c r="N289" s="299"/>
      <c r="O289" s="299"/>
      <c r="P289" s="299"/>
      <c r="Q289" s="299"/>
      <c r="R289" s="299"/>
      <c r="S289" s="299"/>
      <c r="T289" s="300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T289" s="301" t="s">
        <v>256</v>
      </c>
      <c r="AU289" s="301" t="s">
        <v>92</v>
      </c>
      <c r="AV289" s="15" t="s">
        <v>84</v>
      </c>
      <c r="AW289" s="15" t="s">
        <v>32</v>
      </c>
      <c r="AX289" s="15" t="s">
        <v>76</v>
      </c>
      <c r="AY289" s="301" t="s">
        <v>210</v>
      </c>
    </row>
    <row r="290" s="13" customFormat="1">
      <c r="A290" s="13"/>
      <c r="B290" s="258"/>
      <c r="C290" s="259"/>
      <c r="D290" s="260" t="s">
        <v>256</v>
      </c>
      <c r="E290" s="261" t="s">
        <v>1</v>
      </c>
      <c r="F290" s="262" t="s">
        <v>588</v>
      </c>
      <c r="G290" s="259"/>
      <c r="H290" s="263">
        <v>0.32200000000000001</v>
      </c>
      <c r="I290" s="264"/>
      <c r="J290" s="259"/>
      <c r="K290" s="259"/>
      <c r="L290" s="265"/>
      <c r="M290" s="266"/>
      <c r="N290" s="267"/>
      <c r="O290" s="267"/>
      <c r="P290" s="267"/>
      <c r="Q290" s="267"/>
      <c r="R290" s="267"/>
      <c r="S290" s="267"/>
      <c r="T290" s="268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69" t="s">
        <v>256</v>
      </c>
      <c r="AU290" s="269" t="s">
        <v>92</v>
      </c>
      <c r="AV290" s="13" t="s">
        <v>92</v>
      </c>
      <c r="AW290" s="13" t="s">
        <v>32</v>
      </c>
      <c r="AX290" s="13" t="s">
        <v>84</v>
      </c>
      <c r="AY290" s="269" t="s">
        <v>210</v>
      </c>
    </row>
    <row r="291" s="2" customFormat="1" ht="21.0566" customHeight="1">
      <c r="A291" s="39"/>
      <c r="B291" s="40"/>
      <c r="C291" s="239" t="s">
        <v>589</v>
      </c>
      <c r="D291" s="239" t="s">
        <v>213</v>
      </c>
      <c r="E291" s="240" t="s">
        <v>590</v>
      </c>
      <c r="F291" s="241" t="s">
        <v>591</v>
      </c>
      <c r="G291" s="242" t="s">
        <v>254</v>
      </c>
      <c r="H291" s="243">
        <v>1.1439999999999999</v>
      </c>
      <c r="I291" s="244"/>
      <c r="J291" s="245">
        <f>ROUND(I291*H291,2)</f>
        <v>0</v>
      </c>
      <c r="K291" s="246"/>
      <c r="L291" s="45"/>
      <c r="M291" s="247" t="s">
        <v>1</v>
      </c>
      <c r="N291" s="248" t="s">
        <v>42</v>
      </c>
      <c r="O291" s="98"/>
      <c r="P291" s="249">
        <f>O291*H291</f>
        <v>0</v>
      </c>
      <c r="Q291" s="249">
        <v>0.0041799999999999997</v>
      </c>
      <c r="R291" s="249">
        <f>Q291*H291</f>
        <v>0.0047819199999999994</v>
      </c>
      <c r="S291" s="249">
        <v>0</v>
      </c>
      <c r="T291" s="250">
        <f>S291*H291</f>
        <v>0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51" t="s">
        <v>227</v>
      </c>
      <c r="AT291" s="251" t="s">
        <v>213</v>
      </c>
      <c r="AU291" s="251" t="s">
        <v>92</v>
      </c>
      <c r="AY291" s="18" t="s">
        <v>210</v>
      </c>
      <c r="BE291" s="252">
        <f>IF(N291="základná",J291,0)</f>
        <v>0</v>
      </c>
      <c r="BF291" s="252">
        <f>IF(N291="znížená",J291,0)</f>
        <v>0</v>
      </c>
      <c r="BG291" s="252">
        <f>IF(N291="zákl. prenesená",J291,0)</f>
        <v>0</v>
      </c>
      <c r="BH291" s="252">
        <f>IF(N291="zníž. prenesená",J291,0)</f>
        <v>0</v>
      </c>
      <c r="BI291" s="252">
        <f>IF(N291="nulová",J291,0)</f>
        <v>0</v>
      </c>
      <c r="BJ291" s="18" t="s">
        <v>92</v>
      </c>
      <c r="BK291" s="252">
        <f>ROUND(I291*H291,2)</f>
        <v>0</v>
      </c>
      <c r="BL291" s="18" t="s">
        <v>227</v>
      </c>
      <c r="BM291" s="251" t="s">
        <v>592</v>
      </c>
    </row>
    <row r="292" s="13" customFormat="1">
      <c r="A292" s="13"/>
      <c r="B292" s="258"/>
      <c r="C292" s="259"/>
      <c r="D292" s="260" t="s">
        <v>256</v>
      </c>
      <c r="E292" s="261" t="s">
        <v>1</v>
      </c>
      <c r="F292" s="262" t="s">
        <v>593</v>
      </c>
      <c r="G292" s="259"/>
      <c r="H292" s="263">
        <v>1.1439999999999999</v>
      </c>
      <c r="I292" s="264"/>
      <c r="J292" s="259"/>
      <c r="K292" s="259"/>
      <c r="L292" s="265"/>
      <c r="M292" s="266"/>
      <c r="N292" s="267"/>
      <c r="O292" s="267"/>
      <c r="P292" s="267"/>
      <c r="Q292" s="267"/>
      <c r="R292" s="267"/>
      <c r="S292" s="267"/>
      <c r="T292" s="268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69" t="s">
        <v>256</v>
      </c>
      <c r="AU292" s="269" t="s">
        <v>92</v>
      </c>
      <c r="AV292" s="13" t="s">
        <v>92</v>
      </c>
      <c r="AW292" s="13" t="s">
        <v>32</v>
      </c>
      <c r="AX292" s="13" t="s">
        <v>84</v>
      </c>
      <c r="AY292" s="269" t="s">
        <v>210</v>
      </c>
    </row>
    <row r="293" s="12" customFormat="1" ht="22.8" customHeight="1">
      <c r="A293" s="12"/>
      <c r="B293" s="223"/>
      <c r="C293" s="224"/>
      <c r="D293" s="225" t="s">
        <v>75</v>
      </c>
      <c r="E293" s="237" t="s">
        <v>293</v>
      </c>
      <c r="F293" s="237" t="s">
        <v>594</v>
      </c>
      <c r="G293" s="224"/>
      <c r="H293" s="224"/>
      <c r="I293" s="227"/>
      <c r="J293" s="238">
        <f>BK293</f>
        <v>0</v>
      </c>
      <c r="K293" s="224"/>
      <c r="L293" s="229"/>
      <c r="M293" s="230"/>
      <c r="N293" s="231"/>
      <c r="O293" s="231"/>
      <c r="P293" s="232">
        <f>SUM(P294:P377)</f>
        <v>0</v>
      </c>
      <c r="Q293" s="231"/>
      <c r="R293" s="232">
        <f>SUM(R294:R377)</f>
        <v>788.79542600000002</v>
      </c>
      <c r="S293" s="231"/>
      <c r="T293" s="233">
        <f>SUM(T294:T377)</f>
        <v>545.21100000000001</v>
      </c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R293" s="234" t="s">
        <v>84</v>
      </c>
      <c r="AT293" s="235" t="s">
        <v>75</v>
      </c>
      <c r="AU293" s="235" t="s">
        <v>84</v>
      </c>
      <c r="AY293" s="234" t="s">
        <v>210</v>
      </c>
      <c r="BK293" s="236">
        <f>SUM(BK294:BK377)</f>
        <v>0</v>
      </c>
    </row>
    <row r="294" s="2" customFormat="1" ht="36.72453" customHeight="1">
      <c r="A294" s="39"/>
      <c r="B294" s="40"/>
      <c r="C294" s="239" t="s">
        <v>595</v>
      </c>
      <c r="D294" s="239" t="s">
        <v>213</v>
      </c>
      <c r="E294" s="240" t="s">
        <v>596</v>
      </c>
      <c r="F294" s="241" t="s">
        <v>597</v>
      </c>
      <c r="G294" s="242" t="s">
        <v>310</v>
      </c>
      <c r="H294" s="243">
        <v>614.39999999999998</v>
      </c>
      <c r="I294" s="244"/>
      <c r="J294" s="245">
        <f>ROUND(I294*H294,2)</f>
        <v>0</v>
      </c>
      <c r="K294" s="246"/>
      <c r="L294" s="45"/>
      <c r="M294" s="247" t="s">
        <v>1</v>
      </c>
      <c r="N294" s="248" t="s">
        <v>42</v>
      </c>
      <c r="O294" s="98"/>
      <c r="P294" s="249">
        <f>O294*H294</f>
        <v>0</v>
      </c>
      <c r="Q294" s="249">
        <v>0</v>
      </c>
      <c r="R294" s="249">
        <f>Q294*H294</f>
        <v>0</v>
      </c>
      <c r="S294" s="249">
        <v>0</v>
      </c>
      <c r="T294" s="250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51" t="s">
        <v>227</v>
      </c>
      <c r="AT294" s="251" t="s">
        <v>213</v>
      </c>
      <c r="AU294" s="251" t="s">
        <v>92</v>
      </c>
      <c r="AY294" s="18" t="s">
        <v>210</v>
      </c>
      <c r="BE294" s="252">
        <f>IF(N294="základná",J294,0)</f>
        <v>0</v>
      </c>
      <c r="BF294" s="252">
        <f>IF(N294="znížená",J294,0)</f>
        <v>0</v>
      </c>
      <c r="BG294" s="252">
        <f>IF(N294="zákl. prenesená",J294,0)</f>
        <v>0</v>
      </c>
      <c r="BH294" s="252">
        <f>IF(N294="zníž. prenesená",J294,0)</f>
        <v>0</v>
      </c>
      <c r="BI294" s="252">
        <f>IF(N294="nulová",J294,0)</f>
        <v>0</v>
      </c>
      <c r="BJ294" s="18" t="s">
        <v>92</v>
      </c>
      <c r="BK294" s="252">
        <f>ROUND(I294*H294,2)</f>
        <v>0</v>
      </c>
      <c r="BL294" s="18" t="s">
        <v>227</v>
      </c>
      <c r="BM294" s="251" t="s">
        <v>598</v>
      </c>
    </row>
    <row r="295" s="13" customFormat="1">
      <c r="A295" s="13"/>
      <c r="B295" s="258"/>
      <c r="C295" s="259"/>
      <c r="D295" s="260" t="s">
        <v>256</v>
      </c>
      <c r="E295" s="261" t="s">
        <v>1</v>
      </c>
      <c r="F295" s="262" t="s">
        <v>599</v>
      </c>
      <c r="G295" s="259"/>
      <c r="H295" s="263">
        <v>614.39999999999998</v>
      </c>
      <c r="I295" s="264"/>
      <c r="J295" s="259"/>
      <c r="K295" s="259"/>
      <c r="L295" s="265"/>
      <c r="M295" s="266"/>
      <c r="N295" s="267"/>
      <c r="O295" s="267"/>
      <c r="P295" s="267"/>
      <c r="Q295" s="267"/>
      <c r="R295" s="267"/>
      <c r="S295" s="267"/>
      <c r="T295" s="268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69" t="s">
        <v>256</v>
      </c>
      <c r="AU295" s="269" t="s">
        <v>92</v>
      </c>
      <c r="AV295" s="13" t="s">
        <v>92</v>
      </c>
      <c r="AW295" s="13" t="s">
        <v>32</v>
      </c>
      <c r="AX295" s="13" t="s">
        <v>84</v>
      </c>
      <c r="AY295" s="269" t="s">
        <v>210</v>
      </c>
    </row>
    <row r="296" s="2" customFormat="1" ht="16.30189" customHeight="1">
      <c r="A296" s="39"/>
      <c r="B296" s="40"/>
      <c r="C296" s="281" t="s">
        <v>600</v>
      </c>
      <c r="D296" s="281" t="s">
        <v>330</v>
      </c>
      <c r="E296" s="282" t="s">
        <v>601</v>
      </c>
      <c r="F296" s="283" t="s">
        <v>602</v>
      </c>
      <c r="G296" s="284" t="s">
        <v>310</v>
      </c>
      <c r="H296" s="285">
        <v>614.39999999999998</v>
      </c>
      <c r="I296" s="286"/>
      <c r="J296" s="287">
        <f>ROUND(I296*H296,2)</f>
        <v>0</v>
      </c>
      <c r="K296" s="288"/>
      <c r="L296" s="289"/>
      <c r="M296" s="290" t="s">
        <v>1</v>
      </c>
      <c r="N296" s="291" t="s">
        <v>42</v>
      </c>
      <c r="O296" s="98"/>
      <c r="P296" s="249">
        <f>O296*H296</f>
        <v>0</v>
      </c>
      <c r="Q296" s="249">
        <v>0.02504</v>
      </c>
      <c r="R296" s="249">
        <f>Q296*H296</f>
        <v>15.384575999999999</v>
      </c>
      <c r="S296" s="249">
        <v>0</v>
      </c>
      <c r="T296" s="250">
        <f>S296*H296</f>
        <v>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51" t="s">
        <v>287</v>
      </c>
      <c r="AT296" s="251" t="s">
        <v>330</v>
      </c>
      <c r="AU296" s="251" t="s">
        <v>92</v>
      </c>
      <c r="AY296" s="18" t="s">
        <v>210</v>
      </c>
      <c r="BE296" s="252">
        <f>IF(N296="základná",J296,0)</f>
        <v>0</v>
      </c>
      <c r="BF296" s="252">
        <f>IF(N296="znížená",J296,0)</f>
        <v>0</v>
      </c>
      <c r="BG296" s="252">
        <f>IF(N296="zákl. prenesená",J296,0)</f>
        <v>0</v>
      </c>
      <c r="BH296" s="252">
        <f>IF(N296="zníž. prenesená",J296,0)</f>
        <v>0</v>
      </c>
      <c r="BI296" s="252">
        <f>IF(N296="nulová",J296,0)</f>
        <v>0</v>
      </c>
      <c r="BJ296" s="18" t="s">
        <v>92</v>
      </c>
      <c r="BK296" s="252">
        <f>ROUND(I296*H296,2)</f>
        <v>0</v>
      </c>
      <c r="BL296" s="18" t="s">
        <v>227</v>
      </c>
      <c r="BM296" s="251" t="s">
        <v>603</v>
      </c>
    </row>
    <row r="297" s="2" customFormat="1" ht="23.4566" customHeight="1">
      <c r="A297" s="39"/>
      <c r="B297" s="40"/>
      <c r="C297" s="239" t="s">
        <v>604</v>
      </c>
      <c r="D297" s="239" t="s">
        <v>213</v>
      </c>
      <c r="E297" s="240" t="s">
        <v>605</v>
      </c>
      <c r="F297" s="241" t="s">
        <v>606</v>
      </c>
      <c r="G297" s="242" t="s">
        <v>310</v>
      </c>
      <c r="H297" s="243">
        <v>508</v>
      </c>
      <c r="I297" s="244"/>
      <c r="J297" s="245">
        <f>ROUND(I297*H297,2)</f>
        <v>0</v>
      </c>
      <c r="K297" s="246"/>
      <c r="L297" s="45"/>
      <c r="M297" s="247" t="s">
        <v>1</v>
      </c>
      <c r="N297" s="248" t="s">
        <v>42</v>
      </c>
      <c r="O297" s="98"/>
      <c r="P297" s="249">
        <f>O297*H297</f>
        <v>0</v>
      </c>
      <c r="Q297" s="249">
        <v>0.070499999999999993</v>
      </c>
      <c r="R297" s="249">
        <f>Q297*H297</f>
        <v>35.814</v>
      </c>
      <c r="S297" s="249">
        <v>0</v>
      </c>
      <c r="T297" s="250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51" t="s">
        <v>227</v>
      </c>
      <c r="AT297" s="251" t="s">
        <v>213</v>
      </c>
      <c r="AU297" s="251" t="s">
        <v>92</v>
      </c>
      <c r="AY297" s="18" t="s">
        <v>210</v>
      </c>
      <c r="BE297" s="252">
        <f>IF(N297="základná",J297,0)</f>
        <v>0</v>
      </c>
      <c r="BF297" s="252">
        <f>IF(N297="znížená",J297,0)</f>
        <v>0</v>
      </c>
      <c r="BG297" s="252">
        <f>IF(N297="zákl. prenesená",J297,0)</f>
        <v>0</v>
      </c>
      <c r="BH297" s="252">
        <f>IF(N297="zníž. prenesená",J297,0)</f>
        <v>0</v>
      </c>
      <c r="BI297" s="252">
        <f>IF(N297="nulová",J297,0)</f>
        <v>0</v>
      </c>
      <c r="BJ297" s="18" t="s">
        <v>92</v>
      </c>
      <c r="BK297" s="252">
        <f>ROUND(I297*H297,2)</f>
        <v>0</v>
      </c>
      <c r="BL297" s="18" t="s">
        <v>227</v>
      </c>
      <c r="BM297" s="251" t="s">
        <v>607</v>
      </c>
    </row>
    <row r="298" s="13" customFormat="1">
      <c r="A298" s="13"/>
      <c r="B298" s="258"/>
      <c r="C298" s="259"/>
      <c r="D298" s="260" t="s">
        <v>256</v>
      </c>
      <c r="E298" s="261" t="s">
        <v>1</v>
      </c>
      <c r="F298" s="262" t="s">
        <v>608</v>
      </c>
      <c r="G298" s="259"/>
      <c r="H298" s="263">
        <v>508</v>
      </c>
      <c r="I298" s="264"/>
      <c r="J298" s="259"/>
      <c r="K298" s="259"/>
      <c r="L298" s="265"/>
      <c r="M298" s="266"/>
      <c r="N298" s="267"/>
      <c r="O298" s="267"/>
      <c r="P298" s="267"/>
      <c r="Q298" s="267"/>
      <c r="R298" s="267"/>
      <c r="S298" s="267"/>
      <c r="T298" s="268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69" t="s">
        <v>256</v>
      </c>
      <c r="AU298" s="269" t="s">
        <v>92</v>
      </c>
      <c r="AV298" s="13" t="s">
        <v>92</v>
      </c>
      <c r="AW298" s="13" t="s">
        <v>32</v>
      </c>
      <c r="AX298" s="13" t="s">
        <v>84</v>
      </c>
      <c r="AY298" s="269" t="s">
        <v>210</v>
      </c>
    </row>
    <row r="299" s="2" customFormat="1" ht="23.4566" customHeight="1">
      <c r="A299" s="39"/>
      <c r="B299" s="40"/>
      <c r="C299" s="239" t="s">
        <v>609</v>
      </c>
      <c r="D299" s="239" t="s">
        <v>213</v>
      </c>
      <c r="E299" s="240" t="s">
        <v>610</v>
      </c>
      <c r="F299" s="241" t="s">
        <v>611</v>
      </c>
      <c r="G299" s="242" t="s">
        <v>563</v>
      </c>
      <c r="H299" s="243">
        <v>56</v>
      </c>
      <c r="I299" s="244"/>
      <c r="J299" s="245">
        <f>ROUND(I299*H299,2)</f>
        <v>0</v>
      </c>
      <c r="K299" s="246"/>
      <c r="L299" s="45"/>
      <c r="M299" s="247" t="s">
        <v>1</v>
      </c>
      <c r="N299" s="248" t="s">
        <v>42</v>
      </c>
      <c r="O299" s="98"/>
      <c r="P299" s="249">
        <f>O299*H299</f>
        <v>0</v>
      </c>
      <c r="Q299" s="249">
        <v>0.15756000000000001</v>
      </c>
      <c r="R299" s="249">
        <f>Q299*H299</f>
        <v>8.823360000000001</v>
      </c>
      <c r="S299" s="249">
        <v>0</v>
      </c>
      <c r="T299" s="250">
        <f>S299*H299</f>
        <v>0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51" t="s">
        <v>227</v>
      </c>
      <c r="AT299" s="251" t="s">
        <v>213</v>
      </c>
      <c r="AU299" s="251" t="s">
        <v>92</v>
      </c>
      <c r="AY299" s="18" t="s">
        <v>210</v>
      </c>
      <c r="BE299" s="252">
        <f>IF(N299="základná",J299,0)</f>
        <v>0</v>
      </c>
      <c r="BF299" s="252">
        <f>IF(N299="znížená",J299,0)</f>
        <v>0</v>
      </c>
      <c r="BG299" s="252">
        <f>IF(N299="zákl. prenesená",J299,0)</f>
        <v>0</v>
      </c>
      <c r="BH299" s="252">
        <f>IF(N299="zníž. prenesená",J299,0)</f>
        <v>0</v>
      </c>
      <c r="BI299" s="252">
        <f>IF(N299="nulová",J299,0)</f>
        <v>0</v>
      </c>
      <c r="BJ299" s="18" t="s">
        <v>92</v>
      </c>
      <c r="BK299" s="252">
        <f>ROUND(I299*H299,2)</f>
        <v>0</v>
      </c>
      <c r="BL299" s="18" t="s">
        <v>227</v>
      </c>
      <c r="BM299" s="251" t="s">
        <v>612</v>
      </c>
    </row>
    <row r="300" s="2" customFormat="1" ht="21.0566" customHeight="1">
      <c r="A300" s="39"/>
      <c r="B300" s="40"/>
      <c r="C300" s="281" t="s">
        <v>613</v>
      </c>
      <c r="D300" s="281" t="s">
        <v>330</v>
      </c>
      <c r="E300" s="282" t="s">
        <v>614</v>
      </c>
      <c r="F300" s="283" t="s">
        <v>615</v>
      </c>
      <c r="G300" s="284" t="s">
        <v>563</v>
      </c>
      <c r="H300" s="285">
        <v>56</v>
      </c>
      <c r="I300" s="286"/>
      <c r="J300" s="287">
        <f>ROUND(I300*H300,2)</f>
        <v>0</v>
      </c>
      <c r="K300" s="288"/>
      <c r="L300" s="289"/>
      <c r="M300" s="290" t="s">
        <v>1</v>
      </c>
      <c r="N300" s="291" t="s">
        <v>42</v>
      </c>
      <c r="O300" s="98"/>
      <c r="P300" s="249">
        <f>O300*H300</f>
        <v>0</v>
      </c>
      <c r="Q300" s="249">
        <v>0.0015</v>
      </c>
      <c r="R300" s="249">
        <f>Q300*H300</f>
        <v>0.084000000000000005</v>
      </c>
      <c r="S300" s="249">
        <v>0</v>
      </c>
      <c r="T300" s="250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51" t="s">
        <v>287</v>
      </c>
      <c r="AT300" s="251" t="s">
        <v>330</v>
      </c>
      <c r="AU300" s="251" t="s">
        <v>92</v>
      </c>
      <c r="AY300" s="18" t="s">
        <v>210</v>
      </c>
      <c r="BE300" s="252">
        <f>IF(N300="základná",J300,0)</f>
        <v>0</v>
      </c>
      <c r="BF300" s="252">
        <f>IF(N300="znížená",J300,0)</f>
        <v>0</v>
      </c>
      <c r="BG300" s="252">
        <f>IF(N300="zákl. prenesená",J300,0)</f>
        <v>0</v>
      </c>
      <c r="BH300" s="252">
        <f>IF(N300="zníž. prenesená",J300,0)</f>
        <v>0</v>
      </c>
      <c r="BI300" s="252">
        <f>IF(N300="nulová",J300,0)</f>
        <v>0</v>
      </c>
      <c r="BJ300" s="18" t="s">
        <v>92</v>
      </c>
      <c r="BK300" s="252">
        <f>ROUND(I300*H300,2)</f>
        <v>0</v>
      </c>
      <c r="BL300" s="18" t="s">
        <v>227</v>
      </c>
      <c r="BM300" s="251" t="s">
        <v>616</v>
      </c>
    </row>
    <row r="301" s="2" customFormat="1" ht="23.4566" customHeight="1">
      <c r="A301" s="39"/>
      <c r="B301" s="40"/>
      <c r="C301" s="239" t="s">
        <v>617</v>
      </c>
      <c r="D301" s="239" t="s">
        <v>213</v>
      </c>
      <c r="E301" s="240" t="s">
        <v>618</v>
      </c>
      <c r="F301" s="241" t="s">
        <v>619</v>
      </c>
      <c r="G301" s="242" t="s">
        <v>563</v>
      </c>
      <c r="H301" s="243">
        <v>42</v>
      </c>
      <c r="I301" s="244"/>
      <c r="J301" s="245">
        <f>ROUND(I301*H301,2)</f>
        <v>0</v>
      </c>
      <c r="K301" s="246"/>
      <c r="L301" s="45"/>
      <c r="M301" s="247" t="s">
        <v>1</v>
      </c>
      <c r="N301" s="248" t="s">
        <v>42</v>
      </c>
      <c r="O301" s="98"/>
      <c r="P301" s="249">
        <f>O301*H301</f>
        <v>0</v>
      </c>
      <c r="Q301" s="249">
        <v>0.00025000000000000001</v>
      </c>
      <c r="R301" s="249">
        <f>Q301*H301</f>
        <v>0.010500000000000001</v>
      </c>
      <c r="S301" s="249">
        <v>0</v>
      </c>
      <c r="T301" s="250">
        <f>S301*H301</f>
        <v>0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251" t="s">
        <v>227</v>
      </c>
      <c r="AT301" s="251" t="s">
        <v>213</v>
      </c>
      <c r="AU301" s="251" t="s">
        <v>92</v>
      </c>
      <c r="AY301" s="18" t="s">
        <v>210</v>
      </c>
      <c r="BE301" s="252">
        <f>IF(N301="základná",J301,0)</f>
        <v>0</v>
      </c>
      <c r="BF301" s="252">
        <f>IF(N301="znížená",J301,0)</f>
        <v>0</v>
      </c>
      <c r="BG301" s="252">
        <f>IF(N301="zákl. prenesená",J301,0)</f>
        <v>0</v>
      </c>
      <c r="BH301" s="252">
        <f>IF(N301="zníž. prenesená",J301,0)</f>
        <v>0</v>
      </c>
      <c r="BI301" s="252">
        <f>IF(N301="nulová",J301,0)</f>
        <v>0</v>
      </c>
      <c r="BJ301" s="18" t="s">
        <v>92</v>
      </c>
      <c r="BK301" s="252">
        <f>ROUND(I301*H301,2)</f>
        <v>0</v>
      </c>
      <c r="BL301" s="18" t="s">
        <v>227</v>
      </c>
      <c r="BM301" s="251" t="s">
        <v>620</v>
      </c>
    </row>
    <row r="302" s="2" customFormat="1" ht="31.92453" customHeight="1">
      <c r="A302" s="39"/>
      <c r="B302" s="40"/>
      <c r="C302" s="281" t="s">
        <v>621</v>
      </c>
      <c r="D302" s="281" t="s">
        <v>330</v>
      </c>
      <c r="E302" s="282" t="s">
        <v>622</v>
      </c>
      <c r="F302" s="283" t="s">
        <v>623</v>
      </c>
      <c r="G302" s="284" t="s">
        <v>563</v>
      </c>
      <c r="H302" s="285">
        <v>42</v>
      </c>
      <c r="I302" s="286"/>
      <c r="J302" s="287">
        <f>ROUND(I302*H302,2)</f>
        <v>0</v>
      </c>
      <c r="K302" s="288"/>
      <c r="L302" s="289"/>
      <c r="M302" s="290" t="s">
        <v>1</v>
      </c>
      <c r="N302" s="291" t="s">
        <v>42</v>
      </c>
      <c r="O302" s="98"/>
      <c r="P302" s="249">
        <f>O302*H302</f>
        <v>0</v>
      </c>
      <c r="Q302" s="249">
        <v>0.00084999999999999995</v>
      </c>
      <c r="R302" s="249">
        <f>Q302*H302</f>
        <v>0.035699999999999996</v>
      </c>
      <c r="S302" s="249">
        <v>0</v>
      </c>
      <c r="T302" s="250">
        <f>S302*H302</f>
        <v>0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51" t="s">
        <v>287</v>
      </c>
      <c r="AT302" s="251" t="s">
        <v>330</v>
      </c>
      <c r="AU302" s="251" t="s">
        <v>92</v>
      </c>
      <c r="AY302" s="18" t="s">
        <v>210</v>
      </c>
      <c r="BE302" s="252">
        <f>IF(N302="základná",J302,0)</f>
        <v>0</v>
      </c>
      <c r="BF302" s="252">
        <f>IF(N302="znížená",J302,0)</f>
        <v>0</v>
      </c>
      <c r="BG302" s="252">
        <f>IF(N302="zákl. prenesená",J302,0)</f>
        <v>0</v>
      </c>
      <c r="BH302" s="252">
        <f>IF(N302="zníž. prenesená",J302,0)</f>
        <v>0</v>
      </c>
      <c r="BI302" s="252">
        <f>IF(N302="nulová",J302,0)</f>
        <v>0</v>
      </c>
      <c r="BJ302" s="18" t="s">
        <v>92</v>
      </c>
      <c r="BK302" s="252">
        <f>ROUND(I302*H302,2)</f>
        <v>0</v>
      </c>
      <c r="BL302" s="18" t="s">
        <v>227</v>
      </c>
      <c r="BM302" s="251" t="s">
        <v>624</v>
      </c>
    </row>
    <row r="303" s="2" customFormat="1" ht="16.30189" customHeight="1">
      <c r="A303" s="39"/>
      <c r="B303" s="40"/>
      <c r="C303" s="239" t="s">
        <v>625</v>
      </c>
      <c r="D303" s="239" t="s">
        <v>213</v>
      </c>
      <c r="E303" s="240" t="s">
        <v>626</v>
      </c>
      <c r="F303" s="241" t="s">
        <v>627</v>
      </c>
      <c r="G303" s="242" t="s">
        <v>563</v>
      </c>
      <c r="H303" s="243">
        <v>294</v>
      </c>
      <c r="I303" s="244"/>
      <c r="J303" s="245">
        <f>ROUND(I303*H303,2)</f>
        <v>0</v>
      </c>
      <c r="K303" s="246"/>
      <c r="L303" s="45"/>
      <c r="M303" s="247" t="s">
        <v>1</v>
      </c>
      <c r="N303" s="248" t="s">
        <v>42</v>
      </c>
      <c r="O303" s="98"/>
      <c r="P303" s="249">
        <f>O303*H303</f>
        <v>0</v>
      </c>
      <c r="Q303" s="249">
        <v>0.00010000000000000001</v>
      </c>
      <c r="R303" s="249">
        <f>Q303*H303</f>
        <v>0.029400000000000003</v>
      </c>
      <c r="S303" s="249">
        <v>0</v>
      </c>
      <c r="T303" s="250">
        <f>S303*H303</f>
        <v>0</v>
      </c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R303" s="251" t="s">
        <v>227</v>
      </c>
      <c r="AT303" s="251" t="s">
        <v>213</v>
      </c>
      <c r="AU303" s="251" t="s">
        <v>92</v>
      </c>
      <c r="AY303" s="18" t="s">
        <v>210</v>
      </c>
      <c r="BE303" s="252">
        <f>IF(N303="základná",J303,0)</f>
        <v>0</v>
      </c>
      <c r="BF303" s="252">
        <f>IF(N303="znížená",J303,0)</f>
        <v>0</v>
      </c>
      <c r="BG303" s="252">
        <f>IF(N303="zákl. prenesená",J303,0)</f>
        <v>0</v>
      </c>
      <c r="BH303" s="252">
        <f>IF(N303="zníž. prenesená",J303,0)</f>
        <v>0</v>
      </c>
      <c r="BI303" s="252">
        <f>IF(N303="nulová",J303,0)</f>
        <v>0</v>
      </c>
      <c r="BJ303" s="18" t="s">
        <v>92</v>
      </c>
      <c r="BK303" s="252">
        <f>ROUND(I303*H303,2)</f>
        <v>0</v>
      </c>
      <c r="BL303" s="18" t="s">
        <v>227</v>
      </c>
      <c r="BM303" s="251" t="s">
        <v>628</v>
      </c>
    </row>
    <row r="304" s="13" customFormat="1">
      <c r="A304" s="13"/>
      <c r="B304" s="258"/>
      <c r="C304" s="259"/>
      <c r="D304" s="260" t="s">
        <v>256</v>
      </c>
      <c r="E304" s="261" t="s">
        <v>1</v>
      </c>
      <c r="F304" s="262" t="s">
        <v>629</v>
      </c>
      <c r="G304" s="259"/>
      <c r="H304" s="263">
        <v>294</v>
      </c>
      <c r="I304" s="264"/>
      <c r="J304" s="259"/>
      <c r="K304" s="259"/>
      <c r="L304" s="265"/>
      <c r="M304" s="266"/>
      <c r="N304" s="267"/>
      <c r="O304" s="267"/>
      <c r="P304" s="267"/>
      <c r="Q304" s="267"/>
      <c r="R304" s="267"/>
      <c r="S304" s="267"/>
      <c r="T304" s="268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69" t="s">
        <v>256</v>
      </c>
      <c r="AU304" s="269" t="s">
        <v>92</v>
      </c>
      <c r="AV304" s="13" t="s">
        <v>92</v>
      </c>
      <c r="AW304" s="13" t="s">
        <v>32</v>
      </c>
      <c r="AX304" s="13" t="s">
        <v>84</v>
      </c>
      <c r="AY304" s="269" t="s">
        <v>210</v>
      </c>
    </row>
    <row r="305" s="2" customFormat="1" ht="23.4566" customHeight="1">
      <c r="A305" s="39"/>
      <c r="B305" s="40"/>
      <c r="C305" s="281" t="s">
        <v>630</v>
      </c>
      <c r="D305" s="281" t="s">
        <v>330</v>
      </c>
      <c r="E305" s="282" t="s">
        <v>631</v>
      </c>
      <c r="F305" s="283" t="s">
        <v>632</v>
      </c>
      <c r="G305" s="284" t="s">
        <v>563</v>
      </c>
      <c r="H305" s="285">
        <v>196</v>
      </c>
      <c r="I305" s="286"/>
      <c r="J305" s="287">
        <f>ROUND(I305*H305,2)</f>
        <v>0</v>
      </c>
      <c r="K305" s="288"/>
      <c r="L305" s="289"/>
      <c r="M305" s="290" t="s">
        <v>1</v>
      </c>
      <c r="N305" s="291" t="s">
        <v>42</v>
      </c>
      <c r="O305" s="98"/>
      <c r="P305" s="249">
        <f>O305*H305</f>
        <v>0</v>
      </c>
      <c r="Q305" s="249">
        <v>0.00010000000000000001</v>
      </c>
      <c r="R305" s="249">
        <f>Q305*H305</f>
        <v>0.019599999999999999</v>
      </c>
      <c r="S305" s="249">
        <v>0</v>
      </c>
      <c r="T305" s="250">
        <f>S305*H305</f>
        <v>0</v>
      </c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R305" s="251" t="s">
        <v>287</v>
      </c>
      <c r="AT305" s="251" t="s">
        <v>330</v>
      </c>
      <c r="AU305" s="251" t="s">
        <v>92</v>
      </c>
      <c r="AY305" s="18" t="s">
        <v>210</v>
      </c>
      <c r="BE305" s="252">
        <f>IF(N305="základná",J305,0)</f>
        <v>0</v>
      </c>
      <c r="BF305" s="252">
        <f>IF(N305="znížená",J305,0)</f>
        <v>0</v>
      </c>
      <c r="BG305" s="252">
        <f>IF(N305="zákl. prenesená",J305,0)</f>
        <v>0</v>
      </c>
      <c r="BH305" s="252">
        <f>IF(N305="zníž. prenesená",J305,0)</f>
        <v>0</v>
      </c>
      <c r="BI305" s="252">
        <f>IF(N305="nulová",J305,0)</f>
        <v>0</v>
      </c>
      <c r="BJ305" s="18" t="s">
        <v>92</v>
      </c>
      <c r="BK305" s="252">
        <f>ROUND(I305*H305,2)</f>
        <v>0</v>
      </c>
      <c r="BL305" s="18" t="s">
        <v>227</v>
      </c>
      <c r="BM305" s="251" t="s">
        <v>633</v>
      </c>
    </row>
    <row r="306" s="2" customFormat="1" ht="23.4566" customHeight="1">
      <c r="A306" s="39"/>
      <c r="B306" s="40"/>
      <c r="C306" s="281" t="s">
        <v>634</v>
      </c>
      <c r="D306" s="281" t="s">
        <v>330</v>
      </c>
      <c r="E306" s="282" t="s">
        <v>635</v>
      </c>
      <c r="F306" s="283" t="s">
        <v>636</v>
      </c>
      <c r="G306" s="284" t="s">
        <v>563</v>
      </c>
      <c r="H306" s="285">
        <v>98</v>
      </c>
      <c r="I306" s="286"/>
      <c r="J306" s="287">
        <f>ROUND(I306*H306,2)</f>
        <v>0</v>
      </c>
      <c r="K306" s="288"/>
      <c r="L306" s="289"/>
      <c r="M306" s="290" t="s">
        <v>1</v>
      </c>
      <c r="N306" s="291" t="s">
        <v>42</v>
      </c>
      <c r="O306" s="98"/>
      <c r="P306" s="249">
        <f>O306*H306</f>
        <v>0</v>
      </c>
      <c r="Q306" s="249">
        <v>5.0000000000000002E-05</v>
      </c>
      <c r="R306" s="249">
        <f>Q306*H306</f>
        <v>0.0048999999999999998</v>
      </c>
      <c r="S306" s="249">
        <v>0</v>
      </c>
      <c r="T306" s="250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51" t="s">
        <v>287</v>
      </c>
      <c r="AT306" s="251" t="s">
        <v>330</v>
      </c>
      <c r="AU306" s="251" t="s">
        <v>92</v>
      </c>
      <c r="AY306" s="18" t="s">
        <v>210</v>
      </c>
      <c r="BE306" s="252">
        <f>IF(N306="základná",J306,0)</f>
        <v>0</v>
      </c>
      <c r="BF306" s="252">
        <f>IF(N306="znížená",J306,0)</f>
        <v>0</v>
      </c>
      <c r="BG306" s="252">
        <f>IF(N306="zákl. prenesená",J306,0)</f>
        <v>0</v>
      </c>
      <c r="BH306" s="252">
        <f>IF(N306="zníž. prenesená",J306,0)</f>
        <v>0</v>
      </c>
      <c r="BI306" s="252">
        <f>IF(N306="nulová",J306,0)</f>
        <v>0</v>
      </c>
      <c r="BJ306" s="18" t="s">
        <v>92</v>
      </c>
      <c r="BK306" s="252">
        <f>ROUND(I306*H306,2)</f>
        <v>0</v>
      </c>
      <c r="BL306" s="18" t="s">
        <v>227</v>
      </c>
      <c r="BM306" s="251" t="s">
        <v>637</v>
      </c>
    </row>
    <row r="307" s="2" customFormat="1" ht="23.4566" customHeight="1">
      <c r="A307" s="39"/>
      <c r="B307" s="40"/>
      <c r="C307" s="239" t="s">
        <v>638</v>
      </c>
      <c r="D307" s="239" t="s">
        <v>213</v>
      </c>
      <c r="E307" s="240" t="s">
        <v>639</v>
      </c>
      <c r="F307" s="241" t="s">
        <v>640</v>
      </c>
      <c r="G307" s="242" t="s">
        <v>563</v>
      </c>
      <c r="H307" s="243">
        <v>1</v>
      </c>
      <c r="I307" s="244"/>
      <c r="J307" s="245">
        <f>ROUND(I307*H307,2)</f>
        <v>0</v>
      </c>
      <c r="K307" s="246"/>
      <c r="L307" s="45"/>
      <c r="M307" s="247" t="s">
        <v>1</v>
      </c>
      <c r="N307" s="248" t="s">
        <v>42</v>
      </c>
      <c r="O307" s="98"/>
      <c r="P307" s="249">
        <f>O307*H307</f>
        <v>0</v>
      </c>
      <c r="Q307" s="249">
        <v>0.22133</v>
      </c>
      <c r="R307" s="249">
        <f>Q307*H307</f>
        <v>0.22133</v>
      </c>
      <c r="S307" s="249">
        <v>0</v>
      </c>
      <c r="T307" s="250">
        <f>S307*H307</f>
        <v>0</v>
      </c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R307" s="251" t="s">
        <v>227</v>
      </c>
      <c r="AT307" s="251" t="s">
        <v>213</v>
      </c>
      <c r="AU307" s="251" t="s">
        <v>92</v>
      </c>
      <c r="AY307" s="18" t="s">
        <v>210</v>
      </c>
      <c r="BE307" s="252">
        <f>IF(N307="základná",J307,0)</f>
        <v>0</v>
      </c>
      <c r="BF307" s="252">
        <f>IF(N307="znížená",J307,0)</f>
        <v>0</v>
      </c>
      <c r="BG307" s="252">
        <f>IF(N307="zákl. prenesená",J307,0)</f>
        <v>0</v>
      </c>
      <c r="BH307" s="252">
        <f>IF(N307="zníž. prenesená",J307,0)</f>
        <v>0</v>
      </c>
      <c r="BI307" s="252">
        <f>IF(N307="nulová",J307,0)</f>
        <v>0</v>
      </c>
      <c r="BJ307" s="18" t="s">
        <v>92</v>
      </c>
      <c r="BK307" s="252">
        <f>ROUND(I307*H307,2)</f>
        <v>0</v>
      </c>
      <c r="BL307" s="18" t="s">
        <v>227</v>
      </c>
      <c r="BM307" s="251" t="s">
        <v>641</v>
      </c>
    </row>
    <row r="308" s="2" customFormat="1" ht="23.4566" customHeight="1">
      <c r="A308" s="39"/>
      <c r="B308" s="40"/>
      <c r="C308" s="239" t="s">
        <v>642</v>
      </c>
      <c r="D308" s="239" t="s">
        <v>213</v>
      </c>
      <c r="E308" s="240" t="s">
        <v>643</v>
      </c>
      <c r="F308" s="241" t="s">
        <v>644</v>
      </c>
      <c r="G308" s="242" t="s">
        <v>563</v>
      </c>
      <c r="H308" s="243">
        <v>9</v>
      </c>
      <c r="I308" s="244"/>
      <c r="J308" s="245">
        <f>ROUND(I308*H308,2)</f>
        <v>0</v>
      </c>
      <c r="K308" s="246"/>
      <c r="L308" s="45"/>
      <c r="M308" s="247" t="s">
        <v>1</v>
      </c>
      <c r="N308" s="248" t="s">
        <v>42</v>
      </c>
      <c r="O308" s="98"/>
      <c r="P308" s="249">
        <f>O308*H308</f>
        <v>0</v>
      </c>
      <c r="Q308" s="249">
        <v>0.22133</v>
      </c>
      <c r="R308" s="249">
        <f>Q308*H308</f>
        <v>1.99197</v>
      </c>
      <c r="S308" s="249">
        <v>0</v>
      </c>
      <c r="T308" s="250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51" t="s">
        <v>227</v>
      </c>
      <c r="AT308" s="251" t="s">
        <v>213</v>
      </c>
      <c r="AU308" s="251" t="s">
        <v>92</v>
      </c>
      <c r="AY308" s="18" t="s">
        <v>210</v>
      </c>
      <c r="BE308" s="252">
        <f>IF(N308="základná",J308,0)</f>
        <v>0</v>
      </c>
      <c r="BF308" s="252">
        <f>IF(N308="znížená",J308,0)</f>
        <v>0</v>
      </c>
      <c r="BG308" s="252">
        <f>IF(N308="zákl. prenesená",J308,0)</f>
        <v>0</v>
      </c>
      <c r="BH308" s="252">
        <f>IF(N308="zníž. prenesená",J308,0)</f>
        <v>0</v>
      </c>
      <c r="BI308" s="252">
        <f>IF(N308="nulová",J308,0)</f>
        <v>0</v>
      </c>
      <c r="BJ308" s="18" t="s">
        <v>92</v>
      </c>
      <c r="BK308" s="252">
        <f>ROUND(I308*H308,2)</f>
        <v>0</v>
      </c>
      <c r="BL308" s="18" t="s">
        <v>227</v>
      </c>
      <c r="BM308" s="251" t="s">
        <v>645</v>
      </c>
    </row>
    <row r="309" s="13" customFormat="1">
      <c r="A309" s="13"/>
      <c r="B309" s="258"/>
      <c r="C309" s="259"/>
      <c r="D309" s="260" t="s">
        <v>256</v>
      </c>
      <c r="E309" s="261" t="s">
        <v>1</v>
      </c>
      <c r="F309" s="262" t="s">
        <v>646</v>
      </c>
      <c r="G309" s="259"/>
      <c r="H309" s="263">
        <v>9</v>
      </c>
      <c r="I309" s="264"/>
      <c r="J309" s="259"/>
      <c r="K309" s="259"/>
      <c r="L309" s="265"/>
      <c r="M309" s="266"/>
      <c r="N309" s="267"/>
      <c r="O309" s="267"/>
      <c r="P309" s="267"/>
      <c r="Q309" s="267"/>
      <c r="R309" s="267"/>
      <c r="S309" s="267"/>
      <c r="T309" s="268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69" t="s">
        <v>256</v>
      </c>
      <c r="AU309" s="269" t="s">
        <v>92</v>
      </c>
      <c r="AV309" s="13" t="s">
        <v>92</v>
      </c>
      <c r="AW309" s="13" t="s">
        <v>32</v>
      </c>
      <c r="AX309" s="13" t="s">
        <v>76</v>
      </c>
      <c r="AY309" s="269" t="s">
        <v>210</v>
      </c>
    </row>
    <row r="310" s="2" customFormat="1" ht="31.92453" customHeight="1">
      <c r="A310" s="39"/>
      <c r="B310" s="40"/>
      <c r="C310" s="239" t="s">
        <v>647</v>
      </c>
      <c r="D310" s="239" t="s">
        <v>213</v>
      </c>
      <c r="E310" s="240" t="s">
        <v>648</v>
      </c>
      <c r="F310" s="241" t="s">
        <v>649</v>
      </c>
      <c r="G310" s="242" t="s">
        <v>563</v>
      </c>
      <c r="H310" s="243">
        <v>1</v>
      </c>
      <c r="I310" s="244"/>
      <c r="J310" s="245">
        <f>ROUND(I310*H310,2)</f>
        <v>0</v>
      </c>
      <c r="K310" s="246"/>
      <c r="L310" s="45"/>
      <c r="M310" s="247" t="s">
        <v>1</v>
      </c>
      <c r="N310" s="248" t="s">
        <v>42</v>
      </c>
      <c r="O310" s="98"/>
      <c r="P310" s="249">
        <f>O310*H310</f>
        <v>0</v>
      </c>
      <c r="Q310" s="249">
        <v>3.0000000000000001E-05</v>
      </c>
      <c r="R310" s="249">
        <f>Q310*H310</f>
        <v>3.0000000000000001E-05</v>
      </c>
      <c r="S310" s="249">
        <v>0</v>
      </c>
      <c r="T310" s="250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51" t="s">
        <v>227</v>
      </c>
      <c r="AT310" s="251" t="s">
        <v>213</v>
      </c>
      <c r="AU310" s="251" t="s">
        <v>92</v>
      </c>
      <c r="AY310" s="18" t="s">
        <v>210</v>
      </c>
      <c r="BE310" s="252">
        <f>IF(N310="základná",J310,0)</f>
        <v>0</v>
      </c>
      <c r="BF310" s="252">
        <f>IF(N310="znížená",J310,0)</f>
        <v>0</v>
      </c>
      <c r="BG310" s="252">
        <f>IF(N310="zákl. prenesená",J310,0)</f>
        <v>0</v>
      </c>
      <c r="BH310" s="252">
        <f>IF(N310="zníž. prenesená",J310,0)</f>
        <v>0</v>
      </c>
      <c r="BI310" s="252">
        <f>IF(N310="nulová",J310,0)</f>
        <v>0</v>
      </c>
      <c r="BJ310" s="18" t="s">
        <v>92</v>
      </c>
      <c r="BK310" s="252">
        <f>ROUND(I310*H310,2)</f>
        <v>0</v>
      </c>
      <c r="BL310" s="18" t="s">
        <v>227</v>
      </c>
      <c r="BM310" s="251" t="s">
        <v>650</v>
      </c>
    </row>
    <row r="311" s="13" customFormat="1">
      <c r="A311" s="13"/>
      <c r="B311" s="258"/>
      <c r="C311" s="259"/>
      <c r="D311" s="260" t="s">
        <v>256</v>
      </c>
      <c r="E311" s="261" t="s">
        <v>1</v>
      </c>
      <c r="F311" s="262" t="s">
        <v>651</v>
      </c>
      <c r="G311" s="259"/>
      <c r="H311" s="263">
        <v>1</v>
      </c>
      <c r="I311" s="264"/>
      <c r="J311" s="259"/>
      <c r="K311" s="259"/>
      <c r="L311" s="265"/>
      <c r="M311" s="266"/>
      <c r="N311" s="267"/>
      <c r="O311" s="267"/>
      <c r="P311" s="267"/>
      <c r="Q311" s="267"/>
      <c r="R311" s="267"/>
      <c r="S311" s="267"/>
      <c r="T311" s="268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69" t="s">
        <v>256</v>
      </c>
      <c r="AU311" s="269" t="s">
        <v>92</v>
      </c>
      <c r="AV311" s="13" t="s">
        <v>92</v>
      </c>
      <c r="AW311" s="13" t="s">
        <v>32</v>
      </c>
      <c r="AX311" s="13" t="s">
        <v>84</v>
      </c>
      <c r="AY311" s="269" t="s">
        <v>210</v>
      </c>
    </row>
    <row r="312" s="2" customFormat="1" ht="31.92453" customHeight="1">
      <c r="A312" s="39"/>
      <c r="B312" s="40"/>
      <c r="C312" s="281" t="s">
        <v>652</v>
      </c>
      <c r="D312" s="281" t="s">
        <v>330</v>
      </c>
      <c r="E312" s="282" t="s">
        <v>653</v>
      </c>
      <c r="F312" s="283" t="s">
        <v>654</v>
      </c>
      <c r="G312" s="284" t="s">
        <v>563</v>
      </c>
      <c r="H312" s="285">
        <v>4</v>
      </c>
      <c r="I312" s="286"/>
      <c r="J312" s="287">
        <f>ROUND(I312*H312,2)</f>
        <v>0</v>
      </c>
      <c r="K312" s="288"/>
      <c r="L312" s="289"/>
      <c r="M312" s="290" t="s">
        <v>1</v>
      </c>
      <c r="N312" s="291" t="s">
        <v>42</v>
      </c>
      <c r="O312" s="98"/>
      <c r="P312" s="249">
        <f>O312*H312</f>
        <v>0</v>
      </c>
      <c r="Q312" s="249">
        <v>0.0011999999999999999</v>
      </c>
      <c r="R312" s="249">
        <f>Q312*H312</f>
        <v>0.0047999999999999996</v>
      </c>
      <c r="S312" s="249">
        <v>0</v>
      </c>
      <c r="T312" s="250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51" t="s">
        <v>287</v>
      </c>
      <c r="AT312" s="251" t="s">
        <v>330</v>
      </c>
      <c r="AU312" s="251" t="s">
        <v>92</v>
      </c>
      <c r="AY312" s="18" t="s">
        <v>210</v>
      </c>
      <c r="BE312" s="252">
        <f>IF(N312="základná",J312,0)</f>
        <v>0</v>
      </c>
      <c r="BF312" s="252">
        <f>IF(N312="znížená",J312,0)</f>
        <v>0</v>
      </c>
      <c r="BG312" s="252">
        <f>IF(N312="zákl. prenesená",J312,0)</f>
        <v>0</v>
      </c>
      <c r="BH312" s="252">
        <f>IF(N312="zníž. prenesená",J312,0)</f>
        <v>0</v>
      </c>
      <c r="BI312" s="252">
        <f>IF(N312="nulová",J312,0)</f>
        <v>0</v>
      </c>
      <c r="BJ312" s="18" t="s">
        <v>92</v>
      </c>
      <c r="BK312" s="252">
        <f>ROUND(I312*H312,2)</f>
        <v>0</v>
      </c>
      <c r="BL312" s="18" t="s">
        <v>227</v>
      </c>
      <c r="BM312" s="251" t="s">
        <v>655</v>
      </c>
    </row>
    <row r="313" s="2" customFormat="1" ht="42.79245" customHeight="1">
      <c r="A313" s="39"/>
      <c r="B313" s="40"/>
      <c r="C313" s="281" t="s">
        <v>656</v>
      </c>
      <c r="D313" s="281" t="s">
        <v>330</v>
      </c>
      <c r="E313" s="282" t="s">
        <v>657</v>
      </c>
      <c r="F313" s="283" t="s">
        <v>658</v>
      </c>
      <c r="G313" s="284" t="s">
        <v>563</v>
      </c>
      <c r="H313" s="285">
        <v>2</v>
      </c>
      <c r="I313" s="286"/>
      <c r="J313" s="287">
        <f>ROUND(I313*H313,2)</f>
        <v>0</v>
      </c>
      <c r="K313" s="288"/>
      <c r="L313" s="289"/>
      <c r="M313" s="290" t="s">
        <v>1</v>
      </c>
      <c r="N313" s="291" t="s">
        <v>42</v>
      </c>
      <c r="O313" s="98"/>
      <c r="P313" s="249">
        <f>O313*H313</f>
        <v>0</v>
      </c>
      <c r="Q313" s="249">
        <v>0.015299999999999999</v>
      </c>
      <c r="R313" s="249">
        <f>Q313*H313</f>
        <v>0.030599999999999999</v>
      </c>
      <c r="S313" s="249">
        <v>0</v>
      </c>
      <c r="T313" s="250">
        <f>S313*H313</f>
        <v>0</v>
      </c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R313" s="251" t="s">
        <v>287</v>
      </c>
      <c r="AT313" s="251" t="s">
        <v>330</v>
      </c>
      <c r="AU313" s="251" t="s">
        <v>92</v>
      </c>
      <c r="AY313" s="18" t="s">
        <v>210</v>
      </c>
      <c r="BE313" s="252">
        <f>IF(N313="základná",J313,0)</f>
        <v>0</v>
      </c>
      <c r="BF313" s="252">
        <f>IF(N313="znížená",J313,0)</f>
        <v>0</v>
      </c>
      <c r="BG313" s="252">
        <f>IF(N313="zákl. prenesená",J313,0)</f>
        <v>0</v>
      </c>
      <c r="BH313" s="252">
        <f>IF(N313="zníž. prenesená",J313,0)</f>
        <v>0</v>
      </c>
      <c r="BI313" s="252">
        <f>IF(N313="nulová",J313,0)</f>
        <v>0</v>
      </c>
      <c r="BJ313" s="18" t="s">
        <v>92</v>
      </c>
      <c r="BK313" s="252">
        <f>ROUND(I313*H313,2)</f>
        <v>0</v>
      </c>
      <c r="BL313" s="18" t="s">
        <v>227</v>
      </c>
      <c r="BM313" s="251" t="s">
        <v>659</v>
      </c>
    </row>
    <row r="314" s="2" customFormat="1" ht="42.79245" customHeight="1">
      <c r="A314" s="39"/>
      <c r="B314" s="40"/>
      <c r="C314" s="281" t="s">
        <v>660</v>
      </c>
      <c r="D314" s="281" t="s">
        <v>330</v>
      </c>
      <c r="E314" s="282" t="s">
        <v>661</v>
      </c>
      <c r="F314" s="283" t="s">
        <v>662</v>
      </c>
      <c r="G314" s="284" t="s">
        <v>563</v>
      </c>
      <c r="H314" s="285">
        <v>2</v>
      </c>
      <c r="I314" s="286"/>
      <c r="J314" s="287">
        <f>ROUND(I314*H314,2)</f>
        <v>0</v>
      </c>
      <c r="K314" s="288"/>
      <c r="L314" s="289"/>
      <c r="M314" s="290" t="s">
        <v>1</v>
      </c>
      <c r="N314" s="291" t="s">
        <v>42</v>
      </c>
      <c r="O314" s="98"/>
      <c r="P314" s="249">
        <f>O314*H314</f>
        <v>0</v>
      </c>
      <c r="Q314" s="249">
        <v>0.015299999999999999</v>
      </c>
      <c r="R314" s="249">
        <f>Q314*H314</f>
        <v>0.030599999999999999</v>
      </c>
      <c r="S314" s="249">
        <v>0</v>
      </c>
      <c r="T314" s="250">
        <f>S314*H314</f>
        <v>0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251" t="s">
        <v>287</v>
      </c>
      <c r="AT314" s="251" t="s">
        <v>330</v>
      </c>
      <c r="AU314" s="251" t="s">
        <v>92</v>
      </c>
      <c r="AY314" s="18" t="s">
        <v>210</v>
      </c>
      <c r="BE314" s="252">
        <f>IF(N314="základná",J314,0)</f>
        <v>0</v>
      </c>
      <c r="BF314" s="252">
        <f>IF(N314="znížená",J314,0)</f>
        <v>0</v>
      </c>
      <c r="BG314" s="252">
        <f>IF(N314="zákl. prenesená",J314,0)</f>
        <v>0</v>
      </c>
      <c r="BH314" s="252">
        <f>IF(N314="zníž. prenesená",J314,0)</f>
        <v>0</v>
      </c>
      <c r="BI314" s="252">
        <f>IF(N314="nulová",J314,0)</f>
        <v>0</v>
      </c>
      <c r="BJ314" s="18" t="s">
        <v>92</v>
      </c>
      <c r="BK314" s="252">
        <f>ROUND(I314*H314,2)</f>
        <v>0</v>
      </c>
      <c r="BL314" s="18" t="s">
        <v>227</v>
      </c>
      <c r="BM314" s="251" t="s">
        <v>663</v>
      </c>
    </row>
    <row r="315" s="2" customFormat="1" ht="42.79245" customHeight="1">
      <c r="A315" s="39"/>
      <c r="B315" s="40"/>
      <c r="C315" s="281" t="s">
        <v>664</v>
      </c>
      <c r="D315" s="281" t="s">
        <v>330</v>
      </c>
      <c r="E315" s="282" t="s">
        <v>665</v>
      </c>
      <c r="F315" s="283" t="s">
        <v>666</v>
      </c>
      <c r="G315" s="284" t="s">
        <v>563</v>
      </c>
      <c r="H315" s="285">
        <v>1</v>
      </c>
      <c r="I315" s="286"/>
      <c r="J315" s="287">
        <f>ROUND(I315*H315,2)</f>
        <v>0</v>
      </c>
      <c r="K315" s="288"/>
      <c r="L315" s="289"/>
      <c r="M315" s="290" t="s">
        <v>1</v>
      </c>
      <c r="N315" s="291" t="s">
        <v>42</v>
      </c>
      <c r="O315" s="98"/>
      <c r="P315" s="249">
        <f>O315*H315</f>
        <v>0</v>
      </c>
      <c r="Q315" s="249">
        <v>0.0061000000000000004</v>
      </c>
      <c r="R315" s="249">
        <f>Q315*H315</f>
        <v>0.0061000000000000004</v>
      </c>
      <c r="S315" s="249">
        <v>0</v>
      </c>
      <c r="T315" s="250">
        <f>S315*H315</f>
        <v>0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51" t="s">
        <v>287</v>
      </c>
      <c r="AT315" s="251" t="s">
        <v>330</v>
      </c>
      <c r="AU315" s="251" t="s">
        <v>92</v>
      </c>
      <c r="AY315" s="18" t="s">
        <v>210</v>
      </c>
      <c r="BE315" s="252">
        <f>IF(N315="základná",J315,0)</f>
        <v>0</v>
      </c>
      <c r="BF315" s="252">
        <f>IF(N315="znížená",J315,0)</f>
        <v>0</v>
      </c>
      <c r="BG315" s="252">
        <f>IF(N315="zákl. prenesená",J315,0)</f>
        <v>0</v>
      </c>
      <c r="BH315" s="252">
        <f>IF(N315="zníž. prenesená",J315,0)</f>
        <v>0</v>
      </c>
      <c r="BI315" s="252">
        <f>IF(N315="nulová",J315,0)</f>
        <v>0</v>
      </c>
      <c r="BJ315" s="18" t="s">
        <v>92</v>
      </c>
      <c r="BK315" s="252">
        <f>ROUND(I315*H315,2)</f>
        <v>0</v>
      </c>
      <c r="BL315" s="18" t="s">
        <v>227</v>
      </c>
      <c r="BM315" s="251" t="s">
        <v>667</v>
      </c>
    </row>
    <row r="316" s="2" customFormat="1" ht="42.79245" customHeight="1">
      <c r="A316" s="39"/>
      <c r="B316" s="40"/>
      <c r="C316" s="281" t="s">
        <v>668</v>
      </c>
      <c r="D316" s="281" t="s">
        <v>330</v>
      </c>
      <c r="E316" s="282" t="s">
        <v>669</v>
      </c>
      <c r="F316" s="283" t="s">
        <v>670</v>
      </c>
      <c r="G316" s="284" t="s">
        <v>563</v>
      </c>
      <c r="H316" s="285">
        <v>1</v>
      </c>
      <c r="I316" s="286"/>
      <c r="J316" s="287">
        <f>ROUND(I316*H316,2)</f>
        <v>0</v>
      </c>
      <c r="K316" s="288"/>
      <c r="L316" s="289"/>
      <c r="M316" s="290" t="s">
        <v>1</v>
      </c>
      <c r="N316" s="291" t="s">
        <v>42</v>
      </c>
      <c r="O316" s="98"/>
      <c r="P316" s="249">
        <f>O316*H316</f>
        <v>0</v>
      </c>
      <c r="Q316" s="249">
        <v>0.0030999999999999999</v>
      </c>
      <c r="R316" s="249">
        <f>Q316*H316</f>
        <v>0.0030999999999999999</v>
      </c>
      <c r="S316" s="249">
        <v>0</v>
      </c>
      <c r="T316" s="250">
        <f>S316*H316</f>
        <v>0</v>
      </c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R316" s="251" t="s">
        <v>287</v>
      </c>
      <c r="AT316" s="251" t="s">
        <v>330</v>
      </c>
      <c r="AU316" s="251" t="s">
        <v>92</v>
      </c>
      <c r="AY316" s="18" t="s">
        <v>210</v>
      </c>
      <c r="BE316" s="252">
        <f>IF(N316="základná",J316,0)</f>
        <v>0</v>
      </c>
      <c r="BF316" s="252">
        <f>IF(N316="znížená",J316,0)</f>
        <v>0</v>
      </c>
      <c r="BG316" s="252">
        <f>IF(N316="zákl. prenesená",J316,0)</f>
        <v>0</v>
      </c>
      <c r="BH316" s="252">
        <f>IF(N316="zníž. prenesená",J316,0)</f>
        <v>0</v>
      </c>
      <c r="BI316" s="252">
        <f>IF(N316="nulová",J316,0)</f>
        <v>0</v>
      </c>
      <c r="BJ316" s="18" t="s">
        <v>92</v>
      </c>
      <c r="BK316" s="252">
        <f>ROUND(I316*H316,2)</f>
        <v>0</v>
      </c>
      <c r="BL316" s="18" t="s">
        <v>227</v>
      </c>
      <c r="BM316" s="251" t="s">
        <v>671</v>
      </c>
    </row>
    <row r="317" s="2" customFormat="1" ht="21.0566" customHeight="1">
      <c r="A317" s="39"/>
      <c r="B317" s="40"/>
      <c r="C317" s="281" t="s">
        <v>672</v>
      </c>
      <c r="D317" s="281" t="s">
        <v>330</v>
      </c>
      <c r="E317" s="282" t="s">
        <v>673</v>
      </c>
      <c r="F317" s="283" t="s">
        <v>674</v>
      </c>
      <c r="G317" s="284" t="s">
        <v>563</v>
      </c>
      <c r="H317" s="285">
        <v>8</v>
      </c>
      <c r="I317" s="286"/>
      <c r="J317" s="287">
        <f>ROUND(I317*H317,2)</f>
        <v>0</v>
      </c>
      <c r="K317" s="288"/>
      <c r="L317" s="289"/>
      <c r="M317" s="290" t="s">
        <v>1</v>
      </c>
      <c r="N317" s="291" t="s">
        <v>42</v>
      </c>
      <c r="O317" s="98"/>
      <c r="P317" s="249">
        <f>O317*H317</f>
        <v>0</v>
      </c>
      <c r="Q317" s="249">
        <v>0.0044000000000000003</v>
      </c>
      <c r="R317" s="249">
        <f>Q317*H317</f>
        <v>0.035200000000000002</v>
      </c>
      <c r="S317" s="249">
        <v>0</v>
      </c>
      <c r="T317" s="250">
        <f>S317*H317</f>
        <v>0</v>
      </c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R317" s="251" t="s">
        <v>287</v>
      </c>
      <c r="AT317" s="251" t="s">
        <v>330</v>
      </c>
      <c r="AU317" s="251" t="s">
        <v>92</v>
      </c>
      <c r="AY317" s="18" t="s">
        <v>210</v>
      </c>
      <c r="BE317" s="252">
        <f>IF(N317="základná",J317,0)</f>
        <v>0</v>
      </c>
      <c r="BF317" s="252">
        <f>IF(N317="znížená",J317,0)</f>
        <v>0</v>
      </c>
      <c r="BG317" s="252">
        <f>IF(N317="zákl. prenesená",J317,0)</f>
        <v>0</v>
      </c>
      <c r="BH317" s="252">
        <f>IF(N317="zníž. prenesená",J317,0)</f>
        <v>0</v>
      </c>
      <c r="BI317" s="252">
        <f>IF(N317="nulová",J317,0)</f>
        <v>0</v>
      </c>
      <c r="BJ317" s="18" t="s">
        <v>92</v>
      </c>
      <c r="BK317" s="252">
        <f>ROUND(I317*H317,2)</f>
        <v>0</v>
      </c>
      <c r="BL317" s="18" t="s">
        <v>227</v>
      </c>
      <c r="BM317" s="251" t="s">
        <v>675</v>
      </c>
    </row>
    <row r="318" s="13" customFormat="1">
      <c r="A318" s="13"/>
      <c r="B318" s="258"/>
      <c r="C318" s="259"/>
      <c r="D318" s="260" t="s">
        <v>256</v>
      </c>
      <c r="E318" s="261" t="s">
        <v>1</v>
      </c>
      <c r="F318" s="262" t="s">
        <v>287</v>
      </c>
      <c r="G318" s="259"/>
      <c r="H318" s="263">
        <v>8</v>
      </c>
      <c r="I318" s="264"/>
      <c r="J318" s="259"/>
      <c r="K318" s="259"/>
      <c r="L318" s="265"/>
      <c r="M318" s="266"/>
      <c r="N318" s="267"/>
      <c r="O318" s="267"/>
      <c r="P318" s="267"/>
      <c r="Q318" s="267"/>
      <c r="R318" s="267"/>
      <c r="S318" s="267"/>
      <c r="T318" s="268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69" t="s">
        <v>256</v>
      </c>
      <c r="AU318" s="269" t="s">
        <v>92</v>
      </c>
      <c r="AV318" s="13" t="s">
        <v>92</v>
      </c>
      <c r="AW318" s="13" t="s">
        <v>32</v>
      </c>
      <c r="AX318" s="13" t="s">
        <v>84</v>
      </c>
      <c r="AY318" s="269" t="s">
        <v>210</v>
      </c>
    </row>
    <row r="319" s="2" customFormat="1" ht="21.0566" customHeight="1">
      <c r="A319" s="39"/>
      <c r="B319" s="40"/>
      <c r="C319" s="281" t="s">
        <v>676</v>
      </c>
      <c r="D319" s="281" t="s">
        <v>330</v>
      </c>
      <c r="E319" s="282" t="s">
        <v>677</v>
      </c>
      <c r="F319" s="283" t="s">
        <v>678</v>
      </c>
      <c r="G319" s="284" t="s">
        <v>563</v>
      </c>
      <c r="H319" s="285">
        <v>1</v>
      </c>
      <c r="I319" s="286"/>
      <c r="J319" s="287">
        <f>ROUND(I319*H319,2)</f>
        <v>0</v>
      </c>
      <c r="K319" s="288"/>
      <c r="L319" s="289"/>
      <c r="M319" s="290" t="s">
        <v>1</v>
      </c>
      <c r="N319" s="291" t="s">
        <v>42</v>
      </c>
      <c r="O319" s="98"/>
      <c r="P319" s="249">
        <f>O319*H319</f>
        <v>0</v>
      </c>
      <c r="Q319" s="249">
        <v>0.0028</v>
      </c>
      <c r="R319" s="249">
        <f>Q319*H319</f>
        <v>0.0028</v>
      </c>
      <c r="S319" s="249">
        <v>0</v>
      </c>
      <c r="T319" s="250">
        <f>S319*H319</f>
        <v>0</v>
      </c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R319" s="251" t="s">
        <v>287</v>
      </c>
      <c r="AT319" s="251" t="s">
        <v>330</v>
      </c>
      <c r="AU319" s="251" t="s">
        <v>92</v>
      </c>
      <c r="AY319" s="18" t="s">
        <v>210</v>
      </c>
      <c r="BE319" s="252">
        <f>IF(N319="základná",J319,0)</f>
        <v>0</v>
      </c>
      <c r="BF319" s="252">
        <f>IF(N319="znížená",J319,0)</f>
        <v>0</v>
      </c>
      <c r="BG319" s="252">
        <f>IF(N319="zákl. prenesená",J319,0)</f>
        <v>0</v>
      </c>
      <c r="BH319" s="252">
        <f>IF(N319="zníž. prenesená",J319,0)</f>
        <v>0</v>
      </c>
      <c r="BI319" s="252">
        <f>IF(N319="nulová",J319,0)</f>
        <v>0</v>
      </c>
      <c r="BJ319" s="18" t="s">
        <v>92</v>
      </c>
      <c r="BK319" s="252">
        <f>ROUND(I319*H319,2)</f>
        <v>0</v>
      </c>
      <c r="BL319" s="18" t="s">
        <v>227</v>
      </c>
      <c r="BM319" s="251" t="s">
        <v>679</v>
      </c>
    </row>
    <row r="320" s="2" customFormat="1" ht="16.30189" customHeight="1">
      <c r="A320" s="39"/>
      <c r="B320" s="40"/>
      <c r="C320" s="281" t="s">
        <v>680</v>
      </c>
      <c r="D320" s="281" t="s">
        <v>330</v>
      </c>
      <c r="E320" s="282" t="s">
        <v>681</v>
      </c>
      <c r="F320" s="283" t="s">
        <v>682</v>
      </c>
      <c r="G320" s="284" t="s">
        <v>563</v>
      </c>
      <c r="H320" s="285">
        <v>9</v>
      </c>
      <c r="I320" s="286"/>
      <c r="J320" s="287">
        <f>ROUND(I320*H320,2)</f>
        <v>0</v>
      </c>
      <c r="K320" s="288"/>
      <c r="L320" s="289"/>
      <c r="M320" s="290" t="s">
        <v>1</v>
      </c>
      <c r="N320" s="291" t="s">
        <v>42</v>
      </c>
      <c r="O320" s="98"/>
      <c r="P320" s="249">
        <f>O320*H320</f>
        <v>0</v>
      </c>
      <c r="Q320" s="249">
        <v>0</v>
      </c>
      <c r="R320" s="249">
        <f>Q320*H320</f>
        <v>0</v>
      </c>
      <c r="S320" s="249">
        <v>0</v>
      </c>
      <c r="T320" s="250">
        <f>S320*H320</f>
        <v>0</v>
      </c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R320" s="251" t="s">
        <v>287</v>
      </c>
      <c r="AT320" s="251" t="s">
        <v>330</v>
      </c>
      <c r="AU320" s="251" t="s">
        <v>92</v>
      </c>
      <c r="AY320" s="18" t="s">
        <v>210</v>
      </c>
      <c r="BE320" s="252">
        <f>IF(N320="základná",J320,0)</f>
        <v>0</v>
      </c>
      <c r="BF320" s="252">
        <f>IF(N320="znížená",J320,0)</f>
        <v>0</v>
      </c>
      <c r="BG320" s="252">
        <f>IF(N320="zákl. prenesená",J320,0)</f>
        <v>0</v>
      </c>
      <c r="BH320" s="252">
        <f>IF(N320="zníž. prenesená",J320,0)</f>
        <v>0</v>
      </c>
      <c r="BI320" s="252">
        <f>IF(N320="nulová",J320,0)</f>
        <v>0</v>
      </c>
      <c r="BJ320" s="18" t="s">
        <v>92</v>
      </c>
      <c r="BK320" s="252">
        <f>ROUND(I320*H320,2)</f>
        <v>0</v>
      </c>
      <c r="BL320" s="18" t="s">
        <v>227</v>
      </c>
      <c r="BM320" s="251" t="s">
        <v>683</v>
      </c>
    </row>
    <row r="321" s="2" customFormat="1" ht="16.30189" customHeight="1">
      <c r="A321" s="39"/>
      <c r="B321" s="40"/>
      <c r="C321" s="281" t="s">
        <v>684</v>
      </c>
      <c r="D321" s="281" t="s">
        <v>330</v>
      </c>
      <c r="E321" s="282" t="s">
        <v>685</v>
      </c>
      <c r="F321" s="283" t="s">
        <v>686</v>
      </c>
      <c r="G321" s="284" t="s">
        <v>563</v>
      </c>
      <c r="H321" s="285">
        <v>20</v>
      </c>
      <c r="I321" s="286"/>
      <c r="J321" s="287">
        <f>ROUND(I321*H321,2)</f>
        <v>0</v>
      </c>
      <c r="K321" s="288"/>
      <c r="L321" s="289"/>
      <c r="M321" s="290" t="s">
        <v>1</v>
      </c>
      <c r="N321" s="291" t="s">
        <v>42</v>
      </c>
      <c r="O321" s="98"/>
      <c r="P321" s="249">
        <f>O321*H321</f>
        <v>0</v>
      </c>
      <c r="Q321" s="249">
        <v>1.0000000000000001E-05</v>
      </c>
      <c r="R321" s="249">
        <f>Q321*H321</f>
        <v>0.00020000000000000001</v>
      </c>
      <c r="S321" s="249">
        <v>0</v>
      </c>
      <c r="T321" s="250">
        <f>S321*H321</f>
        <v>0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251" t="s">
        <v>287</v>
      </c>
      <c r="AT321" s="251" t="s">
        <v>330</v>
      </c>
      <c r="AU321" s="251" t="s">
        <v>92</v>
      </c>
      <c r="AY321" s="18" t="s">
        <v>210</v>
      </c>
      <c r="BE321" s="252">
        <f>IF(N321="základná",J321,0)</f>
        <v>0</v>
      </c>
      <c r="BF321" s="252">
        <f>IF(N321="znížená",J321,0)</f>
        <v>0</v>
      </c>
      <c r="BG321" s="252">
        <f>IF(N321="zákl. prenesená",J321,0)</f>
        <v>0</v>
      </c>
      <c r="BH321" s="252">
        <f>IF(N321="zníž. prenesená",J321,0)</f>
        <v>0</v>
      </c>
      <c r="BI321" s="252">
        <f>IF(N321="nulová",J321,0)</f>
        <v>0</v>
      </c>
      <c r="BJ321" s="18" t="s">
        <v>92</v>
      </c>
      <c r="BK321" s="252">
        <f>ROUND(I321*H321,2)</f>
        <v>0</v>
      </c>
      <c r="BL321" s="18" t="s">
        <v>227</v>
      </c>
      <c r="BM321" s="251" t="s">
        <v>687</v>
      </c>
    </row>
    <row r="322" s="13" customFormat="1">
      <c r="A322" s="13"/>
      <c r="B322" s="258"/>
      <c r="C322" s="259"/>
      <c r="D322" s="260" t="s">
        <v>256</v>
      </c>
      <c r="E322" s="261" t="s">
        <v>1</v>
      </c>
      <c r="F322" s="262" t="s">
        <v>688</v>
      </c>
      <c r="G322" s="259"/>
      <c r="H322" s="263">
        <v>20</v>
      </c>
      <c r="I322" s="264"/>
      <c r="J322" s="259"/>
      <c r="K322" s="259"/>
      <c r="L322" s="265"/>
      <c r="M322" s="266"/>
      <c r="N322" s="267"/>
      <c r="O322" s="267"/>
      <c r="P322" s="267"/>
      <c r="Q322" s="267"/>
      <c r="R322" s="267"/>
      <c r="S322" s="267"/>
      <c r="T322" s="268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69" t="s">
        <v>256</v>
      </c>
      <c r="AU322" s="269" t="s">
        <v>92</v>
      </c>
      <c r="AV322" s="13" t="s">
        <v>92</v>
      </c>
      <c r="AW322" s="13" t="s">
        <v>32</v>
      </c>
      <c r="AX322" s="13" t="s">
        <v>84</v>
      </c>
      <c r="AY322" s="269" t="s">
        <v>210</v>
      </c>
    </row>
    <row r="323" s="2" customFormat="1" ht="31.92453" customHeight="1">
      <c r="A323" s="39"/>
      <c r="B323" s="40"/>
      <c r="C323" s="239" t="s">
        <v>689</v>
      </c>
      <c r="D323" s="239" t="s">
        <v>213</v>
      </c>
      <c r="E323" s="240" t="s">
        <v>690</v>
      </c>
      <c r="F323" s="241" t="s">
        <v>691</v>
      </c>
      <c r="G323" s="242" t="s">
        <v>310</v>
      </c>
      <c r="H323" s="243">
        <v>795</v>
      </c>
      <c r="I323" s="244"/>
      <c r="J323" s="245">
        <f>ROUND(I323*H323,2)</f>
        <v>0</v>
      </c>
      <c r="K323" s="246"/>
      <c r="L323" s="45"/>
      <c r="M323" s="247" t="s">
        <v>1</v>
      </c>
      <c r="N323" s="248" t="s">
        <v>42</v>
      </c>
      <c r="O323" s="98"/>
      <c r="P323" s="249">
        <f>O323*H323</f>
        <v>0</v>
      </c>
      <c r="Q323" s="249">
        <v>0.00025000000000000001</v>
      </c>
      <c r="R323" s="249">
        <f>Q323*H323</f>
        <v>0.19875000000000001</v>
      </c>
      <c r="S323" s="249">
        <v>0</v>
      </c>
      <c r="T323" s="250">
        <f>S323*H323</f>
        <v>0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251" t="s">
        <v>227</v>
      </c>
      <c r="AT323" s="251" t="s">
        <v>213</v>
      </c>
      <c r="AU323" s="251" t="s">
        <v>92</v>
      </c>
      <c r="AY323" s="18" t="s">
        <v>210</v>
      </c>
      <c r="BE323" s="252">
        <f>IF(N323="základná",J323,0)</f>
        <v>0</v>
      </c>
      <c r="BF323" s="252">
        <f>IF(N323="znížená",J323,0)</f>
        <v>0</v>
      </c>
      <c r="BG323" s="252">
        <f>IF(N323="zákl. prenesená",J323,0)</f>
        <v>0</v>
      </c>
      <c r="BH323" s="252">
        <f>IF(N323="zníž. prenesená",J323,0)</f>
        <v>0</v>
      </c>
      <c r="BI323" s="252">
        <f>IF(N323="nulová",J323,0)</f>
        <v>0</v>
      </c>
      <c r="BJ323" s="18" t="s">
        <v>92</v>
      </c>
      <c r="BK323" s="252">
        <f>ROUND(I323*H323,2)</f>
        <v>0</v>
      </c>
      <c r="BL323" s="18" t="s">
        <v>227</v>
      </c>
      <c r="BM323" s="251" t="s">
        <v>692</v>
      </c>
    </row>
    <row r="324" s="13" customFormat="1">
      <c r="A324" s="13"/>
      <c r="B324" s="258"/>
      <c r="C324" s="259"/>
      <c r="D324" s="260" t="s">
        <v>256</v>
      </c>
      <c r="E324" s="261" t="s">
        <v>1</v>
      </c>
      <c r="F324" s="262" t="s">
        <v>693</v>
      </c>
      <c r="G324" s="259"/>
      <c r="H324" s="263">
        <v>795</v>
      </c>
      <c r="I324" s="264"/>
      <c r="J324" s="259"/>
      <c r="K324" s="259"/>
      <c r="L324" s="265"/>
      <c r="M324" s="266"/>
      <c r="N324" s="267"/>
      <c r="O324" s="267"/>
      <c r="P324" s="267"/>
      <c r="Q324" s="267"/>
      <c r="R324" s="267"/>
      <c r="S324" s="267"/>
      <c r="T324" s="268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69" t="s">
        <v>256</v>
      </c>
      <c r="AU324" s="269" t="s">
        <v>92</v>
      </c>
      <c r="AV324" s="13" t="s">
        <v>92</v>
      </c>
      <c r="AW324" s="13" t="s">
        <v>32</v>
      </c>
      <c r="AX324" s="13" t="s">
        <v>76</v>
      </c>
      <c r="AY324" s="269" t="s">
        <v>210</v>
      </c>
    </row>
    <row r="325" s="2" customFormat="1" ht="36.72453" customHeight="1">
      <c r="A325" s="39"/>
      <c r="B325" s="40"/>
      <c r="C325" s="239" t="s">
        <v>694</v>
      </c>
      <c r="D325" s="239" t="s">
        <v>213</v>
      </c>
      <c r="E325" s="240" t="s">
        <v>695</v>
      </c>
      <c r="F325" s="241" t="s">
        <v>696</v>
      </c>
      <c r="G325" s="242" t="s">
        <v>310</v>
      </c>
      <c r="H325" s="243">
        <v>548</v>
      </c>
      <c r="I325" s="244"/>
      <c r="J325" s="245">
        <f>ROUND(I325*H325,2)</f>
        <v>0</v>
      </c>
      <c r="K325" s="246"/>
      <c r="L325" s="45"/>
      <c r="M325" s="247" t="s">
        <v>1</v>
      </c>
      <c r="N325" s="248" t="s">
        <v>42</v>
      </c>
      <c r="O325" s="98"/>
      <c r="P325" s="249">
        <f>O325*H325</f>
        <v>0</v>
      </c>
      <c r="Q325" s="249">
        <v>9.0000000000000006E-05</v>
      </c>
      <c r="R325" s="249">
        <f>Q325*H325</f>
        <v>0.049320000000000003</v>
      </c>
      <c r="S325" s="249">
        <v>0</v>
      </c>
      <c r="T325" s="250">
        <f>S325*H325</f>
        <v>0</v>
      </c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R325" s="251" t="s">
        <v>227</v>
      </c>
      <c r="AT325" s="251" t="s">
        <v>213</v>
      </c>
      <c r="AU325" s="251" t="s">
        <v>92</v>
      </c>
      <c r="AY325" s="18" t="s">
        <v>210</v>
      </c>
      <c r="BE325" s="252">
        <f>IF(N325="základná",J325,0)</f>
        <v>0</v>
      </c>
      <c r="BF325" s="252">
        <f>IF(N325="znížená",J325,0)</f>
        <v>0</v>
      </c>
      <c r="BG325" s="252">
        <f>IF(N325="zákl. prenesená",J325,0)</f>
        <v>0</v>
      </c>
      <c r="BH325" s="252">
        <f>IF(N325="zníž. prenesená",J325,0)</f>
        <v>0</v>
      </c>
      <c r="BI325" s="252">
        <f>IF(N325="nulová",J325,0)</f>
        <v>0</v>
      </c>
      <c r="BJ325" s="18" t="s">
        <v>92</v>
      </c>
      <c r="BK325" s="252">
        <f>ROUND(I325*H325,2)</f>
        <v>0</v>
      </c>
      <c r="BL325" s="18" t="s">
        <v>227</v>
      </c>
      <c r="BM325" s="251" t="s">
        <v>697</v>
      </c>
    </row>
    <row r="326" s="13" customFormat="1">
      <c r="A326" s="13"/>
      <c r="B326" s="258"/>
      <c r="C326" s="259"/>
      <c r="D326" s="260" t="s">
        <v>256</v>
      </c>
      <c r="E326" s="261" t="s">
        <v>1</v>
      </c>
      <c r="F326" s="262" t="s">
        <v>698</v>
      </c>
      <c r="G326" s="259"/>
      <c r="H326" s="263">
        <v>548</v>
      </c>
      <c r="I326" s="264"/>
      <c r="J326" s="259"/>
      <c r="K326" s="259"/>
      <c r="L326" s="265"/>
      <c r="M326" s="266"/>
      <c r="N326" s="267"/>
      <c r="O326" s="267"/>
      <c r="P326" s="267"/>
      <c r="Q326" s="267"/>
      <c r="R326" s="267"/>
      <c r="S326" s="267"/>
      <c r="T326" s="268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69" t="s">
        <v>256</v>
      </c>
      <c r="AU326" s="269" t="s">
        <v>92</v>
      </c>
      <c r="AV326" s="13" t="s">
        <v>92</v>
      </c>
      <c r="AW326" s="13" t="s">
        <v>32</v>
      </c>
      <c r="AX326" s="13" t="s">
        <v>76</v>
      </c>
      <c r="AY326" s="269" t="s">
        <v>210</v>
      </c>
    </row>
    <row r="327" s="2" customFormat="1" ht="23.4566" customHeight="1">
      <c r="A327" s="39"/>
      <c r="B327" s="40"/>
      <c r="C327" s="239" t="s">
        <v>699</v>
      </c>
      <c r="D327" s="239" t="s">
        <v>213</v>
      </c>
      <c r="E327" s="240" t="s">
        <v>700</v>
      </c>
      <c r="F327" s="241" t="s">
        <v>701</v>
      </c>
      <c r="G327" s="242" t="s">
        <v>310</v>
      </c>
      <c r="H327" s="243">
        <v>1343</v>
      </c>
      <c r="I327" s="244"/>
      <c r="J327" s="245">
        <f>ROUND(I327*H327,2)</f>
        <v>0</v>
      </c>
      <c r="K327" s="246"/>
      <c r="L327" s="45"/>
      <c r="M327" s="247" t="s">
        <v>1</v>
      </c>
      <c r="N327" s="248" t="s">
        <v>42</v>
      </c>
      <c r="O327" s="98"/>
      <c r="P327" s="249">
        <f>O327*H327</f>
        <v>0</v>
      </c>
      <c r="Q327" s="249">
        <v>0</v>
      </c>
      <c r="R327" s="249">
        <f>Q327*H327</f>
        <v>0</v>
      </c>
      <c r="S327" s="249">
        <v>0</v>
      </c>
      <c r="T327" s="250">
        <f>S327*H327</f>
        <v>0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R327" s="251" t="s">
        <v>227</v>
      </c>
      <c r="AT327" s="251" t="s">
        <v>213</v>
      </c>
      <c r="AU327" s="251" t="s">
        <v>92</v>
      </c>
      <c r="AY327" s="18" t="s">
        <v>210</v>
      </c>
      <c r="BE327" s="252">
        <f>IF(N327="základná",J327,0)</f>
        <v>0</v>
      </c>
      <c r="BF327" s="252">
        <f>IF(N327="znížená",J327,0)</f>
        <v>0</v>
      </c>
      <c r="BG327" s="252">
        <f>IF(N327="zákl. prenesená",J327,0)</f>
        <v>0</v>
      </c>
      <c r="BH327" s="252">
        <f>IF(N327="zníž. prenesená",J327,0)</f>
        <v>0</v>
      </c>
      <c r="BI327" s="252">
        <f>IF(N327="nulová",J327,0)</f>
        <v>0</v>
      </c>
      <c r="BJ327" s="18" t="s">
        <v>92</v>
      </c>
      <c r="BK327" s="252">
        <f>ROUND(I327*H327,2)</f>
        <v>0</v>
      </c>
      <c r="BL327" s="18" t="s">
        <v>227</v>
      </c>
      <c r="BM327" s="251" t="s">
        <v>702</v>
      </c>
    </row>
    <row r="328" s="13" customFormat="1">
      <c r="A328" s="13"/>
      <c r="B328" s="258"/>
      <c r="C328" s="259"/>
      <c r="D328" s="260" t="s">
        <v>256</v>
      </c>
      <c r="E328" s="261" t="s">
        <v>1</v>
      </c>
      <c r="F328" s="262" t="s">
        <v>703</v>
      </c>
      <c r="G328" s="259"/>
      <c r="H328" s="263">
        <v>1343</v>
      </c>
      <c r="I328" s="264"/>
      <c r="J328" s="259"/>
      <c r="K328" s="259"/>
      <c r="L328" s="265"/>
      <c r="M328" s="266"/>
      <c r="N328" s="267"/>
      <c r="O328" s="267"/>
      <c r="P328" s="267"/>
      <c r="Q328" s="267"/>
      <c r="R328" s="267"/>
      <c r="S328" s="267"/>
      <c r="T328" s="268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69" t="s">
        <v>256</v>
      </c>
      <c r="AU328" s="269" t="s">
        <v>92</v>
      </c>
      <c r="AV328" s="13" t="s">
        <v>92</v>
      </c>
      <c r="AW328" s="13" t="s">
        <v>32</v>
      </c>
      <c r="AX328" s="13" t="s">
        <v>84</v>
      </c>
      <c r="AY328" s="269" t="s">
        <v>210</v>
      </c>
    </row>
    <row r="329" s="2" customFormat="1" ht="21.0566" customHeight="1">
      <c r="A329" s="39"/>
      <c r="B329" s="40"/>
      <c r="C329" s="239" t="s">
        <v>704</v>
      </c>
      <c r="D329" s="239" t="s">
        <v>213</v>
      </c>
      <c r="E329" s="240" t="s">
        <v>705</v>
      </c>
      <c r="F329" s="241" t="s">
        <v>706</v>
      </c>
      <c r="G329" s="242" t="s">
        <v>310</v>
      </c>
      <c r="H329" s="243">
        <v>18</v>
      </c>
      <c r="I329" s="244"/>
      <c r="J329" s="245">
        <f>ROUND(I329*H329,2)</f>
        <v>0</v>
      </c>
      <c r="K329" s="246"/>
      <c r="L329" s="45"/>
      <c r="M329" s="247" t="s">
        <v>1</v>
      </c>
      <c r="N329" s="248" t="s">
        <v>42</v>
      </c>
      <c r="O329" s="98"/>
      <c r="P329" s="249">
        <f>O329*H329</f>
        <v>0</v>
      </c>
      <c r="Q329" s="249">
        <v>0.90208999999999995</v>
      </c>
      <c r="R329" s="249">
        <f>Q329*H329</f>
        <v>16.23762</v>
      </c>
      <c r="S329" s="249">
        <v>0</v>
      </c>
      <c r="T329" s="250">
        <f>S329*H329</f>
        <v>0</v>
      </c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R329" s="251" t="s">
        <v>227</v>
      </c>
      <c r="AT329" s="251" t="s">
        <v>213</v>
      </c>
      <c r="AU329" s="251" t="s">
        <v>92</v>
      </c>
      <c r="AY329" s="18" t="s">
        <v>210</v>
      </c>
      <c r="BE329" s="252">
        <f>IF(N329="základná",J329,0)</f>
        <v>0</v>
      </c>
      <c r="BF329" s="252">
        <f>IF(N329="znížená",J329,0)</f>
        <v>0</v>
      </c>
      <c r="BG329" s="252">
        <f>IF(N329="zákl. prenesená",J329,0)</f>
        <v>0</v>
      </c>
      <c r="BH329" s="252">
        <f>IF(N329="zníž. prenesená",J329,0)</f>
        <v>0</v>
      </c>
      <c r="BI329" s="252">
        <f>IF(N329="nulová",J329,0)</f>
        <v>0</v>
      </c>
      <c r="BJ329" s="18" t="s">
        <v>92</v>
      </c>
      <c r="BK329" s="252">
        <f>ROUND(I329*H329,2)</f>
        <v>0</v>
      </c>
      <c r="BL329" s="18" t="s">
        <v>227</v>
      </c>
      <c r="BM329" s="251" t="s">
        <v>707</v>
      </c>
    </row>
    <row r="330" s="13" customFormat="1">
      <c r="A330" s="13"/>
      <c r="B330" s="258"/>
      <c r="C330" s="259"/>
      <c r="D330" s="260" t="s">
        <v>256</v>
      </c>
      <c r="E330" s="261" t="s">
        <v>1</v>
      </c>
      <c r="F330" s="262" t="s">
        <v>708</v>
      </c>
      <c r="G330" s="259"/>
      <c r="H330" s="263">
        <v>18</v>
      </c>
      <c r="I330" s="264"/>
      <c r="J330" s="259"/>
      <c r="K330" s="259"/>
      <c r="L330" s="265"/>
      <c r="M330" s="266"/>
      <c r="N330" s="267"/>
      <c r="O330" s="267"/>
      <c r="P330" s="267"/>
      <c r="Q330" s="267"/>
      <c r="R330" s="267"/>
      <c r="S330" s="267"/>
      <c r="T330" s="268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69" t="s">
        <v>256</v>
      </c>
      <c r="AU330" s="269" t="s">
        <v>92</v>
      </c>
      <c r="AV330" s="13" t="s">
        <v>92</v>
      </c>
      <c r="AW330" s="13" t="s">
        <v>32</v>
      </c>
      <c r="AX330" s="13" t="s">
        <v>84</v>
      </c>
      <c r="AY330" s="269" t="s">
        <v>210</v>
      </c>
    </row>
    <row r="331" s="2" customFormat="1" ht="23.4566" customHeight="1">
      <c r="A331" s="39"/>
      <c r="B331" s="40"/>
      <c r="C331" s="281" t="s">
        <v>709</v>
      </c>
      <c r="D331" s="281" t="s">
        <v>330</v>
      </c>
      <c r="E331" s="282" t="s">
        <v>710</v>
      </c>
      <c r="F331" s="283" t="s">
        <v>711</v>
      </c>
      <c r="G331" s="284" t="s">
        <v>563</v>
      </c>
      <c r="H331" s="285">
        <v>18.18</v>
      </c>
      <c r="I331" s="286"/>
      <c r="J331" s="287">
        <f>ROUND(I331*H331,2)</f>
        <v>0</v>
      </c>
      <c r="K331" s="288"/>
      <c r="L331" s="289"/>
      <c r="M331" s="290" t="s">
        <v>1</v>
      </c>
      <c r="N331" s="291" t="s">
        <v>42</v>
      </c>
      <c r="O331" s="98"/>
      <c r="P331" s="249">
        <f>O331*H331</f>
        <v>0</v>
      </c>
      <c r="Q331" s="249">
        <v>0.32300000000000001</v>
      </c>
      <c r="R331" s="249">
        <f>Q331*H331</f>
        <v>5.8721399999999999</v>
      </c>
      <c r="S331" s="249">
        <v>0</v>
      </c>
      <c r="T331" s="250">
        <f>S331*H331</f>
        <v>0</v>
      </c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R331" s="251" t="s">
        <v>287</v>
      </c>
      <c r="AT331" s="251" t="s">
        <v>330</v>
      </c>
      <c r="AU331" s="251" t="s">
        <v>92</v>
      </c>
      <c r="AY331" s="18" t="s">
        <v>210</v>
      </c>
      <c r="BE331" s="252">
        <f>IF(N331="základná",J331,0)</f>
        <v>0</v>
      </c>
      <c r="BF331" s="252">
        <f>IF(N331="znížená",J331,0)</f>
        <v>0</v>
      </c>
      <c r="BG331" s="252">
        <f>IF(N331="zákl. prenesená",J331,0)</f>
        <v>0</v>
      </c>
      <c r="BH331" s="252">
        <f>IF(N331="zníž. prenesená",J331,0)</f>
        <v>0</v>
      </c>
      <c r="BI331" s="252">
        <f>IF(N331="nulová",J331,0)</f>
        <v>0</v>
      </c>
      <c r="BJ331" s="18" t="s">
        <v>92</v>
      </c>
      <c r="BK331" s="252">
        <f>ROUND(I331*H331,2)</f>
        <v>0</v>
      </c>
      <c r="BL331" s="18" t="s">
        <v>227</v>
      </c>
      <c r="BM331" s="251" t="s">
        <v>712</v>
      </c>
    </row>
    <row r="332" s="2" customFormat="1" ht="36.72453" customHeight="1">
      <c r="A332" s="39"/>
      <c r="B332" s="40"/>
      <c r="C332" s="239" t="s">
        <v>713</v>
      </c>
      <c r="D332" s="239" t="s">
        <v>213</v>
      </c>
      <c r="E332" s="240" t="s">
        <v>714</v>
      </c>
      <c r="F332" s="241" t="s">
        <v>715</v>
      </c>
      <c r="G332" s="242" t="s">
        <v>310</v>
      </c>
      <c r="H332" s="243">
        <v>1343</v>
      </c>
      <c r="I332" s="244"/>
      <c r="J332" s="245">
        <f>ROUND(I332*H332,2)</f>
        <v>0</v>
      </c>
      <c r="K332" s="246"/>
      <c r="L332" s="45"/>
      <c r="M332" s="247" t="s">
        <v>1</v>
      </c>
      <c r="N332" s="248" t="s">
        <v>42</v>
      </c>
      <c r="O332" s="98"/>
      <c r="P332" s="249">
        <f>O332*H332</f>
        <v>0</v>
      </c>
      <c r="Q332" s="249">
        <v>0</v>
      </c>
      <c r="R332" s="249">
        <f>Q332*H332</f>
        <v>0</v>
      </c>
      <c r="S332" s="249">
        <v>0</v>
      </c>
      <c r="T332" s="250">
        <f>S332*H332</f>
        <v>0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251" t="s">
        <v>227</v>
      </c>
      <c r="AT332" s="251" t="s">
        <v>213</v>
      </c>
      <c r="AU332" s="251" t="s">
        <v>92</v>
      </c>
      <c r="AY332" s="18" t="s">
        <v>210</v>
      </c>
      <c r="BE332" s="252">
        <f>IF(N332="základná",J332,0)</f>
        <v>0</v>
      </c>
      <c r="BF332" s="252">
        <f>IF(N332="znížená",J332,0)</f>
        <v>0</v>
      </c>
      <c r="BG332" s="252">
        <f>IF(N332="zákl. prenesená",J332,0)</f>
        <v>0</v>
      </c>
      <c r="BH332" s="252">
        <f>IF(N332="zníž. prenesená",J332,0)</f>
        <v>0</v>
      </c>
      <c r="BI332" s="252">
        <f>IF(N332="nulová",J332,0)</f>
        <v>0</v>
      </c>
      <c r="BJ332" s="18" t="s">
        <v>92</v>
      </c>
      <c r="BK332" s="252">
        <f>ROUND(I332*H332,2)</f>
        <v>0</v>
      </c>
      <c r="BL332" s="18" t="s">
        <v>227</v>
      </c>
      <c r="BM332" s="251" t="s">
        <v>716</v>
      </c>
    </row>
    <row r="333" s="13" customFormat="1">
      <c r="A333" s="13"/>
      <c r="B333" s="258"/>
      <c r="C333" s="259"/>
      <c r="D333" s="260" t="s">
        <v>256</v>
      </c>
      <c r="E333" s="261" t="s">
        <v>1</v>
      </c>
      <c r="F333" s="262" t="s">
        <v>717</v>
      </c>
      <c r="G333" s="259"/>
      <c r="H333" s="263">
        <v>1343</v>
      </c>
      <c r="I333" s="264"/>
      <c r="J333" s="259"/>
      <c r="K333" s="259"/>
      <c r="L333" s="265"/>
      <c r="M333" s="266"/>
      <c r="N333" s="267"/>
      <c r="O333" s="267"/>
      <c r="P333" s="267"/>
      <c r="Q333" s="267"/>
      <c r="R333" s="267"/>
      <c r="S333" s="267"/>
      <c r="T333" s="268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69" t="s">
        <v>256</v>
      </c>
      <c r="AU333" s="269" t="s">
        <v>92</v>
      </c>
      <c r="AV333" s="13" t="s">
        <v>92</v>
      </c>
      <c r="AW333" s="13" t="s">
        <v>32</v>
      </c>
      <c r="AX333" s="13" t="s">
        <v>84</v>
      </c>
      <c r="AY333" s="269" t="s">
        <v>210</v>
      </c>
    </row>
    <row r="334" s="2" customFormat="1" ht="31.92453" customHeight="1">
      <c r="A334" s="39"/>
      <c r="B334" s="40"/>
      <c r="C334" s="239" t="s">
        <v>718</v>
      </c>
      <c r="D334" s="239" t="s">
        <v>213</v>
      </c>
      <c r="E334" s="240" t="s">
        <v>719</v>
      </c>
      <c r="F334" s="241" t="s">
        <v>720</v>
      </c>
      <c r="G334" s="242" t="s">
        <v>310</v>
      </c>
      <c r="H334" s="243">
        <v>1343</v>
      </c>
      <c r="I334" s="244"/>
      <c r="J334" s="245">
        <f>ROUND(I334*H334,2)</f>
        <v>0</v>
      </c>
      <c r="K334" s="246"/>
      <c r="L334" s="45"/>
      <c r="M334" s="247" t="s">
        <v>1</v>
      </c>
      <c r="N334" s="248" t="s">
        <v>42</v>
      </c>
      <c r="O334" s="98"/>
      <c r="P334" s="249">
        <f>O334*H334</f>
        <v>0</v>
      </c>
      <c r="Q334" s="249">
        <v>0.00011</v>
      </c>
      <c r="R334" s="249">
        <f>Q334*H334</f>
        <v>0.14773</v>
      </c>
      <c r="S334" s="249">
        <v>0</v>
      </c>
      <c r="T334" s="250">
        <f>S334*H334</f>
        <v>0</v>
      </c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R334" s="251" t="s">
        <v>227</v>
      </c>
      <c r="AT334" s="251" t="s">
        <v>213</v>
      </c>
      <c r="AU334" s="251" t="s">
        <v>92</v>
      </c>
      <c r="AY334" s="18" t="s">
        <v>210</v>
      </c>
      <c r="BE334" s="252">
        <f>IF(N334="základná",J334,0)</f>
        <v>0</v>
      </c>
      <c r="BF334" s="252">
        <f>IF(N334="znížená",J334,0)</f>
        <v>0</v>
      </c>
      <c r="BG334" s="252">
        <f>IF(N334="zákl. prenesená",J334,0)</f>
        <v>0</v>
      </c>
      <c r="BH334" s="252">
        <f>IF(N334="zníž. prenesená",J334,0)</f>
        <v>0</v>
      </c>
      <c r="BI334" s="252">
        <f>IF(N334="nulová",J334,0)</f>
        <v>0</v>
      </c>
      <c r="BJ334" s="18" t="s">
        <v>92</v>
      </c>
      <c r="BK334" s="252">
        <f>ROUND(I334*H334,2)</f>
        <v>0</v>
      </c>
      <c r="BL334" s="18" t="s">
        <v>227</v>
      </c>
      <c r="BM334" s="251" t="s">
        <v>721</v>
      </c>
    </row>
    <row r="335" s="2" customFormat="1" ht="23.4566" customHeight="1">
      <c r="A335" s="39"/>
      <c r="B335" s="40"/>
      <c r="C335" s="239" t="s">
        <v>722</v>
      </c>
      <c r="D335" s="239" t="s">
        <v>213</v>
      </c>
      <c r="E335" s="240" t="s">
        <v>723</v>
      </c>
      <c r="F335" s="241" t="s">
        <v>724</v>
      </c>
      <c r="G335" s="242" t="s">
        <v>310</v>
      </c>
      <c r="H335" s="243">
        <v>25</v>
      </c>
      <c r="I335" s="244"/>
      <c r="J335" s="245">
        <f>ROUND(I335*H335,2)</f>
        <v>0</v>
      </c>
      <c r="K335" s="246"/>
      <c r="L335" s="45"/>
      <c r="M335" s="247" t="s">
        <v>1</v>
      </c>
      <c r="N335" s="248" t="s">
        <v>42</v>
      </c>
      <c r="O335" s="98"/>
      <c r="P335" s="249">
        <f>O335*H335</f>
        <v>0</v>
      </c>
      <c r="Q335" s="249">
        <v>0</v>
      </c>
      <c r="R335" s="249">
        <f>Q335*H335</f>
        <v>0</v>
      </c>
      <c r="S335" s="249">
        <v>0</v>
      </c>
      <c r="T335" s="250">
        <f>S335*H335</f>
        <v>0</v>
      </c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R335" s="251" t="s">
        <v>227</v>
      </c>
      <c r="AT335" s="251" t="s">
        <v>213</v>
      </c>
      <c r="AU335" s="251" t="s">
        <v>92</v>
      </c>
      <c r="AY335" s="18" t="s">
        <v>210</v>
      </c>
      <c r="BE335" s="252">
        <f>IF(N335="základná",J335,0)</f>
        <v>0</v>
      </c>
      <c r="BF335" s="252">
        <f>IF(N335="znížená",J335,0)</f>
        <v>0</v>
      </c>
      <c r="BG335" s="252">
        <f>IF(N335="zákl. prenesená",J335,0)</f>
        <v>0</v>
      </c>
      <c r="BH335" s="252">
        <f>IF(N335="zníž. prenesená",J335,0)</f>
        <v>0</v>
      </c>
      <c r="BI335" s="252">
        <f>IF(N335="nulová",J335,0)</f>
        <v>0</v>
      </c>
      <c r="BJ335" s="18" t="s">
        <v>92</v>
      </c>
      <c r="BK335" s="252">
        <f>ROUND(I335*H335,2)</f>
        <v>0</v>
      </c>
      <c r="BL335" s="18" t="s">
        <v>227</v>
      </c>
      <c r="BM335" s="251" t="s">
        <v>725</v>
      </c>
    </row>
    <row r="336" s="13" customFormat="1">
      <c r="A336" s="13"/>
      <c r="B336" s="258"/>
      <c r="C336" s="259"/>
      <c r="D336" s="260" t="s">
        <v>256</v>
      </c>
      <c r="E336" s="261" t="s">
        <v>1</v>
      </c>
      <c r="F336" s="262" t="s">
        <v>726</v>
      </c>
      <c r="G336" s="259"/>
      <c r="H336" s="263">
        <v>25</v>
      </c>
      <c r="I336" s="264"/>
      <c r="J336" s="259"/>
      <c r="K336" s="259"/>
      <c r="L336" s="265"/>
      <c r="M336" s="266"/>
      <c r="N336" s="267"/>
      <c r="O336" s="267"/>
      <c r="P336" s="267"/>
      <c r="Q336" s="267"/>
      <c r="R336" s="267"/>
      <c r="S336" s="267"/>
      <c r="T336" s="268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69" t="s">
        <v>256</v>
      </c>
      <c r="AU336" s="269" t="s">
        <v>92</v>
      </c>
      <c r="AV336" s="13" t="s">
        <v>92</v>
      </c>
      <c r="AW336" s="13" t="s">
        <v>32</v>
      </c>
      <c r="AX336" s="13" t="s">
        <v>84</v>
      </c>
      <c r="AY336" s="269" t="s">
        <v>210</v>
      </c>
    </row>
    <row r="337" s="2" customFormat="1" ht="16.30189" customHeight="1">
      <c r="A337" s="39"/>
      <c r="B337" s="40"/>
      <c r="C337" s="239" t="s">
        <v>727</v>
      </c>
      <c r="D337" s="239" t="s">
        <v>213</v>
      </c>
      <c r="E337" s="240" t="s">
        <v>728</v>
      </c>
      <c r="F337" s="241" t="s">
        <v>729</v>
      </c>
      <c r="G337" s="242" t="s">
        <v>310</v>
      </c>
      <c r="H337" s="243">
        <v>25</v>
      </c>
      <c r="I337" s="244"/>
      <c r="J337" s="245">
        <f>ROUND(I337*H337,2)</f>
        <v>0</v>
      </c>
      <c r="K337" s="246"/>
      <c r="L337" s="45"/>
      <c r="M337" s="247" t="s">
        <v>1</v>
      </c>
      <c r="N337" s="248" t="s">
        <v>42</v>
      </c>
      <c r="O337" s="98"/>
      <c r="P337" s="249">
        <f>O337*H337</f>
        <v>0</v>
      </c>
      <c r="Q337" s="249">
        <v>2.0000000000000002E-05</v>
      </c>
      <c r="R337" s="249">
        <f>Q337*H337</f>
        <v>0.00050000000000000001</v>
      </c>
      <c r="S337" s="249">
        <v>0</v>
      </c>
      <c r="T337" s="250">
        <f>S337*H337</f>
        <v>0</v>
      </c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R337" s="251" t="s">
        <v>227</v>
      </c>
      <c r="AT337" s="251" t="s">
        <v>213</v>
      </c>
      <c r="AU337" s="251" t="s">
        <v>92</v>
      </c>
      <c r="AY337" s="18" t="s">
        <v>210</v>
      </c>
      <c r="BE337" s="252">
        <f>IF(N337="základná",J337,0)</f>
        <v>0</v>
      </c>
      <c r="BF337" s="252">
        <f>IF(N337="znížená",J337,0)</f>
        <v>0</v>
      </c>
      <c r="BG337" s="252">
        <f>IF(N337="zákl. prenesená",J337,0)</f>
        <v>0</v>
      </c>
      <c r="BH337" s="252">
        <f>IF(N337="zníž. prenesená",J337,0)</f>
        <v>0</v>
      </c>
      <c r="BI337" s="252">
        <f>IF(N337="nulová",J337,0)</f>
        <v>0</v>
      </c>
      <c r="BJ337" s="18" t="s">
        <v>92</v>
      </c>
      <c r="BK337" s="252">
        <f>ROUND(I337*H337,2)</f>
        <v>0</v>
      </c>
      <c r="BL337" s="18" t="s">
        <v>227</v>
      </c>
      <c r="BM337" s="251" t="s">
        <v>730</v>
      </c>
    </row>
    <row r="338" s="2" customFormat="1" ht="23.4566" customHeight="1">
      <c r="A338" s="39"/>
      <c r="B338" s="40"/>
      <c r="C338" s="239" t="s">
        <v>731</v>
      </c>
      <c r="D338" s="239" t="s">
        <v>213</v>
      </c>
      <c r="E338" s="240" t="s">
        <v>732</v>
      </c>
      <c r="F338" s="241" t="s">
        <v>733</v>
      </c>
      <c r="G338" s="242" t="s">
        <v>254</v>
      </c>
      <c r="H338" s="243">
        <v>768</v>
      </c>
      <c r="I338" s="244"/>
      <c r="J338" s="245">
        <f>ROUND(I338*H338,2)</f>
        <v>0</v>
      </c>
      <c r="K338" s="246"/>
      <c r="L338" s="45"/>
      <c r="M338" s="247" t="s">
        <v>1</v>
      </c>
      <c r="N338" s="248" t="s">
        <v>42</v>
      </c>
      <c r="O338" s="98"/>
      <c r="P338" s="249">
        <f>O338*H338</f>
        <v>0</v>
      </c>
      <c r="Q338" s="249">
        <v>0.27382000000000001</v>
      </c>
      <c r="R338" s="249">
        <f>Q338*H338</f>
        <v>210.29376000000002</v>
      </c>
      <c r="S338" s="249">
        <v>0</v>
      </c>
      <c r="T338" s="250">
        <f>S338*H338</f>
        <v>0</v>
      </c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R338" s="251" t="s">
        <v>227</v>
      </c>
      <c r="AT338" s="251" t="s">
        <v>213</v>
      </c>
      <c r="AU338" s="251" t="s">
        <v>92</v>
      </c>
      <c r="AY338" s="18" t="s">
        <v>210</v>
      </c>
      <c r="BE338" s="252">
        <f>IF(N338="základná",J338,0)</f>
        <v>0</v>
      </c>
      <c r="BF338" s="252">
        <f>IF(N338="znížená",J338,0)</f>
        <v>0</v>
      </c>
      <c r="BG338" s="252">
        <f>IF(N338="zákl. prenesená",J338,0)</f>
        <v>0</v>
      </c>
      <c r="BH338" s="252">
        <f>IF(N338="zníž. prenesená",J338,0)</f>
        <v>0</v>
      </c>
      <c r="BI338" s="252">
        <f>IF(N338="nulová",J338,0)</f>
        <v>0</v>
      </c>
      <c r="BJ338" s="18" t="s">
        <v>92</v>
      </c>
      <c r="BK338" s="252">
        <f>ROUND(I338*H338,2)</f>
        <v>0</v>
      </c>
      <c r="BL338" s="18" t="s">
        <v>227</v>
      </c>
      <c r="BM338" s="251" t="s">
        <v>734</v>
      </c>
    </row>
    <row r="339" s="13" customFormat="1">
      <c r="A339" s="13"/>
      <c r="B339" s="258"/>
      <c r="C339" s="259"/>
      <c r="D339" s="260" t="s">
        <v>256</v>
      </c>
      <c r="E339" s="261" t="s">
        <v>1</v>
      </c>
      <c r="F339" s="262" t="s">
        <v>735</v>
      </c>
      <c r="G339" s="259"/>
      <c r="H339" s="263">
        <v>768</v>
      </c>
      <c r="I339" s="264"/>
      <c r="J339" s="259"/>
      <c r="K339" s="259"/>
      <c r="L339" s="265"/>
      <c r="M339" s="266"/>
      <c r="N339" s="267"/>
      <c r="O339" s="267"/>
      <c r="P339" s="267"/>
      <c r="Q339" s="267"/>
      <c r="R339" s="267"/>
      <c r="S339" s="267"/>
      <c r="T339" s="268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69" t="s">
        <v>256</v>
      </c>
      <c r="AU339" s="269" t="s">
        <v>92</v>
      </c>
      <c r="AV339" s="13" t="s">
        <v>92</v>
      </c>
      <c r="AW339" s="13" t="s">
        <v>32</v>
      </c>
      <c r="AX339" s="13" t="s">
        <v>76</v>
      </c>
      <c r="AY339" s="269" t="s">
        <v>210</v>
      </c>
    </row>
    <row r="340" s="14" customFormat="1">
      <c r="A340" s="14"/>
      <c r="B340" s="270"/>
      <c r="C340" s="271"/>
      <c r="D340" s="260" t="s">
        <v>256</v>
      </c>
      <c r="E340" s="272" t="s">
        <v>1</v>
      </c>
      <c r="F340" s="273" t="s">
        <v>268</v>
      </c>
      <c r="G340" s="271"/>
      <c r="H340" s="274">
        <v>768</v>
      </c>
      <c r="I340" s="275"/>
      <c r="J340" s="271"/>
      <c r="K340" s="271"/>
      <c r="L340" s="276"/>
      <c r="M340" s="277"/>
      <c r="N340" s="278"/>
      <c r="O340" s="278"/>
      <c r="P340" s="278"/>
      <c r="Q340" s="278"/>
      <c r="R340" s="278"/>
      <c r="S340" s="278"/>
      <c r="T340" s="279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80" t="s">
        <v>256</v>
      </c>
      <c r="AU340" s="280" t="s">
        <v>92</v>
      </c>
      <c r="AV340" s="14" t="s">
        <v>227</v>
      </c>
      <c r="AW340" s="14" t="s">
        <v>32</v>
      </c>
      <c r="AX340" s="14" t="s">
        <v>84</v>
      </c>
      <c r="AY340" s="280" t="s">
        <v>210</v>
      </c>
    </row>
    <row r="341" s="2" customFormat="1" ht="23.4566" customHeight="1">
      <c r="A341" s="39"/>
      <c r="B341" s="40"/>
      <c r="C341" s="281" t="s">
        <v>736</v>
      </c>
      <c r="D341" s="281" t="s">
        <v>330</v>
      </c>
      <c r="E341" s="282" t="s">
        <v>737</v>
      </c>
      <c r="F341" s="283" t="s">
        <v>738</v>
      </c>
      <c r="G341" s="284" t="s">
        <v>563</v>
      </c>
      <c r="H341" s="285">
        <v>5171.1999999999998</v>
      </c>
      <c r="I341" s="286"/>
      <c r="J341" s="287">
        <f>ROUND(I341*H341,2)</f>
        <v>0</v>
      </c>
      <c r="K341" s="288"/>
      <c r="L341" s="289"/>
      <c r="M341" s="290" t="s">
        <v>1</v>
      </c>
      <c r="N341" s="291" t="s">
        <v>42</v>
      </c>
      <c r="O341" s="98"/>
      <c r="P341" s="249">
        <f>O341*H341</f>
        <v>0</v>
      </c>
      <c r="Q341" s="249">
        <v>0.027</v>
      </c>
      <c r="R341" s="249">
        <f>Q341*H341</f>
        <v>139.6224</v>
      </c>
      <c r="S341" s="249">
        <v>0</v>
      </c>
      <c r="T341" s="250">
        <f>S341*H341</f>
        <v>0</v>
      </c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R341" s="251" t="s">
        <v>287</v>
      </c>
      <c r="AT341" s="251" t="s">
        <v>330</v>
      </c>
      <c r="AU341" s="251" t="s">
        <v>92</v>
      </c>
      <c r="AY341" s="18" t="s">
        <v>210</v>
      </c>
      <c r="BE341" s="252">
        <f>IF(N341="základná",J341,0)</f>
        <v>0</v>
      </c>
      <c r="BF341" s="252">
        <f>IF(N341="znížená",J341,0)</f>
        <v>0</v>
      </c>
      <c r="BG341" s="252">
        <f>IF(N341="zákl. prenesená",J341,0)</f>
        <v>0</v>
      </c>
      <c r="BH341" s="252">
        <f>IF(N341="zníž. prenesená",J341,0)</f>
        <v>0</v>
      </c>
      <c r="BI341" s="252">
        <f>IF(N341="nulová",J341,0)</f>
        <v>0</v>
      </c>
      <c r="BJ341" s="18" t="s">
        <v>92</v>
      </c>
      <c r="BK341" s="252">
        <f>ROUND(I341*H341,2)</f>
        <v>0</v>
      </c>
      <c r="BL341" s="18" t="s">
        <v>227</v>
      </c>
      <c r="BM341" s="251" t="s">
        <v>739</v>
      </c>
    </row>
    <row r="342" s="13" customFormat="1">
      <c r="A342" s="13"/>
      <c r="B342" s="258"/>
      <c r="C342" s="259"/>
      <c r="D342" s="260" t="s">
        <v>256</v>
      </c>
      <c r="E342" s="261" t="s">
        <v>1</v>
      </c>
      <c r="F342" s="262" t="s">
        <v>740</v>
      </c>
      <c r="G342" s="259"/>
      <c r="H342" s="263">
        <v>5171.1999999999998</v>
      </c>
      <c r="I342" s="264"/>
      <c r="J342" s="259"/>
      <c r="K342" s="259"/>
      <c r="L342" s="265"/>
      <c r="M342" s="266"/>
      <c r="N342" s="267"/>
      <c r="O342" s="267"/>
      <c r="P342" s="267"/>
      <c r="Q342" s="267"/>
      <c r="R342" s="267"/>
      <c r="S342" s="267"/>
      <c r="T342" s="268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69" t="s">
        <v>256</v>
      </c>
      <c r="AU342" s="269" t="s">
        <v>92</v>
      </c>
      <c r="AV342" s="13" t="s">
        <v>92</v>
      </c>
      <c r="AW342" s="13" t="s">
        <v>32</v>
      </c>
      <c r="AX342" s="13" t="s">
        <v>76</v>
      </c>
      <c r="AY342" s="269" t="s">
        <v>210</v>
      </c>
    </row>
    <row r="343" s="14" customFormat="1">
      <c r="A343" s="14"/>
      <c r="B343" s="270"/>
      <c r="C343" s="271"/>
      <c r="D343" s="260" t="s">
        <v>256</v>
      </c>
      <c r="E343" s="272" t="s">
        <v>1</v>
      </c>
      <c r="F343" s="273" t="s">
        <v>268</v>
      </c>
      <c r="G343" s="271"/>
      <c r="H343" s="274">
        <v>5171.1999999999998</v>
      </c>
      <c r="I343" s="275"/>
      <c r="J343" s="271"/>
      <c r="K343" s="271"/>
      <c r="L343" s="276"/>
      <c r="M343" s="277"/>
      <c r="N343" s="278"/>
      <c r="O343" s="278"/>
      <c r="P343" s="278"/>
      <c r="Q343" s="278"/>
      <c r="R343" s="278"/>
      <c r="S343" s="278"/>
      <c r="T343" s="279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80" t="s">
        <v>256</v>
      </c>
      <c r="AU343" s="280" t="s">
        <v>92</v>
      </c>
      <c r="AV343" s="14" t="s">
        <v>227</v>
      </c>
      <c r="AW343" s="14" t="s">
        <v>32</v>
      </c>
      <c r="AX343" s="14" t="s">
        <v>84</v>
      </c>
      <c r="AY343" s="280" t="s">
        <v>210</v>
      </c>
    </row>
    <row r="344" s="2" customFormat="1" ht="23.4566" customHeight="1">
      <c r="A344" s="39"/>
      <c r="B344" s="40"/>
      <c r="C344" s="239" t="s">
        <v>741</v>
      </c>
      <c r="D344" s="239" t="s">
        <v>213</v>
      </c>
      <c r="E344" s="240" t="s">
        <v>742</v>
      </c>
      <c r="F344" s="241" t="s">
        <v>743</v>
      </c>
      <c r="G344" s="242" t="s">
        <v>310</v>
      </c>
      <c r="H344" s="243">
        <v>1280</v>
      </c>
      <c r="I344" s="244"/>
      <c r="J344" s="245">
        <f>ROUND(I344*H344,2)</f>
        <v>0</v>
      </c>
      <c r="K344" s="246"/>
      <c r="L344" s="45"/>
      <c r="M344" s="247" t="s">
        <v>1</v>
      </c>
      <c r="N344" s="248" t="s">
        <v>42</v>
      </c>
      <c r="O344" s="98"/>
      <c r="P344" s="249">
        <f>O344*H344</f>
        <v>0</v>
      </c>
      <c r="Q344" s="249">
        <v>0.15992999999999999</v>
      </c>
      <c r="R344" s="249">
        <f>Q344*H344</f>
        <v>204.71039999999999</v>
      </c>
      <c r="S344" s="249">
        <v>0</v>
      </c>
      <c r="T344" s="250">
        <f>S344*H344</f>
        <v>0</v>
      </c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R344" s="251" t="s">
        <v>227</v>
      </c>
      <c r="AT344" s="251" t="s">
        <v>213</v>
      </c>
      <c r="AU344" s="251" t="s">
        <v>92</v>
      </c>
      <c r="AY344" s="18" t="s">
        <v>210</v>
      </c>
      <c r="BE344" s="252">
        <f>IF(N344="základná",J344,0)</f>
        <v>0</v>
      </c>
      <c r="BF344" s="252">
        <f>IF(N344="znížená",J344,0)</f>
        <v>0</v>
      </c>
      <c r="BG344" s="252">
        <f>IF(N344="zákl. prenesená",J344,0)</f>
        <v>0</v>
      </c>
      <c r="BH344" s="252">
        <f>IF(N344="zníž. prenesená",J344,0)</f>
        <v>0</v>
      </c>
      <c r="BI344" s="252">
        <f>IF(N344="nulová",J344,0)</f>
        <v>0</v>
      </c>
      <c r="BJ344" s="18" t="s">
        <v>92</v>
      </c>
      <c r="BK344" s="252">
        <f>ROUND(I344*H344,2)</f>
        <v>0</v>
      </c>
      <c r="BL344" s="18" t="s">
        <v>227</v>
      </c>
      <c r="BM344" s="251" t="s">
        <v>744</v>
      </c>
    </row>
    <row r="345" s="13" customFormat="1">
      <c r="A345" s="13"/>
      <c r="B345" s="258"/>
      <c r="C345" s="259"/>
      <c r="D345" s="260" t="s">
        <v>256</v>
      </c>
      <c r="E345" s="261" t="s">
        <v>1</v>
      </c>
      <c r="F345" s="262" t="s">
        <v>745</v>
      </c>
      <c r="G345" s="259"/>
      <c r="H345" s="263">
        <v>1280</v>
      </c>
      <c r="I345" s="264"/>
      <c r="J345" s="259"/>
      <c r="K345" s="259"/>
      <c r="L345" s="265"/>
      <c r="M345" s="266"/>
      <c r="N345" s="267"/>
      <c r="O345" s="267"/>
      <c r="P345" s="267"/>
      <c r="Q345" s="267"/>
      <c r="R345" s="267"/>
      <c r="S345" s="267"/>
      <c r="T345" s="268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69" t="s">
        <v>256</v>
      </c>
      <c r="AU345" s="269" t="s">
        <v>92</v>
      </c>
      <c r="AV345" s="13" t="s">
        <v>92</v>
      </c>
      <c r="AW345" s="13" t="s">
        <v>32</v>
      </c>
      <c r="AX345" s="13" t="s">
        <v>84</v>
      </c>
      <c r="AY345" s="269" t="s">
        <v>210</v>
      </c>
    </row>
    <row r="346" s="2" customFormat="1" ht="23.4566" customHeight="1">
      <c r="A346" s="39"/>
      <c r="B346" s="40"/>
      <c r="C346" s="281" t="s">
        <v>746</v>
      </c>
      <c r="D346" s="281" t="s">
        <v>330</v>
      </c>
      <c r="E346" s="282" t="s">
        <v>747</v>
      </c>
      <c r="F346" s="283" t="s">
        <v>748</v>
      </c>
      <c r="G346" s="284" t="s">
        <v>563</v>
      </c>
      <c r="H346" s="285">
        <v>4300.8000000000002</v>
      </c>
      <c r="I346" s="286"/>
      <c r="J346" s="287">
        <f>ROUND(I346*H346,2)</f>
        <v>0</v>
      </c>
      <c r="K346" s="288"/>
      <c r="L346" s="289"/>
      <c r="M346" s="290" t="s">
        <v>1</v>
      </c>
      <c r="N346" s="291" t="s">
        <v>42</v>
      </c>
      <c r="O346" s="98"/>
      <c r="P346" s="249">
        <f>O346*H346</f>
        <v>0</v>
      </c>
      <c r="Q346" s="249">
        <v>0.034000000000000002</v>
      </c>
      <c r="R346" s="249">
        <f>Q346*H346</f>
        <v>146.22720000000001</v>
      </c>
      <c r="S346" s="249">
        <v>0</v>
      </c>
      <c r="T346" s="250">
        <f>S346*H346</f>
        <v>0</v>
      </c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R346" s="251" t="s">
        <v>287</v>
      </c>
      <c r="AT346" s="251" t="s">
        <v>330</v>
      </c>
      <c r="AU346" s="251" t="s">
        <v>92</v>
      </c>
      <c r="AY346" s="18" t="s">
        <v>210</v>
      </c>
      <c r="BE346" s="252">
        <f>IF(N346="základná",J346,0)</f>
        <v>0</v>
      </c>
      <c r="BF346" s="252">
        <f>IF(N346="znížená",J346,0)</f>
        <v>0</v>
      </c>
      <c r="BG346" s="252">
        <f>IF(N346="zákl. prenesená",J346,0)</f>
        <v>0</v>
      </c>
      <c r="BH346" s="252">
        <f>IF(N346="zníž. prenesená",J346,0)</f>
        <v>0</v>
      </c>
      <c r="BI346" s="252">
        <f>IF(N346="nulová",J346,0)</f>
        <v>0</v>
      </c>
      <c r="BJ346" s="18" t="s">
        <v>92</v>
      </c>
      <c r="BK346" s="252">
        <f>ROUND(I346*H346,2)</f>
        <v>0</v>
      </c>
      <c r="BL346" s="18" t="s">
        <v>227</v>
      </c>
      <c r="BM346" s="251" t="s">
        <v>749</v>
      </c>
    </row>
    <row r="347" s="13" customFormat="1">
      <c r="A347" s="13"/>
      <c r="B347" s="258"/>
      <c r="C347" s="259"/>
      <c r="D347" s="260" t="s">
        <v>256</v>
      </c>
      <c r="E347" s="259"/>
      <c r="F347" s="262" t="s">
        <v>750</v>
      </c>
      <c r="G347" s="259"/>
      <c r="H347" s="263">
        <v>4300.8000000000002</v>
      </c>
      <c r="I347" s="264"/>
      <c r="J347" s="259"/>
      <c r="K347" s="259"/>
      <c r="L347" s="265"/>
      <c r="M347" s="266"/>
      <c r="N347" s="267"/>
      <c r="O347" s="267"/>
      <c r="P347" s="267"/>
      <c r="Q347" s="267"/>
      <c r="R347" s="267"/>
      <c r="S347" s="267"/>
      <c r="T347" s="268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69" t="s">
        <v>256</v>
      </c>
      <c r="AU347" s="269" t="s">
        <v>92</v>
      </c>
      <c r="AV347" s="13" t="s">
        <v>92</v>
      </c>
      <c r="AW347" s="13" t="s">
        <v>4</v>
      </c>
      <c r="AX347" s="13" t="s">
        <v>84</v>
      </c>
      <c r="AY347" s="269" t="s">
        <v>210</v>
      </c>
    </row>
    <row r="348" s="2" customFormat="1" ht="31.92453" customHeight="1">
      <c r="A348" s="39"/>
      <c r="B348" s="40"/>
      <c r="C348" s="239" t="s">
        <v>751</v>
      </c>
      <c r="D348" s="239" t="s">
        <v>213</v>
      </c>
      <c r="E348" s="240" t="s">
        <v>752</v>
      </c>
      <c r="F348" s="241" t="s">
        <v>753</v>
      </c>
      <c r="G348" s="242" t="s">
        <v>254</v>
      </c>
      <c r="H348" s="243">
        <v>6900</v>
      </c>
      <c r="I348" s="244"/>
      <c r="J348" s="245">
        <f>ROUND(I348*H348,2)</f>
        <v>0</v>
      </c>
      <c r="K348" s="246"/>
      <c r="L348" s="45"/>
      <c r="M348" s="247" t="s">
        <v>1</v>
      </c>
      <c r="N348" s="248" t="s">
        <v>42</v>
      </c>
      <c r="O348" s="98"/>
      <c r="P348" s="249">
        <f>O348*H348</f>
        <v>0</v>
      </c>
      <c r="Q348" s="249">
        <v>0</v>
      </c>
      <c r="R348" s="249">
        <f>Q348*H348</f>
        <v>0</v>
      </c>
      <c r="S348" s="249">
        <v>0</v>
      </c>
      <c r="T348" s="250">
        <f>S348*H348</f>
        <v>0</v>
      </c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R348" s="251" t="s">
        <v>227</v>
      </c>
      <c r="AT348" s="251" t="s">
        <v>213</v>
      </c>
      <c r="AU348" s="251" t="s">
        <v>92</v>
      </c>
      <c r="AY348" s="18" t="s">
        <v>210</v>
      </c>
      <c r="BE348" s="252">
        <f>IF(N348="základná",J348,0)</f>
        <v>0</v>
      </c>
      <c r="BF348" s="252">
        <f>IF(N348="znížená",J348,0)</f>
        <v>0</v>
      </c>
      <c r="BG348" s="252">
        <f>IF(N348="zákl. prenesená",J348,0)</f>
        <v>0</v>
      </c>
      <c r="BH348" s="252">
        <f>IF(N348="zníž. prenesená",J348,0)</f>
        <v>0</v>
      </c>
      <c r="BI348" s="252">
        <f>IF(N348="nulová",J348,0)</f>
        <v>0</v>
      </c>
      <c r="BJ348" s="18" t="s">
        <v>92</v>
      </c>
      <c r="BK348" s="252">
        <f>ROUND(I348*H348,2)</f>
        <v>0</v>
      </c>
      <c r="BL348" s="18" t="s">
        <v>227</v>
      </c>
      <c r="BM348" s="251" t="s">
        <v>754</v>
      </c>
    </row>
    <row r="349" s="13" customFormat="1">
      <c r="A349" s="13"/>
      <c r="B349" s="258"/>
      <c r="C349" s="259"/>
      <c r="D349" s="260" t="s">
        <v>256</v>
      </c>
      <c r="E349" s="261" t="s">
        <v>1</v>
      </c>
      <c r="F349" s="262" t="s">
        <v>755</v>
      </c>
      <c r="G349" s="259"/>
      <c r="H349" s="263">
        <v>6900</v>
      </c>
      <c r="I349" s="264"/>
      <c r="J349" s="259"/>
      <c r="K349" s="259"/>
      <c r="L349" s="265"/>
      <c r="M349" s="266"/>
      <c r="N349" s="267"/>
      <c r="O349" s="267"/>
      <c r="P349" s="267"/>
      <c r="Q349" s="267"/>
      <c r="R349" s="267"/>
      <c r="S349" s="267"/>
      <c r="T349" s="268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69" t="s">
        <v>256</v>
      </c>
      <c r="AU349" s="269" t="s">
        <v>92</v>
      </c>
      <c r="AV349" s="13" t="s">
        <v>92</v>
      </c>
      <c r="AW349" s="13" t="s">
        <v>32</v>
      </c>
      <c r="AX349" s="13" t="s">
        <v>84</v>
      </c>
      <c r="AY349" s="269" t="s">
        <v>210</v>
      </c>
    </row>
    <row r="350" s="2" customFormat="1" ht="23.4566" customHeight="1">
      <c r="A350" s="39"/>
      <c r="B350" s="40"/>
      <c r="C350" s="239" t="s">
        <v>756</v>
      </c>
      <c r="D350" s="239" t="s">
        <v>213</v>
      </c>
      <c r="E350" s="240" t="s">
        <v>757</v>
      </c>
      <c r="F350" s="241" t="s">
        <v>758</v>
      </c>
      <c r="G350" s="242" t="s">
        <v>254</v>
      </c>
      <c r="H350" s="243">
        <v>1975.75</v>
      </c>
      <c r="I350" s="244"/>
      <c r="J350" s="245">
        <f>ROUND(I350*H350,2)</f>
        <v>0</v>
      </c>
      <c r="K350" s="246"/>
      <c r="L350" s="45"/>
      <c r="M350" s="247" t="s">
        <v>1</v>
      </c>
      <c r="N350" s="248" t="s">
        <v>42</v>
      </c>
      <c r="O350" s="98"/>
      <c r="P350" s="249">
        <f>O350*H350</f>
        <v>0</v>
      </c>
      <c r="Q350" s="249">
        <v>0</v>
      </c>
      <c r="R350" s="249">
        <f>Q350*H350</f>
        <v>0</v>
      </c>
      <c r="S350" s="249">
        <v>0.252</v>
      </c>
      <c r="T350" s="250">
        <f>S350*H350</f>
        <v>497.88900000000001</v>
      </c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R350" s="251" t="s">
        <v>227</v>
      </c>
      <c r="AT350" s="251" t="s">
        <v>213</v>
      </c>
      <c r="AU350" s="251" t="s">
        <v>92</v>
      </c>
      <c r="AY350" s="18" t="s">
        <v>210</v>
      </c>
      <c r="BE350" s="252">
        <f>IF(N350="základná",J350,0)</f>
        <v>0</v>
      </c>
      <c r="BF350" s="252">
        <f>IF(N350="znížená",J350,0)</f>
        <v>0</v>
      </c>
      <c r="BG350" s="252">
        <f>IF(N350="zákl. prenesená",J350,0)</f>
        <v>0</v>
      </c>
      <c r="BH350" s="252">
        <f>IF(N350="zníž. prenesená",J350,0)</f>
        <v>0</v>
      </c>
      <c r="BI350" s="252">
        <f>IF(N350="nulová",J350,0)</f>
        <v>0</v>
      </c>
      <c r="BJ350" s="18" t="s">
        <v>92</v>
      </c>
      <c r="BK350" s="252">
        <f>ROUND(I350*H350,2)</f>
        <v>0</v>
      </c>
      <c r="BL350" s="18" t="s">
        <v>227</v>
      </c>
      <c r="BM350" s="251" t="s">
        <v>759</v>
      </c>
    </row>
    <row r="351" s="13" customFormat="1">
      <c r="A351" s="13"/>
      <c r="B351" s="258"/>
      <c r="C351" s="259"/>
      <c r="D351" s="260" t="s">
        <v>256</v>
      </c>
      <c r="E351" s="261" t="s">
        <v>1</v>
      </c>
      <c r="F351" s="262" t="s">
        <v>760</v>
      </c>
      <c r="G351" s="259"/>
      <c r="H351" s="263">
        <v>1975.75</v>
      </c>
      <c r="I351" s="264"/>
      <c r="J351" s="259"/>
      <c r="K351" s="259"/>
      <c r="L351" s="265"/>
      <c r="M351" s="266"/>
      <c r="N351" s="267"/>
      <c r="O351" s="267"/>
      <c r="P351" s="267"/>
      <c r="Q351" s="267"/>
      <c r="R351" s="267"/>
      <c r="S351" s="267"/>
      <c r="T351" s="268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69" t="s">
        <v>256</v>
      </c>
      <c r="AU351" s="269" t="s">
        <v>92</v>
      </c>
      <c r="AV351" s="13" t="s">
        <v>92</v>
      </c>
      <c r="AW351" s="13" t="s">
        <v>32</v>
      </c>
      <c r="AX351" s="13" t="s">
        <v>84</v>
      </c>
      <c r="AY351" s="269" t="s">
        <v>210</v>
      </c>
    </row>
    <row r="352" s="2" customFormat="1" ht="36.72453" customHeight="1">
      <c r="A352" s="39"/>
      <c r="B352" s="40"/>
      <c r="C352" s="239" t="s">
        <v>761</v>
      </c>
      <c r="D352" s="239" t="s">
        <v>213</v>
      </c>
      <c r="E352" s="240" t="s">
        <v>762</v>
      </c>
      <c r="F352" s="241" t="s">
        <v>763</v>
      </c>
      <c r="G352" s="242" t="s">
        <v>563</v>
      </c>
      <c r="H352" s="243">
        <v>312</v>
      </c>
      <c r="I352" s="244"/>
      <c r="J352" s="245">
        <f>ROUND(I352*H352,2)</f>
        <v>0</v>
      </c>
      <c r="K352" s="246"/>
      <c r="L352" s="45"/>
      <c r="M352" s="247" t="s">
        <v>1</v>
      </c>
      <c r="N352" s="248" t="s">
        <v>42</v>
      </c>
      <c r="O352" s="98"/>
      <c r="P352" s="249">
        <f>O352*H352</f>
        <v>0</v>
      </c>
      <c r="Q352" s="249">
        <v>0.00012999999999999999</v>
      </c>
      <c r="R352" s="249">
        <f>Q352*H352</f>
        <v>0.040559999999999999</v>
      </c>
      <c r="S352" s="249">
        <v>0</v>
      </c>
      <c r="T352" s="250">
        <f>S352*H352</f>
        <v>0</v>
      </c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R352" s="251" t="s">
        <v>227</v>
      </c>
      <c r="AT352" s="251" t="s">
        <v>213</v>
      </c>
      <c r="AU352" s="251" t="s">
        <v>92</v>
      </c>
      <c r="AY352" s="18" t="s">
        <v>210</v>
      </c>
      <c r="BE352" s="252">
        <f>IF(N352="základná",J352,0)</f>
        <v>0</v>
      </c>
      <c r="BF352" s="252">
        <f>IF(N352="znížená",J352,0)</f>
        <v>0</v>
      </c>
      <c r="BG352" s="252">
        <f>IF(N352="zákl. prenesená",J352,0)</f>
        <v>0</v>
      </c>
      <c r="BH352" s="252">
        <f>IF(N352="zníž. prenesená",J352,0)</f>
        <v>0</v>
      </c>
      <c r="BI352" s="252">
        <f>IF(N352="nulová",J352,0)</f>
        <v>0</v>
      </c>
      <c r="BJ352" s="18" t="s">
        <v>92</v>
      </c>
      <c r="BK352" s="252">
        <f>ROUND(I352*H352,2)</f>
        <v>0</v>
      </c>
      <c r="BL352" s="18" t="s">
        <v>227</v>
      </c>
      <c r="BM352" s="251" t="s">
        <v>764</v>
      </c>
    </row>
    <row r="353" s="13" customFormat="1">
      <c r="A353" s="13"/>
      <c r="B353" s="258"/>
      <c r="C353" s="259"/>
      <c r="D353" s="260" t="s">
        <v>256</v>
      </c>
      <c r="E353" s="261" t="s">
        <v>1</v>
      </c>
      <c r="F353" s="262" t="s">
        <v>765</v>
      </c>
      <c r="G353" s="259"/>
      <c r="H353" s="263">
        <v>312</v>
      </c>
      <c r="I353" s="264"/>
      <c r="J353" s="259"/>
      <c r="K353" s="259"/>
      <c r="L353" s="265"/>
      <c r="M353" s="266"/>
      <c r="N353" s="267"/>
      <c r="O353" s="267"/>
      <c r="P353" s="267"/>
      <c r="Q353" s="267"/>
      <c r="R353" s="267"/>
      <c r="S353" s="267"/>
      <c r="T353" s="268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69" t="s">
        <v>256</v>
      </c>
      <c r="AU353" s="269" t="s">
        <v>92</v>
      </c>
      <c r="AV353" s="13" t="s">
        <v>92</v>
      </c>
      <c r="AW353" s="13" t="s">
        <v>32</v>
      </c>
      <c r="AX353" s="13" t="s">
        <v>76</v>
      </c>
      <c r="AY353" s="269" t="s">
        <v>210</v>
      </c>
    </row>
    <row r="354" s="14" customFormat="1">
      <c r="A354" s="14"/>
      <c r="B354" s="270"/>
      <c r="C354" s="271"/>
      <c r="D354" s="260" t="s">
        <v>256</v>
      </c>
      <c r="E354" s="272" t="s">
        <v>1</v>
      </c>
      <c r="F354" s="273" t="s">
        <v>268</v>
      </c>
      <c r="G354" s="271"/>
      <c r="H354" s="274">
        <v>312</v>
      </c>
      <c r="I354" s="275"/>
      <c r="J354" s="271"/>
      <c r="K354" s="271"/>
      <c r="L354" s="276"/>
      <c r="M354" s="277"/>
      <c r="N354" s="278"/>
      <c r="O354" s="278"/>
      <c r="P354" s="278"/>
      <c r="Q354" s="278"/>
      <c r="R354" s="278"/>
      <c r="S354" s="278"/>
      <c r="T354" s="279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80" t="s">
        <v>256</v>
      </c>
      <c r="AU354" s="280" t="s">
        <v>92</v>
      </c>
      <c r="AV354" s="14" t="s">
        <v>227</v>
      </c>
      <c r="AW354" s="14" t="s">
        <v>32</v>
      </c>
      <c r="AX354" s="14" t="s">
        <v>84</v>
      </c>
      <c r="AY354" s="280" t="s">
        <v>210</v>
      </c>
    </row>
    <row r="355" s="2" customFormat="1" ht="36.72453" customHeight="1">
      <c r="A355" s="39"/>
      <c r="B355" s="40"/>
      <c r="C355" s="239" t="s">
        <v>766</v>
      </c>
      <c r="D355" s="239" t="s">
        <v>213</v>
      </c>
      <c r="E355" s="240" t="s">
        <v>767</v>
      </c>
      <c r="F355" s="241" t="s">
        <v>768</v>
      </c>
      <c r="G355" s="242" t="s">
        <v>563</v>
      </c>
      <c r="H355" s="243">
        <v>7500</v>
      </c>
      <c r="I355" s="244"/>
      <c r="J355" s="245">
        <f>ROUND(I355*H355,2)</f>
        <v>0</v>
      </c>
      <c r="K355" s="246"/>
      <c r="L355" s="45"/>
      <c r="M355" s="247" t="s">
        <v>1</v>
      </c>
      <c r="N355" s="248" t="s">
        <v>42</v>
      </c>
      <c r="O355" s="98"/>
      <c r="P355" s="249">
        <f>O355*H355</f>
        <v>0</v>
      </c>
      <c r="Q355" s="249">
        <v>0.00032000000000000003</v>
      </c>
      <c r="R355" s="249">
        <f>Q355*H355</f>
        <v>2.4000000000000004</v>
      </c>
      <c r="S355" s="249">
        <v>0</v>
      </c>
      <c r="T355" s="250">
        <f>S355*H355</f>
        <v>0</v>
      </c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R355" s="251" t="s">
        <v>227</v>
      </c>
      <c r="AT355" s="251" t="s">
        <v>213</v>
      </c>
      <c r="AU355" s="251" t="s">
        <v>92</v>
      </c>
      <c r="AY355" s="18" t="s">
        <v>210</v>
      </c>
      <c r="BE355" s="252">
        <f>IF(N355="základná",J355,0)</f>
        <v>0</v>
      </c>
      <c r="BF355" s="252">
        <f>IF(N355="znížená",J355,0)</f>
        <v>0</v>
      </c>
      <c r="BG355" s="252">
        <f>IF(N355="zákl. prenesená",J355,0)</f>
        <v>0</v>
      </c>
      <c r="BH355" s="252">
        <f>IF(N355="zníž. prenesená",J355,0)</f>
        <v>0</v>
      </c>
      <c r="BI355" s="252">
        <f>IF(N355="nulová",J355,0)</f>
        <v>0</v>
      </c>
      <c r="BJ355" s="18" t="s">
        <v>92</v>
      </c>
      <c r="BK355" s="252">
        <f>ROUND(I355*H355,2)</f>
        <v>0</v>
      </c>
      <c r="BL355" s="18" t="s">
        <v>227</v>
      </c>
      <c r="BM355" s="251" t="s">
        <v>769</v>
      </c>
    </row>
    <row r="356" s="15" customFormat="1">
      <c r="A356" s="15"/>
      <c r="B356" s="292"/>
      <c r="C356" s="293"/>
      <c r="D356" s="260" t="s">
        <v>256</v>
      </c>
      <c r="E356" s="294" t="s">
        <v>1</v>
      </c>
      <c r="F356" s="295" t="s">
        <v>770</v>
      </c>
      <c r="G356" s="293"/>
      <c r="H356" s="294" t="s">
        <v>1</v>
      </c>
      <c r="I356" s="296"/>
      <c r="J356" s="293"/>
      <c r="K356" s="293"/>
      <c r="L356" s="297"/>
      <c r="M356" s="298"/>
      <c r="N356" s="299"/>
      <c r="O356" s="299"/>
      <c r="P356" s="299"/>
      <c r="Q356" s="299"/>
      <c r="R356" s="299"/>
      <c r="S356" s="299"/>
      <c r="T356" s="300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T356" s="301" t="s">
        <v>256</v>
      </c>
      <c r="AU356" s="301" t="s">
        <v>92</v>
      </c>
      <c r="AV356" s="15" t="s">
        <v>84</v>
      </c>
      <c r="AW356" s="15" t="s">
        <v>32</v>
      </c>
      <c r="AX356" s="15" t="s">
        <v>76</v>
      </c>
      <c r="AY356" s="301" t="s">
        <v>210</v>
      </c>
    </row>
    <row r="357" s="13" customFormat="1">
      <c r="A357" s="13"/>
      <c r="B357" s="258"/>
      <c r="C357" s="259"/>
      <c r="D357" s="260" t="s">
        <v>256</v>
      </c>
      <c r="E357" s="261" t="s">
        <v>1</v>
      </c>
      <c r="F357" s="262" t="s">
        <v>771</v>
      </c>
      <c r="G357" s="259"/>
      <c r="H357" s="263">
        <v>3570</v>
      </c>
      <c r="I357" s="264"/>
      <c r="J357" s="259"/>
      <c r="K357" s="259"/>
      <c r="L357" s="265"/>
      <c r="M357" s="266"/>
      <c r="N357" s="267"/>
      <c r="O357" s="267"/>
      <c r="P357" s="267"/>
      <c r="Q357" s="267"/>
      <c r="R357" s="267"/>
      <c r="S357" s="267"/>
      <c r="T357" s="268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69" t="s">
        <v>256</v>
      </c>
      <c r="AU357" s="269" t="s">
        <v>92</v>
      </c>
      <c r="AV357" s="13" t="s">
        <v>92</v>
      </c>
      <c r="AW357" s="13" t="s">
        <v>32</v>
      </c>
      <c r="AX357" s="13" t="s">
        <v>76</v>
      </c>
      <c r="AY357" s="269" t="s">
        <v>210</v>
      </c>
    </row>
    <row r="358" s="13" customFormat="1">
      <c r="A358" s="13"/>
      <c r="B358" s="258"/>
      <c r="C358" s="259"/>
      <c r="D358" s="260" t="s">
        <v>256</v>
      </c>
      <c r="E358" s="261" t="s">
        <v>1</v>
      </c>
      <c r="F358" s="262" t="s">
        <v>772</v>
      </c>
      <c r="G358" s="259"/>
      <c r="H358" s="263">
        <v>3930</v>
      </c>
      <c r="I358" s="264"/>
      <c r="J358" s="259"/>
      <c r="K358" s="259"/>
      <c r="L358" s="265"/>
      <c r="M358" s="266"/>
      <c r="N358" s="267"/>
      <c r="O358" s="267"/>
      <c r="P358" s="267"/>
      <c r="Q358" s="267"/>
      <c r="R358" s="267"/>
      <c r="S358" s="267"/>
      <c r="T358" s="268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69" t="s">
        <v>256</v>
      </c>
      <c r="AU358" s="269" t="s">
        <v>92</v>
      </c>
      <c r="AV358" s="13" t="s">
        <v>92</v>
      </c>
      <c r="AW358" s="13" t="s">
        <v>32</v>
      </c>
      <c r="AX358" s="13" t="s">
        <v>76</v>
      </c>
      <c r="AY358" s="269" t="s">
        <v>210</v>
      </c>
    </row>
    <row r="359" s="14" customFormat="1">
      <c r="A359" s="14"/>
      <c r="B359" s="270"/>
      <c r="C359" s="271"/>
      <c r="D359" s="260" t="s">
        <v>256</v>
      </c>
      <c r="E359" s="272" t="s">
        <v>1</v>
      </c>
      <c r="F359" s="273" t="s">
        <v>268</v>
      </c>
      <c r="G359" s="271"/>
      <c r="H359" s="274">
        <v>7500</v>
      </c>
      <c r="I359" s="275"/>
      <c r="J359" s="271"/>
      <c r="K359" s="271"/>
      <c r="L359" s="276"/>
      <c r="M359" s="277"/>
      <c r="N359" s="278"/>
      <c r="O359" s="278"/>
      <c r="P359" s="278"/>
      <c r="Q359" s="278"/>
      <c r="R359" s="278"/>
      <c r="S359" s="278"/>
      <c r="T359" s="279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80" t="s">
        <v>256</v>
      </c>
      <c r="AU359" s="280" t="s">
        <v>92</v>
      </c>
      <c r="AV359" s="14" t="s">
        <v>227</v>
      </c>
      <c r="AW359" s="14" t="s">
        <v>32</v>
      </c>
      <c r="AX359" s="14" t="s">
        <v>84</v>
      </c>
      <c r="AY359" s="280" t="s">
        <v>210</v>
      </c>
    </row>
    <row r="360" s="2" customFormat="1" ht="36.72453" customHeight="1">
      <c r="A360" s="39"/>
      <c r="B360" s="40"/>
      <c r="C360" s="239" t="s">
        <v>773</v>
      </c>
      <c r="D360" s="239" t="s">
        <v>213</v>
      </c>
      <c r="E360" s="240" t="s">
        <v>774</v>
      </c>
      <c r="F360" s="241" t="s">
        <v>775</v>
      </c>
      <c r="G360" s="242" t="s">
        <v>563</v>
      </c>
      <c r="H360" s="243">
        <v>1040</v>
      </c>
      <c r="I360" s="244"/>
      <c r="J360" s="245">
        <f>ROUND(I360*H360,2)</f>
        <v>0</v>
      </c>
      <c r="K360" s="246"/>
      <c r="L360" s="45"/>
      <c r="M360" s="247" t="s">
        <v>1</v>
      </c>
      <c r="N360" s="248" t="s">
        <v>42</v>
      </c>
      <c r="O360" s="98"/>
      <c r="P360" s="249">
        <f>O360*H360</f>
        <v>0</v>
      </c>
      <c r="Q360" s="249">
        <v>0.00035</v>
      </c>
      <c r="R360" s="249">
        <f>Q360*H360</f>
        <v>0.36399999999999999</v>
      </c>
      <c r="S360" s="249">
        <v>0</v>
      </c>
      <c r="T360" s="250">
        <f>S360*H360</f>
        <v>0</v>
      </c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R360" s="251" t="s">
        <v>227</v>
      </c>
      <c r="AT360" s="251" t="s">
        <v>213</v>
      </c>
      <c r="AU360" s="251" t="s">
        <v>92</v>
      </c>
      <c r="AY360" s="18" t="s">
        <v>210</v>
      </c>
      <c r="BE360" s="252">
        <f>IF(N360="základná",J360,0)</f>
        <v>0</v>
      </c>
      <c r="BF360" s="252">
        <f>IF(N360="znížená",J360,0)</f>
        <v>0</v>
      </c>
      <c r="BG360" s="252">
        <f>IF(N360="zákl. prenesená",J360,0)</f>
        <v>0</v>
      </c>
      <c r="BH360" s="252">
        <f>IF(N360="zníž. prenesená",J360,0)</f>
        <v>0</v>
      </c>
      <c r="BI360" s="252">
        <f>IF(N360="nulová",J360,0)</f>
        <v>0</v>
      </c>
      <c r="BJ360" s="18" t="s">
        <v>92</v>
      </c>
      <c r="BK360" s="252">
        <f>ROUND(I360*H360,2)</f>
        <v>0</v>
      </c>
      <c r="BL360" s="18" t="s">
        <v>227</v>
      </c>
      <c r="BM360" s="251" t="s">
        <v>776</v>
      </c>
    </row>
    <row r="361" s="13" customFormat="1">
      <c r="A361" s="13"/>
      <c r="B361" s="258"/>
      <c r="C361" s="259"/>
      <c r="D361" s="260" t="s">
        <v>256</v>
      </c>
      <c r="E361" s="261" t="s">
        <v>1</v>
      </c>
      <c r="F361" s="262" t="s">
        <v>777</v>
      </c>
      <c r="G361" s="259"/>
      <c r="H361" s="263">
        <v>1040</v>
      </c>
      <c r="I361" s="264"/>
      <c r="J361" s="259"/>
      <c r="K361" s="259"/>
      <c r="L361" s="265"/>
      <c r="M361" s="266"/>
      <c r="N361" s="267"/>
      <c r="O361" s="267"/>
      <c r="P361" s="267"/>
      <c r="Q361" s="267"/>
      <c r="R361" s="267"/>
      <c r="S361" s="267"/>
      <c r="T361" s="268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69" t="s">
        <v>256</v>
      </c>
      <c r="AU361" s="269" t="s">
        <v>92</v>
      </c>
      <c r="AV361" s="13" t="s">
        <v>92</v>
      </c>
      <c r="AW361" s="13" t="s">
        <v>32</v>
      </c>
      <c r="AX361" s="13" t="s">
        <v>84</v>
      </c>
      <c r="AY361" s="269" t="s">
        <v>210</v>
      </c>
    </row>
    <row r="362" s="2" customFormat="1" ht="23.4566" customHeight="1">
      <c r="A362" s="39"/>
      <c r="B362" s="40"/>
      <c r="C362" s="239" t="s">
        <v>778</v>
      </c>
      <c r="D362" s="239" t="s">
        <v>213</v>
      </c>
      <c r="E362" s="240" t="s">
        <v>779</v>
      </c>
      <c r="F362" s="241" t="s">
        <v>780</v>
      </c>
      <c r="G362" s="242" t="s">
        <v>310</v>
      </c>
      <c r="H362" s="243">
        <v>1092</v>
      </c>
      <c r="I362" s="244"/>
      <c r="J362" s="245">
        <f>ROUND(I362*H362,2)</f>
        <v>0</v>
      </c>
      <c r="K362" s="246"/>
      <c r="L362" s="45"/>
      <c r="M362" s="247" t="s">
        <v>1</v>
      </c>
      <c r="N362" s="248" t="s">
        <v>42</v>
      </c>
      <c r="O362" s="98"/>
      <c r="P362" s="249">
        <f>O362*H362</f>
        <v>0</v>
      </c>
      <c r="Q362" s="249">
        <v>9.0000000000000006E-05</v>
      </c>
      <c r="R362" s="249">
        <f>Q362*H362</f>
        <v>0.098280000000000006</v>
      </c>
      <c r="S362" s="249">
        <v>0.042000000000000003</v>
      </c>
      <c r="T362" s="250">
        <f>S362*H362</f>
        <v>45.864000000000004</v>
      </c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R362" s="251" t="s">
        <v>227</v>
      </c>
      <c r="AT362" s="251" t="s">
        <v>213</v>
      </c>
      <c r="AU362" s="251" t="s">
        <v>92</v>
      </c>
      <c r="AY362" s="18" t="s">
        <v>210</v>
      </c>
      <c r="BE362" s="252">
        <f>IF(N362="základná",J362,0)</f>
        <v>0</v>
      </c>
      <c r="BF362" s="252">
        <f>IF(N362="znížená",J362,0)</f>
        <v>0</v>
      </c>
      <c r="BG362" s="252">
        <f>IF(N362="zákl. prenesená",J362,0)</f>
        <v>0</v>
      </c>
      <c r="BH362" s="252">
        <f>IF(N362="zníž. prenesená",J362,0)</f>
        <v>0</v>
      </c>
      <c r="BI362" s="252">
        <f>IF(N362="nulová",J362,0)</f>
        <v>0</v>
      </c>
      <c r="BJ362" s="18" t="s">
        <v>92</v>
      </c>
      <c r="BK362" s="252">
        <f>ROUND(I362*H362,2)</f>
        <v>0</v>
      </c>
      <c r="BL362" s="18" t="s">
        <v>227</v>
      </c>
      <c r="BM362" s="251" t="s">
        <v>781</v>
      </c>
    </row>
    <row r="363" s="13" customFormat="1">
      <c r="A363" s="13"/>
      <c r="B363" s="258"/>
      <c r="C363" s="259"/>
      <c r="D363" s="260" t="s">
        <v>256</v>
      </c>
      <c r="E363" s="261" t="s">
        <v>1</v>
      </c>
      <c r="F363" s="262" t="s">
        <v>782</v>
      </c>
      <c r="G363" s="259"/>
      <c r="H363" s="263">
        <v>1092</v>
      </c>
      <c r="I363" s="264"/>
      <c r="J363" s="259"/>
      <c r="K363" s="259"/>
      <c r="L363" s="265"/>
      <c r="M363" s="266"/>
      <c r="N363" s="267"/>
      <c r="O363" s="267"/>
      <c r="P363" s="267"/>
      <c r="Q363" s="267"/>
      <c r="R363" s="267"/>
      <c r="S363" s="267"/>
      <c r="T363" s="268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69" t="s">
        <v>256</v>
      </c>
      <c r="AU363" s="269" t="s">
        <v>92</v>
      </c>
      <c r="AV363" s="13" t="s">
        <v>92</v>
      </c>
      <c r="AW363" s="13" t="s">
        <v>32</v>
      </c>
      <c r="AX363" s="13" t="s">
        <v>84</v>
      </c>
      <c r="AY363" s="269" t="s">
        <v>210</v>
      </c>
    </row>
    <row r="364" s="2" customFormat="1" ht="23.4566" customHeight="1">
      <c r="A364" s="39"/>
      <c r="B364" s="40"/>
      <c r="C364" s="239" t="s">
        <v>783</v>
      </c>
      <c r="D364" s="239" t="s">
        <v>213</v>
      </c>
      <c r="E364" s="240" t="s">
        <v>784</v>
      </c>
      <c r="F364" s="241" t="s">
        <v>785</v>
      </c>
      <c r="G364" s="242" t="s">
        <v>563</v>
      </c>
      <c r="H364" s="243">
        <v>5</v>
      </c>
      <c r="I364" s="244"/>
      <c r="J364" s="245">
        <f>ROUND(I364*H364,2)</f>
        <v>0</v>
      </c>
      <c r="K364" s="246"/>
      <c r="L364" s="45"/>
      <c r="M364" s="247" t="s">
        <v>1</v>
      </c>
      <c r="N364" s="248" t="s">
        <v>42</v>
      </c>
      <c r="O364" s="98"/>
      <c r="P364" s="249">
        <f>O364*H364</f>
        <v>0</v>
      </c>
      <c r="Q364" s="249">
        <v>0</v>
      </c>
      <c r="R364" s="249">
        <f>Q364*H364</f>
        <v>0</v>
      </c>
      <c r="S364" s="249">
        <v>0.082000000000000003</v>
      </c>
      <c r="T364" s="250">
        <f>S364*H364</f>
        <v>0.41000000000000003</v>
      </c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R364" s="251" t="s">
        <v>227</v>
      </c>
      <c r="AT364" s="251" t="s">
        <v>213</v>
      </c>
      <c r="AU364" s="251" t="s">
        <v>92</v>
      </c>
      <c r="AY364" s="18" t="s">
        <v>210</v>
      </c>
      <c r="BE364" s="252">
        <f>IF(N364="základná",J364,0)</f>
        <v>0</v>
      </c>
      <c r="BF364" s="252">
        <f>IF(N364="znížená",J364,0)</f>
        <v>0</v>
      </c>
      <c r="BG364" s="252">
        <f>IF(N364="zákl. prenesená",J364,0)</f>
        <v>0</v>
      </c>
      <c r="BH364" s="252">
        <f>IF(N364="zníž. prenesená",J364,0)</f>
        <v>0</v>
      </c>
      <c r="BI364" s="252">
        <f>IF(N364="nulová",J364,0)</f>
        <v>0</v>
      </c>
      <c r="BJ364" s="18" t="s">
        <v>92</v>
      </c>
      <c r="BK364" s="252">
        <f>ROUND(I364*H364,2)</f>
        <v>0</v>
      </c>
      <c r="BL364" s="18" t="s">
        <v>227</v>
      </c>
      <c r="BM364" s="251" t="s">
        <v>786</v>
      </c>
    </row>
    <row r="365" s="2" customFormat="1" ht="31.92453" customHeight="1">
      <c r="A365" s="39"/>
      <c r="B365" s="40"/>
      <c r="C365" s="239" t="s">
        <v>787</v>
      </c>
      <c r="D365" s="239" t="s">
        <v>213</v>
      </c>
      <c r="E365" s="240" t="s">
        <v>788</v>
      </c>
      <c r="F365" s="241" t="s">
        <v>789</v>
      </c>
      <c r="G365" s="242" t="s">
        <v>563</v>
      </c>
      <c r="H365" s="243">
        <v>28</v>
      </c>
      <c r="I365" s="244"/>
      <c r="J365" s="245">
        <f>ROUND(I365*H365,2)</f>
        <v>0</v>
      </c>
      <c r="K365" s="246"/>
      <c r="L365" s="45"/>
      <c r="M365" s="247" t="s">
        <v>1</v>
      </c>
      <c r="N365" s="248" t="s">
        <v>42</v>
      </c>
      <c r="O365" s="98"/>
      <c r="P365" s="249">
        <f>O365*H365</f>
        <v>0</v>
      </c>
      <c r="Q365" s="249">
        <v>0</v>
      </c>
      <c r="R365" s="249">
        <f>Q365*H365</f>
        <v>0</v>
      </c>
      <c r="S365" s="249">
        <v>0.036999999999999998</v>
      </c>
      <c r="T365" s="250">
        <f>S365*H365</f>
        <v>1.036</v>
      </c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R365" s="251" t="s">
        <v>227</v>
      </c>
      <c r="AT365" s="251" t="s">
        <v>213</v>
      </c>
      <c r="AU365" s="251" t="s">
        <v>92</v>
      </c>
      <c r="AY365" s="18" t="s">
        <v>210</v>
      </c>
      <c r="BE365" s="252">
        <f>IF(N365="základná",J365,0)</f>
        <v>0</v>
      </c>
      <c r="BF365" s="252">
        <f>IF(N365="znížená",J365,0)</f>
        <v>0</v>
      </c>
      <c r="BG365" s="252">
        <f>IF(N365="zákl. prenesená",J365,0)</f>
        <v>0</v>
      </c>
      <c r="BH365" s="252">
        <f>IF(N365="zníž. prenesená",J365,0)</f>
        <v>0</v>
      </c>
      <c r="BI365" s="252">
        <f>IF(N365="nulová",J365,0)</f>
        <v>0</v>
      </c>
      <c r="BJ365" s="18" t="s">
        <v>92</v>
      </c>
      <c r="BK365" s="252">
        <f>ROUND(I365*H365,2)</f>
        <v>0</v>
      </c>
      <c r="BL365" s="18" t="s">
        <v>227</v>
      </c>
      <c r="BM365" s="251" t="s">
        <v>790</v>
      </c>
    </row>
    <row r="366" s="2" customFormat="1" ht="23.4566" customHeight="1">
      <c r="A366" s="39"/>
      <c r="B366" s="40"/>
      <c r="C366" s="239" t="s">
        <v>791</v>
      </c>
      <c r="D366" s="239" t="s">
        <v>213</v>
      </c>
      <c r="E366" s="240" t="s">
        <v>792</v>
      </c>
      <c r="F366" s="241" t="s">
        <v>793</v>
      </c>
      <c r="G366" s="242" t="s">
        <v>563</v>
      </c>
      <c r="H366" s="243">
        <v>3</v>
      </c>
      <c r="I366" s="244"/>
      <c r="J366" s="245">
        <f>ROUND(I366*H366,2)</f>
        <v>0</v>
      </c>
      <c r="K366" s="246"/>
      <c r="L366" s="45"/>
      <c r="M366" s="247" t="s">
        <v>1</v>
      </c>
      <c r="N366" s="248" t="s">
        <v>42</v>
      </c>
      <c r="O366" s="98"/>
      <c r="P366" s="249">
        <f>O366*H366</f>
        <v>0</v>
      </c>
      <c r="Q366" s="249">
        <v>0</v>
      </c>
      <c r="R366" s="249">
        <f>Q366*H366</f>
        <v>0</v>
      </c>
      <c r="S366" s="249">
        <v>0.0040000000000000001</v>
      </c>
      <c r="T366" s="250">
        <f>S366*H366</f>
        <v>0.012</v>
      </c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R366" s="251" t="s">
        <v>227</v>
      </c>
      <c r="AT366" s="251" t="s">
        <v>213</v>
      </c>
      <c r="AU366" s="251" t="s">
        <v>92</v>
      </c>
      <c r="AY366" s="18" t="s">
        <v>210</v>
      </c>
      <c r="BE366" s="252">
        <f>IF(N366="základná",J366,0)</f>
        <v>0</v>
      </c>
      <c r="BF366" s="252">
        <f>IF(N366="znížená",J366,0)</f>
        <v>0</v>
      </c>
      <c r="BG366" s="252">
        <f>IF(N366="zákl. prenesená",J366,0)</f>
        <v>0</v>
      </c>
      <c r="BH366" s="252">
        <f>IF(N366="zníž. prenesená",J366,0)</f>
        <v>0</v>
      </c>
      <c r="BI366" s="252">
        <f>IF(N366="nulová",J366,0)</f>
        <v>0</v>
      </c>
      <c r="BJ366" s="18" t="s">
        <v>92</v>
      </c>
      <c r="BK366" s="252">
        <f>ROUND(I366*H366,2)</f>
        <v>0</v>
      </c>
      <c r="BL366" s="18" t="s">
        <v>227</v>
      </c>
      <c r="BM366" s="251" t="s">
        <v>794</v>
      </c>
    </row>
    <row r="367" s="2" customFormat="1" ht="23.4566" customHeight="1">
      <c r="A367" s="39"/>
      <c r="B367" s="40"/>
      <c r="C367" s="239" t="s">
        <v>795</v>
      </c>
      <c r="D367" s="239" t="s">
        <v>213</v>
      </c>
      <c r="E367" s="240" t="s">
        <v>796</v>
      </c>
      <c r="F367" s="241" t="s">
        <v>797</v>
      </c>
      <c r="G367" s="242" t="s">
        <v>333</v>
      </c>
      <c r="H367" s="243">
        <v>650.76700000000005</v>
      </c>
      <c r="I367" s="244"/>
      <c r="J367" s="245">
        <f>ROUND(I367*H367,2)</f>
        <v>0</v>
      </c>
      <c r="K367" s="246"/>
      <c r="L367" s="45"/>
      <c r="M367" s="247" t="s">
        <v>1</v>
      </c>
      <c r="N367" s="248" t="s">
        <v>42</v>
      </c>
      <c r="O367" s="98"/>
      <c r="P367" s="249">
        <f>O367*H367</f>
        <v>0</v>
      </c>
      <c r="Q367" s="249">
        <v>0</v>
      </c>
      <c r="R367" s="249">
        <f>Q367*H367</f>
        <v>0</v>
      </c>
      <c r="S367" s="249">
        <v>0</v>
      </c>
      <c r="T367" s="250">
        <f>S367*H367</f>
        <v>0</v>
      </c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R367" s="251" t="s">
        <v>227</v>
      </c>
      <c r="AT367" s="251" t="s">
        <v>213</v>
      </c>
      <c r="AU367" s="251" t="s">
        <v>92</v>
      </c>
      <c r="AY367" s="18" t="s">
        <v>210</v>
      </c>
      <c r="BE367" s="252">
        <f>IF(N367="základná",J367,0)</f>
        <v>0</v>
      </c>
      <c r="BF367" s="252">
        <f>IF(N367="znížená",J367,0)</f>
        <v>0</v>
      </c>
      <c r="BG367" s="252">
        <f>IF(N367="zákl. prenesená",J367,0)</f>
        <v>0</v>
      </c>
      <c r="BH367" s="252">
        <f>IF(N367="zníž. prenesená",J367,0)</f>
        <v>0</v>
      </c>
      <c r="BI367" s="252">
        <f>IF(N367="nulová",J367,0)</f>
        <v>0</v>
      </c>
      <c r="BJ367" s="18" t="s">
        <v>92</v>
      </c>
      <c r="BK367" s="252">
        <f>ROUND(I367*H367,2)</f>
        <v>0</v>
      </c>
      <c r="BL367" s="18" t="s">
        <v>227</v>
      </c>
      <c r="BM367" s="251" t="s">
        <v>798</v>
      </c>
    </row>
    <row r="368" s="13" customFormat="1">
      <c r="A368" s="13"/>
      <c r="B368" s="258"/>
      <c r="C368" s="259"/>
      <c r="D368" s="260" t="s">
        <v>256</v>
      </c>
      <c r="E368" s="261" t="s">
        <v>1</v>
      </c>
      <c r="F368" s="262" t="s">
        <v>799</v>
      </c>
      <c r="G368" s="259"/>
      <c r="H368" s="263">
        <v>603.44500000000005</v>
      </c>
      <c r="I368" s="264"/>
      <c r="J368" s="259"/>
      <c r="K368" s="259"/>
      <c r="L368" s="265"/>
      <c r="M368" s="266"/>
      <c r="N368" s="267"/>
      <c r="O368" s="267"/>
      <c r="P368" s="267"/>
      <c r="Q368" s="267"/>
      <c r="R368" s="267"/>
      <c r="S368" s="267"/>
      <c r="T368" s="268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69" t="s">
        <v>256</v>
      </c>
      <c r="AU368" s="269" t="s">
        <v>92</v>
      </c>
      <c r="AV368" s="13" t="s">
        <v>92</v>
      </c>
      <c r="AW368" s="13" t="s">
        <v>32</v>
      </c>
      <c r="AX368" s="13" t="s">
        <v>76</v>
      </c>
      <c r="AY368" s="269" t="s">
        <v>210</v>
      </c>
    </row>
    <row r="369" s="13" customFormat="1">
      <c r="A369" s="13"/>
      <c r="B369" s="258"/>
      <c r="C369" s="259"/>
      <c r="D369" s="260" t="s">
        <v>256</v>
      </c>
      <c r="E369" s="261" t="s">
        <v>1</v>
      </c>
      <c r="F369" s="262" t="s">
        <v>800</v>
      </c>
      <c r="G369" s="259"/>
      <c r="H369" s="263">
        <v>1.458</v>
      </c>
      <c r="I369" s="264"/>
      <c r="J369" s="259"/>
      <c r="K369" s="259"/>
      <c r="L369" s="265"/>
      <c r="M369" s="266"/>
      <c r="N369" s="267"/>
      <c r="O369" s="267"/>
      <c r="P369" s="267"/>
      <c r="Q369" s="267"/>
      <c r="R369" s="267"/>
      <c r="S369" s="267"/>
      <c r="T369" s="268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69" t="s">
        <v>256</v>
      </c>
      <c r="AU369" s="269" t="s">
        <v>92</v>
      </c>
      <c r="AV369" s="13" t="s">
        <v>92</v>
      </c>
      <c r="AW369" s="13" t="s">
        <v>32</v>
      </c>
      <c r="AX369" s="13" t="s">
        <v>76</v>
      </c>
      <c r="AY369" s="269" t="s">
        <v>210</v>
      </c>
    </row>
    <row r="370" s="13" customFormat="1">
      <c r="A370" s="13"/>
      <c r="B370" s="258"/>
      <c r="C370" s="259"/>
      <c r="D370" s="260" t="s">
        <v>256</v>
      </c>
      <c r="E370" s="261" t="s">
        <v>1</v>
      </c>
      <c r="F370" s="262" t="s">
        <v>801</v>
      </c>
      <c r="G370" s="259"/>
      <c r="H370" s="263">
        <v>45.863999999999997</v>
      </c>
      <c r="I370" s="264"/>
      <c r="J370" s="259"/>
      <c r="K370" s="259"/>
      <c r="L370" s="265"/>
      <c r="M370" s="266"/>
      <c r="N370" s="267"/>
      <c r="O370" s="267"/>
      <c r="P370" s="267"/>
      <c r="Q370" s="267"/>
      <c r="R370" s="267"/>
      <c r="S370" s="267"/>
      <c r="T370" s="268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69" t="s">
        <v>256</v>
      </c>
      <c r="AU370" s="269" t="s">
        <v>92</v>
      </c>
      <c r="AV370" s="13" t="s">
        <v>92</v>
      </c>
      <c r="AW370" s="13" t="s">
        <v>32</v>
      </c>
      <c r="AX370" s="13" t="s">
        <v>76</v>
      </c>
      <c r="AY370" s="269" t="s">
        <v>210</v>
      </c>
    </row>
    <row r="371" s="14" customFormat="1">
      <c r="A371" s="14"/>
      <c r="B371" s="270"/>
      <c r="C371" s="271"/>
      <c r="D371" s="260" t="s">
        <v>256</v>
      </c>
      <c r="E371" s="272" t="s">
        <v>1</v>
      </c>
      <c r="F371" s="273" t="s">
        <v>268</v>
      </c>
      <c r="G371" s="271"/>
      <c r="H371" s="274">
        <v>650.76700000000005</v>
      </c>
      <c r="I371" s="275"/>
      <c r="J371" s="271"/>
      <c r="K371" s="271"/>
      <c r="L371" s="276"/>
      <c r="M371" s="277"/>
      <c r="N371" s="278"/>
      <c r="O371" s="278"/>
      <c r="P371" s="278"/>
      <c r="Q371" s="278"/>
      <c r="R371" s="278"/>
      <c r="S371" s="278"/>
      <c r="T371" s="279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80" t="s">
        <v>256</v>
      </c>
      <c r="AU371" s="280" t="s">
        <v>92</v>
      </c>
      <c r="AV371" s="14" t="s">
        <v>227</v>
      </c>
      <c r="AW371" s="14" t="s">
        <v>32</v>
      </c>
      <c r="AX371" s="14" t="s">
        <v>84</v>
      </c>
      <c r="AY371" s="280" t="s">
        <v>210</v>
      </c>
    </row>
    <row r="372" s="2" customFormat="1" ht="23.4566" customHeight="1">
      <c r="A372" s="39"/>
      <c r="B372" s="40"/>
      <c r="C372" s="239" t="s">
        <v>802</v>
      </c>
      <c r="D372" s="239" t="s">
        <v>213</v>
      </c>
      <c r="E372" s="240" t="s">
        <v>803</v>
      </c>
      <c r="F372" s="241" t="s">
        <v>804</v>
      </c>
      <c r="G372" s="242" t="s">
        <v>333</v>
      </c>
      <c r="H372" s="243">
        <v>12364.573</v>
      </c>
      <c r="I372" s="244"/>
      <c r="J372" s="245">
        <f>ROUND(I372*H372,2)</f>
        <v>0</v>
      </c>
      <c r="K372" s="246"/>
      <c r="L372" s="45"/>
      <c r="M372" s="247" t="s">
        <v>1</v>
      </c>
      <c r="N372" s="248" t="s">
        <v>42</v>
      </c>
      <c r="O372" s="98"/>
      <c r="P372" s="249">
        <f>O372*H372</f>
        <v>0</v>
      </c>
      <c r="Q372" s="249">
        <v>0</v>
      </c>
      <c r="R372" s="249">
        <f>Q372*H372</f>
        <v>0</v>
      </c>
      <c r="S372" s="249">
        <v>0</v>
      </c>
      <c r="T372" s="250">
        <f>S372*H372</f>
        <v>0</v>
      </c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R372" s="251" t="s">
        <v>227</v>
      </c>
      <c r="AT372" s="251" t="s">
        <v>213</v>
      </c>
      <c r="AU372" s="251" t="s">
        <v>92</v>
      </c>
      <c r="AY372" s="18" t="s">
        <v>210</v>
      </c>
      <c r="BE372" s="252">
        <f>IF(N372="základná",J372,0)</f>
        <v>0</v>
      </c>
      <c r="BF372" s="252">
        <f>IF(N372="znížená",J372,0)</f>
        <v>0</v>
      </c>
      <c r="BG372" s="252">
        <f>IF(N372="zákl. prenesená",J372,0)</f>
        <v>0</v>
      </c>
      <c r="BH372" s="252">
        <f>IF(N372="zníž. prenesená",J372,0)</f>
        <v>0</v>
      </c>
      <c r="BI372" s="252">
        <f>IF(N372="nulová",J372,0)</f>
        <v>0</v>
      </c>
      <c r="BJ372" s="18" t="s">
        <v>92</v>
      </c>
      <c r="BK372" s="252">
        <f>ROUND(I372*H372,2)</f>
        <v>0</v>
      </c>
      <c r="BL372" s="18" t="s">
        <v>227</v>
      </c>
      <c r="BM372" s="251" t="s">
        <v>805</v>
      </c>
    </row>
    <row r="373" s="13" customFormat="1">
      <c r="A373" s="13"/>
      <c r="B373" s="258"/>
      <c r="C373" s="259"/>
      <c r="D373" s="260" t="s">
        <v>256</v>
      </c>
      <c r="E373" s="261" t="s">
        <v>1</v>
      </c>
      <c r="F373" s="262" t="s">
        <v>799</v>
      </c>
      <c r="G373" s="259"/>
      <c r="H373" s="263">
        <v>603.44500000000005</v>
      </c>
      <c r="I373" s="264"/>
      <c r="J373" s="259"/>
      <c r="K373" s="259"/>
      <c r="L373" s="265"/>
      <c r="M373" s="266"/>
      <c r="N373" s="267"/>
      <c r="O373" s="267"/>
      <c r="P373" s="267"/>
      <c r="Q373" s="267"/>
      <c r="R373" s="267"/>
      <c r="S373" s="267"/>
      <c r="T373" s="268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69" t="s">
        <v>256</v>
      </c>
      <c r="AU373" s="269" t="s">
        <v>92</v>
      </c>
      <c r="AV373" s="13" t="s">
        <v>92</v>
      </c>
      <c r="AW373" s="13" t="s">
        <v>32</v>
      </c>
      <c r="AX373" s="13" t="s">
        <v>76</v>
      </c>
      <c r="AY373" s="269" t="s">
        <v>210</v>
      </c>
    </row>
    <row r="374" s="13" customFormat="1">
      <c r="A374" s="13"/>
      <c r="B374" s="258"/>
      <c r="C374" s="259"/>
      <c r="D374" s="260" t="s">
        <v>256</v>
      </c>
      <c r="E374" s="261" t="s">
        <v>1</v>
      </c>
      <c r="F374" s="262" t="s">
        <v>800</v>
      </c>
      <c r="G374" s="259"/>
      <c r="H374" s="263">
        <v>1.458</v>
      </c>
      <c r="I374" s="264"/>
      <c r="J374" s="259"/>
      <c r="K374" s="259"/>
      <c r="L374" s="265"/>
      <c r="M374" s="266"/>
      <c r="N374" s="267"/>
      <c r="O374" s="267"/>
      <c r="P374" s="267"/>
      <c r="Q374" s="267"/>
      <c r="R374" s="267"/>
      <c r="S374" s="267"/>
      <c r="T374" s="268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69" t="s">
        <v>256</v>
      </c>
      <c r="AU374" s="269" t="s">
        <v>92</v>
      </c>
      <c r="AV374" s="13" t="s">
        <v>92</v>
      </c>
      <c r="AW374" s="13" t="s">
        <v>32</v>
      </c>
      <c r="AX374" s="13" t="s">
        <v>76</v>
      </c>
      <c r="AY374" s="269" t="s">
        <v>210</v>
      </c>
    </row>
    <row r="375" s="13" customFormat="1">
      <c r="A375" s="13"/>
      <c r="B375" s="258"/>
      <c r="C375" s="259"/>
      <c r="D375" s="260" t="s">
        <v>256</v>
      </c>
      <c r="E375" s="261" t="s">
        <v>1</v>
      </c>
      <c r="F375" s="262" t="s">
        <v>801</v>
      </c>
      <c r="G375" s="259"/>
      <c r="H375" s="263">
        <v>45.863999999999997</v>
      </c>
      <c r="I375" s="264"/>
      <c r="J375" s="259"/>
      <c r="K375" s="259"/>
      <c r="L375" s="265"/>
      <c r="M375" s="266"/>
      <c r="N375" s="267"/>
      <c r="O375" s="267"/>
      <c r="P375" s="267"/>
      <c r="Q375" s="267"/>
      <c r="R375" s="267"/>
      <c r="S375" s="267"/>
      <c r="T375" s="268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69" t="s">
        <v>256</v>
      </c>
      <c r="AU375" s="269" t="s">
        <v>92</v>
      </c>
      <c r="AV375" s="13" t="s">
        <v>92</v>
      </c>
      <c r="AW375" s="13" t="s">
        <v>32</v>
      </c>
      <c r="AX375" s="13" t="s">
        <v>76</v>
      </c>
      <c r="AY375" s="269" t="s">
        <v>210</v>
      </c>
    </row>
    <row r="376" s="14" customFormat="1">
      <c r="A376" s="14"/>
      <c r="B376" s="270"/>
      <c r="C376" s="271"/>
      <c r="D376" s="260" t="s">
        <v>256</v>
      </c>
      <c r="E376" s="272" t="s">
        <v>1</v>
      </c>
      <c r="F376" s="273" t="s">
        <v>268</v>
      </c>
      <c r="G376" s="271"/>
      <c r="H376" s="274">
        <v>650.76700000000005</v>
      </c>
      <c r="I376" s="275"/>
      <c r="J376" s="271"/>
      <c r="K376" s="271"/>
      <c r="L376" s="276"/>
      <c r="M376" s="277"/>
      <c r="N376" s="278"/>
      <c r="O376" s="278"/>
      <c r="P376" s="278"/>
      <c r="Q376" s="278"/>
      <c r="R376" s="278"/>
      <c r="S376" s="278"/>
      <c r="T376" s="279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80" t="s">
        <v>256</v>
      </c>
      <c r="AU376" s="280" t="s">
        <v>92</v>
      </c>
      <c r="AV376" s="14" t="s">
        <v>227</v>
      </c>
      <c r="AW376" s="14" t="s">
        <v>32</v>
      </c>
      <c r="AX376" s="14" t="s">
        <v>84</v>
      </c>
      <c r="AY376" s="280" t="s">
        <v>210</v>
      </c>
    </row>
    <row r="377" s="13" customFormat="1">
      <c r="A377" s="13"/>
      <c r="B377" s="258"/>
      <c r="C377" s="259"/>
      <c r="D377" s="260" t="s">
        <v>256</v>
      </c>
      <c r="E377" s="259"/>
      <c r="F377" s="262" t="s">
        <v>806</v>
      </c>
      <c r="G377" s="259"/>
      <c r="H377" s="263">
        <v>12364.573</v>
      </c>
      <c r="I377" s="264"/>
      <c r="J377" s="259"/>
      <c r="K377" s="259"/>
      <c r="L377" s="265"/>
      <c r="M377" s="266"/>
      <c r="N377" s="267"/>
      <c r="O377" s="267"/>
      <c r="P377" s="267"/>
      <c r="Q377" s="267"/>
      <c r="R377" s="267"/>
      <c r="S377" s="267"/>
      <c r="T377" s="268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69" t="s">
        <v>256</v>
      </c>
      <c r="AU377" s="269" t="s">
        <v>92</v>
      </c>
      <c r="AV377" s="13" t="s">
        <v>92</v>
      </c>
      <c r="AW377" s="13" t="s">
        <v>4</v>
      </c>
      <c r="AX377" s="13" t="s">
        <v>84</v>
      </c>
      <c r="AY377" s="269" t="s">
        <v>210</v>
      </c>
    </row>
    <row r="378" s="12" customFormat="1" ht="22.8" customHeight="1">
      <c r="A378" s="12"/>
      <c r="B378" s="223"/>
      <c r="C378" s="224"/>
      <c r="D378" s="225" t="s">
        <v>75</v>
      </c>
      <c r="E378" s="237" t="s">
        <v>741</v>
      </c>
      <c r="F378" s="237" t="s">
        <v>807</v>
      </c>
      <c r="G378" s="224"/>
      <c r="H378" s="224"/>
      <c r="I378" s="227"/>
      <c r="J378" s="238">
        <f>BK378</f>
        <v>0</v>
      </c>
      <c r="K378" s="224"/>
      <c r="L378" s="229"/>
      <c r="M378" s="230"/>
      <c r="N378" s="231"/>
      <c r="O378" s="231"/>
      <c r="P378" s="232">
        <f>P379</f>
        <v>0</v>
      </c>
      <c r="Q378" s="231"/>
      <c r="R378" s="232">
        <f>R379</f>
        <v>0</v>
      </c>
      <c r="S378" s="231"/>
      <c r="T378" s="233">
        <f>T379</f>
        <v>0</v>
      </c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R378" s="234" t="s">
        <v>84</v>
      </c>
      <c r="AT378" s="235" t="s">
        <v>75</v>
      </c>
      <c r="AU378" s="235" t="s">
        <v>84</v>
      </c>
      <c r="AY378" s="234" t="s">
        <v>210</v>
      </c>
      <c r="BK378" s="236">
        <f>BK379</f>
        <v>0</v>
      </c>
    </row>
    <row r="379" s="2" customFormat="1" ht="23.4566" customHeight="1">
      <c r="A379" s="39"/>
      <c r="B379" s="40"/>
      <c r="C379" s="239" t="s">
        <v>808</v>
      </c>
      <c r="D379" s="239" t="s">
        <v>213</v>
      </c>
      <c r="E379" s="240" t="s">
        <v>809</v>
      </c>
      <c r="F379" s="241" t="s">
        <v>810</v>
      </c>
      <c r="G379" s="242" t="s">
        <v>333</v>
      </c>
      <c r="H379" s="243">
        <v>11301.667</v>
      </c>
      <c r="I379" s="244"/>
      <c r="J379" s="245">
        <f>ROUND(I379*H379,2)</f>
        <v>0</v>
      </c>
      <c r="K379" s="246"/>
      <c r="L379" s="45"/>
      <c r="M379" s="247" t="s">
        <v>1</v>
      </c>
      <c r="N379" s="248" t="s">
        <v>42</v>
      </c>
      <c r="O379" s="98"/>
      <c r="P379" s="249">
        <f>O379*H379</f>
        <v>0</v>
      </c>
      <c r="Q379" s="249">
        <v>0</v>
      </c>
      <c r="R379" s="249">
        <f>Q379*H379</f>
        <v>0</v>
      </c>
      <c r="S379" s="249">
        <v>0</v>
      </c>
      <c r="T379" s="250">
        <f>S379*H379</f>
        <v>0</v>
      </c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R379" s="251" t="s">
        <v>227</v>
      </c>
      <c r="AT379" s="251" t="s">
        <v>213</v>
      </c>
      <c r="AU379" s="251" t="s">
        <v>92</v>
      </c>
      <c r="AY379" s="18" t="s">
        <v>210</v>
      </c>
      <c r="BE379" s="252">
        <f>IF(N379="základná",J379,0)</f>
        <v>0</v>
      </c>
      <c r="BF379" s="252">
        <f>IF(N379="znížená",J379,0)</f>
        <v>0</v>
      </c>
      <c r="BG379" s="252">
        <f>IF(N379="zákl. prenesená",J379,0)</f>
        <v>0</v>
      </c>
      <c r="BH379" s="252">
        <f>IF(N379="zníž. prenesená",J379,0)</f>
        <v>0</v>
      </c>
      <c r="BI379" s="252">
        <f>IF(N379="nulová",J379,0)</f>
        <v>0</v>
      </c>
      <c r="BJ379" s="18" t="s">
        <v>92</v>
      </c>
      <c r="BK379" s="252">
        <f>ROUND(I379*H379,2)</f>
        <v>0</v>
      </c>
      <c r="BL379" s="18" t="s">
        <v>227</v>
      </c>
      <c r="BM379" s="251" t="s">
        <v>811</v>
      </c>
    </row>
    <row r="380" s="12" customFormat="1" ht="25.92" customHeight="1">
      <c r="A380" s="12"/>
      <c r="B380" s="223"/>
      <c r="C380" s="224"/>
      <c r="D380" s="225" t="s">
        <v>75</v>
      </c>
      <c r="E380" s="226" t="s">
        <v>812</v>
      </c>
      <c r="F380" s="226" t="s">
        <v>813</v>
      </c>
      <c r="G380" s="224"/>
      <c r="H380" s="224"/>
      <c r="I380" s="227"/>
      <c r="J380" s="228">
        <f>BK380</f>
        <v>0</v>
      </c>
      <c r="K380" s="224"/>
      <c r="L380" s="229"/>
      <c r="M380" s="230"/>
      <c r="N380" s="231"/>
      <c r="O380" s="231"/>
      <c r="P380" s="232">
        <f>P381</f>
        <v>0</v>
      </c>
      <c r="Q380" s="231"/>
      <c r="R380" s="232">
        <f>R381</f>
        <v>1.3066260000000001</v>
      </c>
      <c r="S380" s="231"/>
      <c r="T380" s="233">
        <f>T381</f>
        <v>0</v>
      </c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R380" s="234" t="s">
        <v>92</v>
      </c>
      <c r="AT380" s="235" t="s">
        <v>75</v>
      </c>
      <c r="AU380" s="235" t="s">
        <v>76</v>
      </c>
      <c r="AY380" s="234" t="s">
        <v>210</v>
      </c>
      <c r="BK380" s="236">
        <f>BK381</f>
        <v>0</v>
      </c>
    </row>
    <row r="381" s="12" customFormat="1" ht="22.8" customHeight="1">
      <c r="A381" s="12"/>
      <c r="B381" s="223"/>
      <c r="C381" s="224"/>
      <c r="D381" s="225" t="s">
        <v>75</v>
      </c>
      <c r="E381" s="237" t="s">
        <v>814</v>
      </c>
      <c r="F381" s="237" t="s">
        <v>815</v>
      </c>
      <c r="G381" s="224"/>
      <c r="H381" s="224"/>
      <c r="I381" s="227"/>
      <c r="J381" s="238">
        <f>BK381</f>
        <v>0</v>
      </c>
      <c r="K381" s="224"/>
      <c r="L381" s="229"/>
      <c r="M381" s="230"/>
      <c r="N381" s="231"/>
      <c r="O381" s="231"/>
      <c r="P381" s="232">
        <f>SUM(P382:P390)</f>
        <v>0</v>
      </c>
      <c r="Q381" s="231"/>
      <c r="R381" s="232">
        <f>SUM(R382:R390)</f>
        <v>1.3066260000000001</v>
      </c>
      <c r="S381" s="231"/>
      <c r="T381" s="233">
        <f>SUM(T382:T390)</f>
        <v>0</v>
      </c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R381" s="234" t="s">
        <v>92</v>
      </c>
      <c r="AT381" s="235" t="s">
        <v>75</v>
      </c>
      <c r="AU381" s="235" t="s">
        <v>84</v>
      </c>
      <c r="AY381" s="234" t="s">
        <v>210</v>
      </c>
      <c r="BK381" s="236">
        <f>SUM(BK382:BK390)</f>
        <v>0</v>
      </c>
    </row>
    <row r="382" s="2" customFormat="1" ht="23.4566" customHeight="1">
      <c r="A382" s="39"/>
      <c r="B382" s="40"/>
      <c r="C382" s="239" t="s">
        <v>816</v>
      </c>
      <c r="D382" s="239" t="s">
        <v>213</v>
      </c>
      <c r="E382" s="240" t="s">
        <v>817</v>
      </c>
      <c r="F382" s="241" t="s">
        <v>818</v>
      </c>
      <c r="G382" s="242" t="s">
        <v>254</v>
      </c>
      <c r="H382" s="243">
        <v>280.05000000000001</v>
      </c>
      <c r="I382" s="244"/>
      <c r="J382" s="245">
        <f>ROUND(I382*H382,2)</f>
        <v>0</v>
      </c>
      <c r="K382" s="246"/>
      <c r="L382" s="45"/>
      <c r="M382" s="247" t="s">
        <v>1</v>
      </c>
      <c r="N382" s="248" t="s">
        <v>42</v>
      </c>
      <c r="O382" s="98"/>
      <c r="P382" s="249">
        <f>O382*H382</f>
        <v>0</v>
      </c>
      <c r="Q382" s="249">
        <v>0</v>
      </c>
      <c r="R382" s="249">
        <f>Q382*H382</f>
        <v>0</v>
      </c>
      <c r="S382" s="249">
        <v>0</v>
      </c>
      <c r="T382" s="250">
        <f>S382*H382</f>
        <v>0</v>
      </c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R382" s="251" t="s">
        <v>336</v>
      </c>
      <c r="AT382" s="251" t="s">
        <v>213</v>
      </c>
      <c r="AU382" s="251" t="s">
        <v>92</v>
      </c>
      <c r="AY382" s="18" t="s">
        <v>210</v>
      </c>
      <c r="BE382" s="252">
        <f>IF(N382="základná",J382,0)</f>
        <v>0</v>
      </c>
      <c r="BF382" s="252">
        <f>IF(N382="znížená",J382,0)</f>
        <v>0</v>
      </c>
      <c r="BG382" s="252">
        <f>IF(N382="zákl. prenesená",J382,0)</f>
        <v>0</v>
      </c>
      <c r="BH382" s="252">
        <f>IF(N382="zníž. prenesená",J382,0)</f>
        <v>0</v>
      </c>
      <c r="BI382" s="252">
        <f>IF(N382="nulová",J382,0)</f>
        <v>0</v>
      </c>
      <c r="BJ382" s="18" t="s">
        <v>92</v>
      </c>
      <c r="BK382" s="252">
        <f>ROUND(I382*H382,2)</f>
        <v>0</v>
      </c>
      <c r="BL382" s="18" t="s">
        <v>336</v>
      </c>
      <c r="BM382" s="251" t="s">
        <v>819</v>
      </c>
    </row>
    <row r="383" s="14" customFormat="1">
      <c r="A383" s="14"/>
      <c r="B383" s="270"/>
      <c r="C383" s="271"/>
      <c r="D383" s="260" t="s">
        <v>256</v>
      </c>
      <c r="E383" s="272" t="s">
        <v>1</v>
      </c>
      <c r="F383" s="273" t="s">
        <v>268</v>
      </c>
      <c r="G383" s="271"/>
      <c r="H383" s="274">
        <v>280.05000000000001</v>
      </c>
      <c r="I383" s="275"/>
      <c r="J383" s="271"/>
      <c r="K383" s="271"/>
      <c r="L383" s="276"/>
      <c r="M383" s="277"/>
      <c r="N383" s="278"/>
      <c r="O383" s="278"/>
      <c r="P383" s="278"/>
      <c r="Q383" s="278"/>
      <c r="R383" s="278"/>
      <c r="S383" s="278"/>
      <c r="T383" s="279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80" t="s">
        <v>256</v>
      </c>
      <c r="AU383" s="280" t="s">
        <v>92</v>
      </c>
      <c r="AV383" s="14" t="s">
        <v>227</v>
      </c>
      <c r="AW383" s="14" t="s">
        <v>32</v>
      </c>
      <c r="AX383" s="14" t="s">
        <v>76</v>
      </c>
      <c r="AY383" s="280" t="s">
        <v>210</v>
      </c>
    </row>
    <row r="384" s="2" customFormat="1" ht="16.30189" customHeight="1">
      <c r="A384" s="39"/>
      <c r="B384" s="40"/>
      <c r="C384" s="281" t="s">
        <v>820</v>
      </c>
      <c r="D384" s="281" t="s">
        <v>330</v>
      </c>
      <c r="E384" s="282" t="s">
        <v>821</v>
      </c>
      <c r="F384" s="283" t="s">
        <v>822</v>
      </c>
      <c r="G384" s="284" t="s">
        <v>333</v>
      </c>
      <c r="H384" s="285">
        <v>0.20899999999999999</v>
      </c>
      <c r="I384" s="286"/>
      <c r="J384" s="287">
        <f>ROUND(I384*H384,2)</f>
        <v>0</v>
      </c>
      <c r="K384" s="288"/>
      <c r="L384" s="289"/>
      <c r="M384" s="290" t="s">
        <v>1</v>
      </c>
      <c r="N384" s="291" t="s">
        <v>42</v>
      </c>
      <c r="O384" s="98"/>
      <c r="P384" s="249">
        <f>O384*H384</f>
        <v>0</v>
      </c>
      <c r="Q384" s="249">
        <v>1</v>
      </c>
      <c r="R384" s="249">
        <f>Q384*H384</f>
        <v>0.20899999999999999</v>
      </c>
      <c r="S384" s="249">
        <v>0</v>
      </c>
      <c r="T384" s="250">
        <f>S384*H384</f>
        <v>0</v>
      </c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R384" s="251" t="s">
        <v>418</v>
      </c>
      <c r="AT384" s="251" t="s">
        <v>330</v>
      </c>
      <c r="AU384" s="251" t="s">
        <v>92</v>
      </c>
      <c r="AY384" s="18" t="s">
        <v>210</v>
      </c>
      <c r="BE384" s="252">
        <f>IF(N384="základná",J384,0)</f>
        <v>0</v>
      </c>
      <c r="BF384" s="252">
        <f>IF(N384="znížená",J384,0)</f>
        <v>0</v>
      </c>
      <c r="BG384" s="252">
        <f>IF(N384="zákl. prenesená",J384,0)</f>
        <v>0</v>
      </c>
      <c r="BH384" s="252">
        <f>IF(N384="zníž. prenesená",J384,0)</f>
        <v>0</v>
      </c>
      <c r="BI384" s="252">
        <f>IF(N384="nulová",J384,0)</f>
        <v>0</v>
      </c>
      <c r="BJ384" s="18" t="s">
        <v>92</v>
      </c>
      <c r="BK384" s="252">
        <f>ROUND(I384*H384,2)</f>
        <v>0</v>
      </c>
      <c r="BL384" s="18" t="s">
        <v>336</v>
      </c>
      <c r="BM384" s="251" t="s">
        <v>823</v>
      </c>
    </row>
    <row r="385" s="13" customFormat="1">
      <c r="A385" s="13"/>
      <c r="B385" s="258"/>
      <c r="C385" s="259"/>
      <c r="D385" s="260" t="s">
        <v>256</v>
      </c>
      <c r="E385" s="259"/>
      <c r="F385" s="262" t="s">
        <v>824</v>
      </c>
      <c r="G385" s="259"/>
      <c r="H385" s="263">
        <v>0.20899999999999999</v>
      </c>
      <c r="I385" s="264"/>
      <c r="J385" s="259"/>
      <c r="K385" s="259"/>
      <c r="L385" s="265"/>
      <c r="M385" s="266"/>
      <c r="N385" s="267"/>
      <c r="O385" s="267"/>
      <c r="P385" s="267"/>
      <c r="Q385" s="267"/>
      <c r="R385" s="267"/>
      <c r="S385" s="267"/>
      <c r="T385" s="268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69" t="s">
        <v>256</v>
      </c>
      <c r="AU385" s="269" t="s">
        <v>92</v>
      </c>
      <c r="AV385" s="13" t="s">
        <v>92</v>
      </c>
      <c r="AW385" s="13" t="s">
        <v>4</v>
      </c>
      <c r="AX385" s="13" t="s">
        <v>84</v>
      </c>
      <c r="AY385" s="269" t="s">
        <v>210</v>
      </c>
    </row>
    <row r="386" s="2" customFormat="1" ht="23.4566" customHeight="1">
      <c r="A386" s="39"/>
      <c r="B386" s="40"/>
      <c r="C386" s="239" t="s">
        <v>825</v>
      </c>
      <c r="D386" s="239" t="s">
        <v>213</v>
      </c>
      <c r="E386" s="240" t="s">
        <v>826</v>
      </c>
      <c r="F386" s="241" t="s">
        <v>827</v>
      </c>
      <c r="G386" s="242" t="s">
        <v>254</v>
      </c>
      <c r="H386" s="243">
        <v>560.10000000000002</v>
      </c>
      <c r="I386" s="244"/>
      <c r="J386" s="245">
        <f>ROUND(I386*H386,2)</f>
        <v>0</v>
      </c>
      <c r="K386" s="246"/>
      <c r="L386" s="45"/>
      <c r="M386" s="247" t="s">
        <v>1</v>
      </c>
      <c r="N386" s="248" t="s">
        <v>42</v>
      </c>
      <c r="O386" s="98"/>
      <c r="P386" s="249">
        <f>O386*H386</f>
        <v>0</v>
      </c>
      <c r="Q386" s="249">
        <v>0.00025999999999999998</v>
      </c>
      <c r="R386" s="249">
        <f>Q386*H386</f>
        <v>0.14562600000000001</v>
      </c>
      <c r="S386" s="249">
        <v>0</v>
      </c>
      <c r="T386" s="250">
        <f>S386*H386</f>
        <v>0</v>
      </c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R386" s="251" t="s">
        <v>336</v>
      </c>
      <c r="AT386" s="251" t="s">
        <v>213</v>
      </c>
      <c r="AU386" s="251" t="s">
        <v>92</v>
      </c>
      <c r="AY386" s="18" t="s">
        <v>210</v>
      </c>
      <c r="BE386" s="252">
        <f>IF(N386="základná",J386,0)</f>
        <v>0</v>
      </c>
      <c r="BF386" s="252">
        <f>IF(N386="znížená",J386,0)</f>
        <v>0</v>
      </c>
      <c r="BG386" s="252">
        <f>IF(N386="zákl. prenesená",J386,0)</f>
        <v>0</v>
      </c>
      <c r="BH386" s="252">
        <f>IF(N386="zníž. prenesená",J386,0)</f>
        <v>0</v>
      </c>
      <c r="BI386" s="252">
        <f>IF(N386="nulová",J386,0)</f>
        <v>0</v>
      </c>
      <c r="BJ386" s="18" t="s">
        <v>92</v>
      </c>
      <c r="BK386" s="252">
        <f>ROUND(I386*H386,2)</f>
        <v>0</v>
      </c>
      <c r="BL386" s="18" t="s">
        <v>336</v>
      </c>
      <c r="BM386" s="251" t="s">
        <v>828</v>
      </c>
    </row>
    <row r="387" s="13" customFormat="1">
      <c r="A387" s="13"/>
      <c r="B387" s="258"/>
      <c r="C387" s="259"/>
      <c r="D387" s="260" t="s">
        <v>256</v>
      </c>
      <c r="E387" s="261" t="s">
        <v>1</v>
      </c>
      <c r="F387" s="262" t="s">
        <v>829</v>
      </c>
      <c r="G387" s="259"/>
      <c r="H387" s="263">
        <v>560.10000000000002</v>
      </c>
      <c r="I387" s="264"/>
      <c r="J387" s="259"/>
      <c r="K387" s="259"/>
      <c r="L387" s="265"/>
      <c r="M387" s="266"/>
      <c r="N387" s="267"/>
      <c r="O387" s="267"/>
      <c r="P387" s="267"/>
      <c r="Q387" s="267"/>
      <c r="R387" s="267"/>
      <c r="S387" s="267"/>
      <c r="T387" s="268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69" t="s">
        <v>256</v>
      </c>
      <c r="AU387" s="269" t="s">
        <v>92</v>
      </c>
      <c r="AV387" s="13" t="s">
        <v>92</v>
      </c>
      <c r="AW387" s="13" t="s">
        <v>32</v>
      </c>
      <c r="AX387" s="13" t="s">
        <v>76</v>
      </c>
      <c r="AY387" s="269" t="s">
        <v>210</v>
      </c>
    </row>
    <row r="388" s="2" customFormat="1" ht="16.30189" customHeight="1">
      <c r="A388" s="39"/>
      <c r="B388" s="40"/>
      <c r="C388" s="281" t="s">
        <v>830</v>
      </c>
      <c r="D388" s="281" t="s">
        <v>330</v>
      </c>
      <c r="E388" s="282" t="s">
        <v>831</v>
      </c>
      <c r="F388" s="283" t="s">
        <v>832</v>
      </c>
      <c r="G388" s="284" t="s">
        <v>333</v>
      </c>
      <c r="H388" s="285">
        <v>0.95199999999999996</v>
      </c>
      <c r="I388" s="286"/>
      <c r="J388" s="287">
        <f>ROUND(I388*H388,2)</f>
        <v>0</v>
      </c>
      <c r="K388" s="288"/>
      <c r="L388" s="289"/>
      <c r="M388" s="290" t="s">
        <v>1</v>
      </c>
      <c r="N388" s="291" t="s">
        <v>42</v>
      </c>
      <c r="O388" s="98"/>
      <c r="P388" s="249">
        <f>O388*H388</f>
        <v>0</v>
      </c>
      <c r="Q388" s="249">
        <v>1</v>
      </c>
      <c r="R388" s="249">
        <f>Q388*H388</f>
        <v>0.95199999999999996</v>
      </c>
      <c r="S388" s="249">
        <v>0</v>
      </c>
      <c r="T388" s="250">
        <f>S388*H388</f>
        <v>0</v>
      </c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R388" s="251" t="s">
        <v>418</v>
      </c>
      <c r="AT388" s="251" t="s">
        <v>330</v>
      </c>
      <c r="AU388" s="251" t="s">
        <v>92</v>
      </c>
      <c r="AY388" s="18" t="s">
        <v>210</v>
      </c>
      <c r="BE388" s="252">
        <f>IF(N388="základná",J388,0)</f>
        <v>0</v>
      </c>
      <c r="BF388" s="252">
        <f>IF(N388="znížená",J388,0)</f>
        <v>0</v>
      </c>
      <c r="BG388" s="252">
        <f>IF(N388="zákl. prenesená",J388,0)</f>
        <v>0</v>
      </c>
      <c r="BH388" s="252">
        <f>IF(N388="zníž. prenesená",J388,0)</f>
        <v>0</v>
      </c>
      <c r="BI388" s="252">
        <f>IF(N388="nulová",J388,0)</f>
        <v>0</v>
      </c>
      <c r="BJ388" s="18" t="s">
        <v>92</v>
      </c>
      <c r="BK388" s="252">
        <f>ROUND(I388*H388,2)</f>
        <v>0</v>
      </c>
      <c r="BL388" s="18" t="s">
        <v>336</v>
      </c>
      <c r="BM388" s="251" t="s">
        <v>833</v>
      </c>
    </row>
    <row r="389" s="13" customFormat="1">
      <c r="A389" s="13"/>
      <c r="B389" s="258"/>
      <c r="C389" s="259"/>
      <c r="D389" s="260" t="s">
        <v>256</v>
      </c>
      <c r="E389" s="259"/>
      <c r="F389" s="262" t="s">
        <v>834</v>
      </c>
      <c r="G389" s="259"/>
      <c r="H389" s="263">
        <v>0.95199999999999996</v>
      </c>
      <c r="I389" s="264"/>
      <c r="J389" s="259"/>
      <c r="K389" s="259"/>
      <c r="L389" s="265"/>
      <c r="M389" s="266"/>
      <c r="N389" s="267"/>
      <c r="O389" s="267"/>
      <c r="P389" s="267"/>
      <c r="Q389" s="267"/>
      <c r="R389" s="267"/>
      <c r="S389" s="267"/>
      <c r="T389" s="268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69" t="s">
        <v>256</v>
      </c>
      <c r="AU389" s="269" t="s">
        <v>92</v>
      </c>
      <c r="AV389" s="13" t="s">
        <v>92</v>
      </c>
      <c r="AW389" s="13" t="s">
        <v>4</v>
      </c>
      <c r="AX389" s="13" t="s">
        <v>84</v>
      </c>
      <c r="AY389" s="269" t="s">
        <v>210</v>
      </c>
    </row>
    <row r="390" s="2" customFormat="1" ht="23.4566" customHeight="1">
      <c r="A390" s="39"/>
      <c r="B390" s="40"/>
      <c r="C390" s="239" t="s">
        <v>835</v>
      </c>
      <c r="D390" s="239" t="s">
        <v>213</v>
      </c>
      <c r="E390" s="240" t="s">
        <v>836</v>
      </c>
      <c r="F390" s="241" t="s">
        <v>837</v>
      </c>
      <c r="G390" s="242" t="s">
        <v>838</v>
      </c>
      <c r="H390" s="302"/>
      <c r="I390" s="244"/>
      <c r="J390" s="245">
        <f>ROUND(I390*H390,2)</f>
        <v>0</v>
      </c>
      <c r="K390" s="246"/>
      <c r="L390" s="45"/>
      <c r="M390" s="253" t="s">
        <v>1</v>
      </c>
      <c r="N390" s="254" t="s">
        <v>42</v>
      </c>
      <c r="O390" s="255"/>
      <c r="P390" s="256">
        <f>O390*H390</f>
        <v>0</v>
      </c>
      <c r="Q390" s="256">
        <v>0</v>
      </c>
      <c r="R390" s="256">
        <f>Q390*H390</f>
        <v>0</v>
      </c>
      <c r="S390" s="256">
        <v>0</v>
      </c>
      <c r="T390" s="257">
        <f>S390*H390</f>
        <v>0</v>
      </c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R390" s="251" t="s">
        <v>336</v>
      </c>
      <c r="AT390" s="251" t="s">
        <v>213</v>
      </c>
      <c r="AU390" s="251" t="s">
        <v>92</v>
      </c>
      <c r="AY390" s="18" t="s">
        <v>210</v>
      </c>
      <c r="BE390" s="252">
        <f>IF(N390="základná",J390,0)</f>
        <v>0</v>
      </c>
      <c r="BF390" s="252">
        <f>IF(N390="znížená",J390,0)</f>
        <v>0</v>
      </c>
      <c r="BG390" s="252">
        <f>IF(N390="zákl. prenesená",J390,0)</f>
        <v>0</v>
      </c>
      <c r="BH390" s="252">
        <f>IF(N390="zníž. prenesená",J390,0)</f>
        <v>0</v>
      </c>
      <c r="BI390" s="252">
        <f>IF(N390="nulová",J390,0)</f>
        <v>0</v>
      </c>
      <c r="BJ390" s="18" t="s">
        <v>92</v>
      </c>
      <c r="BK390" s="252">
        <f>ROUND(I390*H390,2)</f>
        <v>0</v>
      </c>
      <c r="BL390" s="18" t="s">
        <v>336</v>
      </c>
      <c r="BM390" s="251" t="s">
        <v>839</v>
      </c>
    </row>
    <row r="391" s="2" customFormat="1" ht="6.96" customHeight="1">
      <c r="A391" s="39"/>
      <c r="B391" s="73"/>
      <c r="C391" s="74"/>
      <c r="D391" s="74"/>
      <c r="E391" s="74"/>
      <c r="F391" s="74"/>
      <c r="G391" s="74"/>
      <c r="H391" s="74"/>
      <c r="I391" s="74"/>
      <c r="J391" s="74"/>
      <c r="K391" s="74"/>
      <c r="L391" s="45"/>
      <c r="M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</row>
  </sheetData>
  <sheetProtection sheet="1" autoFilter="0" formatColumns="0" formatRows="0" objects="1" scenarios="1" spinCount="100000" saltValue="dSZu84qGAR4XBQL+Rp8pluHjX5XYydBZFJCM0lmqDDVMxillMYYnPXZJmm/P2NiRnv2IgFmh1TM8SB2jof42Aw==" hashValue="jxSDMeatIkOfxO9Fg1DusXCpnQSWPikay6IUfSwbyW7D/zVk1InJJKY1yh9IYybFYghhX4VZ6J7gx9Yv4Gjf7g==" algorithmName="SHA-512" password="CC35"/>
  <autoFilter ref="C130:K390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9:H119"/>
    <mergeCell ref="E121:H121"/>
    <mergeCell ref="E123:H12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7.863281" style="1" customWidth="1"/>
    <col min="2" max="2" width="1.007813" style="1" customWidth="1"/>
    <col min="3" max="3" width="4.011719" style="1" customWidth="1"/>
    <col min="4" max="4" width="4.152344" style="1" customWidth="1"/>
    <col min="5" max="5" width="16.15234" style="1" customWidth="1"/>
    <col min="6" max="6" width="48.15234" style="1" customWidth="1"/>
    <col min="7" max="7" width="7.011719" style="1" customWidth="1"/>
    <col min="8" max="8" width="13.29297" style="1" customWidth="1"/>
    <col min="9" max="9" width="15.01172" style="1" customWidth="1"/>
    <col min="10" max="10" width="21.15234" style="1" customWidth="1"/>
    <col min="11" max="11" width="21.15234" style="1" hidden="1" customWidth="1"/>
    <col min="12" max="12" width="8.863281" style="1" customWidth="1"/>
    <col min="13" max="13" width="10.29297" style="1" hidden="1" customWidth="1"/>
    <col min="14" max="14" width="9.140625" style="1" hidden="1"/>
    <col min="15" max="15" width="13.43359" style="1" hidden="1" customWidth="1"/>
    <col min="16" max="16" width="13.43359" style="1" hidden="1" customWidth="1"/>
    <col min="17" max="17" width="13.43359" style="1" hidden="1" customWidth="1"/>
    <col min="18" max="18" width="13.43359" style="1" hidden="1" customWidth="1"/>
    <col min="19" max="19" width="13.43359" style="1" hidden="1" customWidth="1"/>
    <col min="20" max="20" width="13.43359" style="1" hidden="1" customWidth="1"/>
    <col min="21" max="21" width="15.43359" style="1" hidden="1" customWidth="1"/>
    <col min="22" max="22" width="11.72266" style="1" customWidth="1"/>
    <col min="23" max="23" width="15.43359" style="1" customWidth="1"/>
    <col min="24" max="24" width="11.72266" style="1" customWidth="1"/>
    <col min="25" max="25" width="14.15234" style="1" customWidth="1"/>
    <col min="26" max="26" width="10.43359" style="1" customWidth="1"/>
    <col min="27" max="27" width="14.15234" style="1" customWidth="1"/>
    <col min="28" max="28" width="15.43359" style="1" customWidth="1"/>
    <col min="29" max="29" width="10.43359" style="1" customWidth="1"/>
    <col min="30" max="30" width="14.15234" style="1" customWidth="1"/>
    <col min="31" max="31" width="15.43359" style="1" customWidth="1"/>
    <col min="44" max="44" width="9.140625" style="1" hidden="1"/>
    <col min="45" max="45" width="9.140625" style="1" hidden="1"/>
    <col min="46" max="46" width="9.140625" style="1" hidden="1"/>
    <col min="47" max="47" width="9.140625" style="1" hidden="1"/>
    <col min="48" max="48" width="9.140625" style="1" hidden="1"/>
    <col min="49" max="49" width="9.140625" style="1" hidden="1"/>
    <col min="50" max="50" width="9.140625" style="1" hidden="1"/>
    <col min="51" max="51" width="9.140625" style="1" hidden="1"/>
    <col min="52" max="52" width="9.140625" style="1" hidden="1"/>
    <col min="53" max="53" width="9.140625" style="1" hidden="1"/>
    <col min="54" max="54" width="9.140625" style="1" hidden="1"/>
    <col min="55" max="55" width="9.140625" style="1" hidden="1"/>
    <col min="56" max="56" width="9.140625" style="1" hidden="1"/>
    <col min="57" max="57" width="9.140625" style="1" hidden="1"/>
    <col min="58" max="58" width="9.140625" style="1" hidden="1"/>
    <col min="59" max="59" width="9.140625" style="1" hidden="1"/>
    <col min="60" max="60" width="9.140625" style="1" hidden="1"/>
    <col min="61" max="61" width="9.140625" style="1" hidden="1"/>
    <col min="62" max="62" width="9.140625" style="1" hidden="1"/>
    <col min="63" max="63" width="9.140625" style="1" hidden="1"/>
    <col min="64" max="64" width="9.140625" style="1" hidden="1"/>
    <col min="65" max="65" width="9.140625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96</v>
      </c>
    </row>
    <row r="3" s="1" customFormat="1" ht="6.96" customHeight="1">
      <c r="B3" s="154"/>
      <c r="C3" s="155"/>
      <c r="D3" s="155"/>
      <c r="E3" s="155"/>
      <c r="F3" s="155"/>
      <c r="G3" s="155"/>
      <c r="H3" s="155"/>
      <c r="I3" s="155"/>
      <c r="J3" s="155"/>
      <c r="K3" s="155"/>
      <c r="L3" s="21"/>
      <c r="AT3" s="18" t="s">
        <v>76</v>
      </c>
    </row>
    <row r="4" s="1" customFormat="1" ht="24.96" customHeight="1">
      <c r="B4" s="21"/>
      <c r="D4" s="156" t="s">
        <v>184</v>
      </c>
      <c r="L4" s="21"/>
      <c r="M4" s="157" t="s">
        <v>9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58" t="s">
        <v>15</v>
      </c>
      <c r="L6" s="21"/>
    </row>
    <row r="7" s="1" customFormat="1" ht="27.84906" customHeight="1">
      <c r="B7" s="21"/>
      <c r="E7" s="159" t="str">
        <f>'Rekapitulácia stavby'!K6</f>
        <v>Rekonštrukcia cesty a mostov II/512 hr. Trenčianskeho kraja - Veľké Pole - križ. II/428 Žarnovica , I. etapa</v>
      </c>
      <c r="F7" s="158"/>
      <c r="G7" s="158"/>
      <c r="H7" s="158"/>
      <c r="L7" s="21"/>
    </row>
    <row r="8" s="1" customFormat="1" ht="12" customHeight="1">
      <c r="B8" s="21"/>
      <c r="D8" s="158" t="s">
        <v>185</v>
      </c>
      <c r="L8" s="21"/>
    </row>
    <row r="9" s="2" customFormat="1" ht="16.30189" customHeight="1">
      <c r="A9" s="39"/>
      <c r="B9" s="45"/>
      <c r="C9" s="39"/>
      <c r="D9" s="39"/>
      <c r="E9" s="159" t="s">
        <v>234</v>
      </c>
      <c r="F9" s="39"/>
      <c r="G9" s="39"/>
      <c r="H9" s="39"/>
      <c r="I9" s="39"/>
      <c r="J9" s="39"/>
      <c r="K9" s="39"/>
      <c r="L9" s="70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 ht="12" customHeight="1">
      <c r="A10" s="39"/>
      <c r="B10" s="45"/>
      <c r="C10" s="39"/>
      <c r="D10" s="158" t="s">
        <v>235</v>
      </c>
      <c r="E10" s="39"/>
      <c r="F10" s="39"/>
      <c r="G10" s="39"/>
      <c r="H10" s="39"/>
      <c r="I10" s="39"/>
      <c r="J10" s="39"/>
      <c r="K10" s="39"/>
      <c r="L10" s="70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6.30189" customHeight="1">
      <c r="A11" s="39"/>
      <c r="B11" s="45"/>
      <c r="C11" s="39"/>
      <c r="D11" s="39"/>
      <c r="E11" s="160" t="s">
        <v>840</v>
      </c>
      <c r="F11" s="39"/>
      <c r="G11" s="39"/>
      <c r="H11" s="39"/>
      <c r="I11" s="39"/>
      <c r="J11" s="39"/>
      <c r="K11" s="39"/>
      <c r="L11" s="70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70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2" customHeight="1">
      <c r="A13" s="39"/>
      <c r="B13" s="45"/>
      <c r="C13" s="39"/>
      <c r="D13" s="158" t="s">
        <v>17</v>
      </c>
      <c r="E13" s="39"/>
      <c r="F13" s="148" t="s">
        <v>1</v>
      </c>
      <c r="G13" s="39"/>
      <c r="H13" s="39"/>
      <c r="I13" s="158" t="s">
        <v>18</v>
      </c>
      <c r="J13" s="148" t="s">
        <v>1</v>
      </c>
      <c r="K13" s="39"/>
      <c r="L13" s="70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58" t="s">
        <v>19</v>
      </c>
      <c r="E14" s="39"/>
      <c r="F14" s="148" t="s">
        <v>20</v>
      </c>
      <c r="G14" s="39"/>
      <c r="H14" s="39"/>
      <c r="I14" s="158" t="s">
        <v>21</v>
      </c>
      <c r="J14" s="161" t="str">
        <f>'Rekapitulácia stavby'!AN8</f>
        <v>14. 12. 2020</v>
      </c>
      <c r="K14" s="39"/>
      <c r="L14" s="70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70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12" customHeight="1">
      <c r="A16" s="39"/>
      <c r="B16" s="45"/>
      <c r="C16" s="39"/>
      <c r="D16" s="158" t="s">
        <v>23</v>
      </c>
      <c r="E16" s="39"/>
      <c r="F16" s="39"/>
      <c r="G16" s="39"/>
      <c r="H16" s="39"/>
      <c r="I16" s="158" t="s">
        <v>24</v>
      </c>
      <c r="J16" s="148" t="s">
        <v>1</v>
      </c>
      <c r="K16" s="39"/>
      <c r="L16" s="70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8" customHeight="1">
      <c r="A17" s="39"/>
      <c r="B17" s="45"/>
      <c r="C17" s="39"/>
      <c r="D17" s="39"/>
      <c r="E17" s="148" t="s">
        <v>25</v>
      </c>
      <c r="F17" s="39"/>
      <c r="G17" s="39"/>
      <c r="H17" s="39"/>
      <c r="I17" s="158" t="s">
        <v>26</v>
      </c>
      <c r="J17" s="148" t="s">
        <v>1</v>
      </c>
      <c r="K17" s="39"/>
      <c r="L17" s="70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6.96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70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12" customHeight="1">
      <c r="A19" s="39"/>
      <c r="B19" s="45"/>
      <c r="C19" s="39"/>
      <c r="D19" s="158" t="s">
        <v>27</v>
      </c>
      <c r="E19" s="39"/>
      <c r="F19" s="39"/>
      <c r="G19" s="39"/>
      <c r="H19" s="39"/>
      <c r="I19" s="158" t="s">
        <v>24</v>
      </c>
      <c r="J19" s="34" t="str">
        <f>'Rekapitulácia stavby'!AN13</f>
        <v>Vyplň údaj</v>
      </c>
      <c r="K19" s="39"/>
      <c r="L19" s="70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8" customHeight="1">
      <c r="A20" s="39"/>
      <c r="B20" s="45"/>
      <c r="C20" s="39"/>
      <c r="D20" s="39"/>
      <c r="E20" s="34" t="str">
        <f>'Rekapitulácia stavby'!E14</f>
        <v>Vyplň údaj</v>
      </c>
      <c r="F20" s="148"/>
      <c r="G20" s="148"/>
      <c r="H20" s="148"/>
      <c r="I20" s="158" t="s">
        <v>26</v>
      </c>
      <c r="J20" s="34" t="str">
        <f>'Rekapitulácia stavby'!AN14</f>
        <v>Vyplň údaj</v>
      </c>
      <c r="K20" s="39"/>
      <c r="L20" s="70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6.96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70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12" customHeight="1">
      <c r="A22" s="39"/>
      <c r="B22" s="45"/>
      <c r="C22" s="39"/>
      <c r="D22" s="158" t="s">
        <v>29</v>
      </c>
      <c r="E22" s="39"/>
      <c r="F22" s="39"/>
      <c r="G22" s="39"/>
      <c r="H22" s="39"/>
      <c r="I22" s="158" t="s">
        <v>24</v>
      </c>
      <c r="J22" s="148" t="s">
        <v>30</v>
      </c>
      <c r="K22" s="39"/>
      <c r="L22" s="70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8" customHeight="1">
      <c r="A23" s="39"/>
      <c r="B23" s="45"/>
      <c r="C23" s="39"/>
      <c r="D23" s="39"/>
      <c r="E23" s="148" t="s">
        <v>31</v>
      </c>
      <c r="F23" s="39"/>
      <c r="G23" s="39"/>
      <c r="H23" s="39"/>
      <c r="I23" s="158" t="s">
        <v>26</v>
      </c>
      <c r="J23" s="148" t="s">
        <v>1</v>
      </c>
      <c r="K23" s="39"/>
      <c r="L23" s="70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6.96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70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12" customHeight="1">
      <c r="A25" s="39"/>
      <c r="B25" s="45"/>
      <c r="C25" s="39"/>
      <c r="D25" s="158" t="s">
        <v>33</v>
      </c>
      <c r="E25" s="39"/>
      <c r="F25" s="39"/>
      <c r="G25" s="39"/>
      <c r="H25" s="39"/>
      <c r="I25" s="158" t="s">
        <v>24</v>
      </c>
      <c r="J25" s="148" t="s">
        <v>1</v>
      </c>
      <c r="K25" s="39"/>
      <c r="L25" s="70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8" customHeight="1">
      <c r="A26" s="39"/>
      <c r="B26" s="45"/>
      <c r="C26" s="39"/>
      <c r="D26" s="39"/>
      <c r="E26" s="148" t="s">
        <v>237</v>
      </c>
      <c r="F26" s="39"/>
      <c r="G26" s="39"/>
      <c r="H26" s="39"/>
      <c r="I26" s="158" t="s">
        <v>26</v>
      </c>
      <c r="J26" s="148" t="s">
        <v>1</v>
      </c>
      <c r="K26" s="39"/>
      <c r="L26" s="70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2" customFormat="1" ht="6.96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70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="2" customFormat="1" ht="12" customHeight="1">
      <c r="A28" s="39"/>
      <c r="B28" s="45"/>
      <c r="C28" s="39"/>
      <c r="D28" s="158" t="s">
        <v>35</v>
      </c>
      <c r="E28" s="39"/>
      <c r="F28" s="39"/>
      <c r="G28" s="39"/>
      <c r="H28" s="39"/>
      <c r="I28" s="39"/>
      <c r="J28" s="39"/>
      <c r="K28" s="39"/>
      <c r="L28" s="70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8" customFormat="1" ht="16.30189" customHeight="1">
      <c r="A29" s="162"/>
      <c r="B29" s="163"/>
      <c r="C29" s="162"/>
      <c r="D29" s="162"/>
      <c r="E29" s="164" t="s">
        <v>1</v>
      </c>
      <c r="F29" s="164"/>
      <c r="G29" s="164"/>
      <c r="H29" s="164"/>
      <c r="I29" s="162"/>
      <c r="J29" s="162"/>
      <c r="K29" s="162"/>
      <c r="L29" s="165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</row>
    <row r="30" s="2" customFormat="1" ht="6.96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70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66"/>
      <c r="E31" s="166"/>
      <c r="F31" s="166"/>
      <c r="G31" s="166"/>
      <c r="H31" s="166"/>
      <c r="I31" s="166"/>
      <c r="J31" s="166"/>
      <c r="K31" s="166"/>
      <c r="L31" s="70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25.44" customHeight="1">
      <c r="A32" s="39"/>
      <c r="B32" s="45"/>
      <c r="C32" s="39"/>
      <c r="D32" s="167" t="s">
        <v>36</v>
      </c>
      <c r="E32" s="39"/>
      <c r="F32" s="39"/>
      <c r="G32" s="39"/>
      <c r="H32" s="39"/>
      <c r="I32" s="39"/>
      <c r="J32" s="168">
        <f>ROUND(J132, 2)</f>
        <v>0</v>
      </c>
      <c r="K32" s="39"/>
      <c r="L32" s="70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6.96" customHeight="1">
      <c r="A33" s="39"/>
      <c r="B33" s="45"/>
      <c r="C33" s="39"/>
      <c r="D33" s="166"/>
      <c r="E33" s="166"/>
      <c r="F33" s="166"/>
      <c r="G33" s="166"/>
      <c r="H33" s="166"/>
      <c r="I33" s="166"/>
      <c r="J33" s="166"/>
      <c r="K33" s="166"/>
      <c r="L33" s="70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39"/>
      <c r="F34" s="169" t="s">
        <v>38</v>
      </c>
      <c r="G34" s="39"/>
      <c r="H34" s="39"/>
      <c r="I34" s="169" t="s">
        <v>37</v>
      </c>
      <c r="J34" s="169" t="s">
        <v>39</v>
      </c>
      <c r="K34" s="39"/>
      <c r="L34" s="70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="2" customFormat="1" ht="14.4" customHeight="1">
      <c r="A35" s="39"/>
      <c r="B35" s="45"/>
      <c r="C35" s="39"/>
      <c r="D35" s="170" t="s">
        <v>40</v>
      </c>
      <c r="E35" s="171" t="s">
        <v>41</v>
      </c>
      <c r="F35" s="172">
        <f>ROUND((SUM(BE132:BE275)),  2)</f>
        <v>0</v>
      </c>
      <c r="G35" s="173"/>
      <c r="H35" s="173"/>
      <c r="I35" s="174">
        <v>0.20000000000000001</v>
      </c>
      <c r="J35" s="172">
        <f>ROUND(((SUM(BE132:BE275))*I35),  2)</f>
        <v>0</v>
      </c>
      <c r="K35" s="39"/>
      <c r="L35" s="70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="2" customFormat="1" ht="14.4" customHeight="1">
      <c r="A36" s="39"/>
      <c r="B36" s="45"/>
      <c r="C36" s="39"/>
      <c r="D36" s="39"/>
      <c r="E36" s="171" t="s">
        <v>42</v>
      </c>
      <c r="F36" s="172">
        <f>ROUND((SUM(BF132:BF275)),  2)</f>
        <v>0</v>
      </c>
      <c r="G36" s="173"/>
      <c r="H36" s="173"/>
      <c r="I36" s="174">
        <v>0.20000000000000001</v>
      </c>
      <c r="J36" s="172">
        <f>ROUND(((SUM(BF132:BF275))*I36),  2)</f>
        <v>0</v>
      </c>
      <c r="K36" s="39"/>
      <c r="L36" s="70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58" t="s">
        <v>43</v>
      </c>
      <c r="F37" s="175">
        <f>ROUND((SUM(BG132:BG275)),  2)</f>
        <v>0</v>
      </c>
      <c r="G37" s="39"/>
      <c r="H37" s="39"/>
      <c r="I37" s="176">
        <v>0.20000000000000001</v>
      </c>
      <c r="J37" s="175">
        <f>0</f>
        <v>0</v>
      </c>
      <c r="K37" s="39"/>
      <c r="L37" s="70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hidden="1" s="2" customFormat="1" ht="14.4" customHeight="1">
      <c r="A38" s="39"/>
      <c r="B38" s="45"/>
      <c r="C38" s="39"/>
      <c r="D38" s="39"/>
      <c r="E38" s="158" t="s">
        <v>44</v>
      </c>
      <c r="F38" s="175">
        <f>ROUND((SUM(BH132:BH275)),  2)</f>
        <v>0</v>
      </c>
      <c r="G38" s="39"/>
      <c r="H38" s="39"/>
      <c r="I38" s="176">
        <v>0.20000000000000001</v>
      </c>
      <c r="J38" s="175">
        <f>0</f>
        <v>0</v>
      </c>
      <c r="K38" s="39"/>
      <c r="L38" s="70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hidden="1" s="2" customFormat="1" ht="14.4" customHeight="1">
      <c r="A39" s="39"/>
      <c r="B39" s="45"/>
      <c r="C39" s="39"/>
      <c r="D39" s="39"/>
      <c r="E39" s="171" t="s">
        <v>45</v>
      </c>
      <c r="F39" s="172">
        <f>ROUND((SUM(BI132:BI275)),  2)</f>
        <v>0</v>
      </c>
      <c r="G39" s="173"/>
      <c r="H39" s="173"/>
      <c r="I39" s="174">
        <v>0</v>
      </c>
      <c r="J39" s="172">
        <f>0</f>
        <v>0</v>
      </c>
      <c r="K39" s="39"/>
      <c r="L39" s="70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6.96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70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2" customFormat="1" ht="25.44" customHeight="1">
      <c r="A41" s="39"/>
      <c r="B41" s="45"/>
      <c r="C41" s="177"/>
      <c r="D41" s="178" t="s">
        <v>46</v>
      </c>
      <c r="E41" s="179"/>
      <c r="F41" s="179"/>
      <c r="G41" s="180" t="s">
        <v>47</v>
      </c>
      <c r="H41" s="181" t="s">
        <v>48</v>
      </c>
      <c r="I41" s="179"/>
      <c r="J41" s="182">
        <f>SUM(J32:J39)</f>
        <v>0</v>
      </c>
      <c r="K41" s="183"/>
      <c r="L41" s="70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70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70"/>
      <c r="D50" s="184" t="s">
        <v>49</v>
      </c>
      <c r="E50" s="185"/>
      <c r="F50" s="185"/>
      <c r="G50" s="184" t="s">
        <v>50</v>
      </c>
      <c r="H50" s="185"/>
      <c r="I50" s="185"/>
      <c r="J50" s="185"/>
      <c r="K50" s="185"/>
      <c r="L50" s="70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86" t="s">
        <v>51</v>
      </c>
      <c r="E61" s="187"/>
      <c r="F61" s="188" t="s">
        <v>52</v>
      </c>
      <c r="G61" s="186" t="s">
        <v>51</v>
      </c>
      <c r="H61" s="187"/>
      <c r="I61" s="187"/>
      <c r="J61" s="189" t="s">
        <v>52</v>
      </c>
      <c r="K61" s="187"/>
      <c r="L61" s="70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84" t="s">
        <v>53</v>
      </c>
      <c r="E65" s="190"/>
      <c r="F65" s="190"/>
      <c r="G65" s="184" t="s">
        <v>54</v>
      </c>
      <c r="H65" s="190"/>
      <c r="I65" s="190"/>
      <c r="J65" s="190"/>
      <c r="K65" s="190"/>
      <c r="L65" s="70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86" t="s">
        <v>51</v>
      </c>
      <c r="E76" s="187"/>
      <c r="F76" s="188" t="s">
        <v>52</v>
      </c>
      <c r="G76" s="186" t="s">
        <v>51</v>
      </c>
      <c r="H76" s="187"/>
      <c r="I76" s="187"/>
      <c r="J76" s="189" t="s">
        <v>52</v>
      </c>
      <c r="K76" s="187"/>
      <c r="L76" s="70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91"/>
      <c r="C77" s="192"/>
      <c r="D77" s="192"/>
      <c r="E77" s="192"/>
      <c r="F77" s="192"/>
      <c r="G77" s="192"/>
      <c r="H77" s="192"/>
      <c r="I77" s="192"/>
      <c r="J77" s="192"/>
      <c r="K77" s="192"/>
      <c r="L77" s="70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hidden="1" s="2" customFormat="1" ht="6.96" customHeight="1">
      <c r="A81" s="39"/>
      <c r="B81" s="193"/>
      <c r="C81" s="194"/>
      <c r="D81" s="194"/>
      <c r="E81" s="194"/>
      <c r="F81" s="194"/>
      <c r="G81" s="194"/>
      <c r="H81" s="194"/>
      <c r="I81" s="194"/>
      <c r="J81" s="194"/>
      <c r="K81" s="194"/>
      <c r="L81" s="70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hidden="1" s="2" customFormat="1" ht="24.96" customHeight="1">
      <c r="A82" s="39"/>
      <c r="B82" s="40"/>
      <c r="C82" s="24" t="s">
        <v>187</v>
      </c>
      <c r="D82" s="41"/>
      <c r="E82" s="41"/>
      <c r="F82" s="41"/>
      <c r="G82" s="41"/>
      <c r="H82" s="41"/>
      <c r="I82" s="41"/>
      <c r="J82" s="41"/>
      <c r="K82" s="41"/>
      <c r="L82" s="70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hidden="1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70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hidden="1" s="2" customFormat="1" ht="12" customHeight="1">
      <c r="A84" s="39"/>
      <c r="B84" s="40"/>
      <c r="C84" s="33" t="s">
        <v>15</v>
      </c>
      <c r="D84" s="41"/>
      <c r="E84" s="41"/>
      <c r="F84" s="41"/>
      <c r="G84" s="41"/>
      <c r="H84" s="41"/>
      <c r="I84" s="41"/>
      <c r="J84" s="41"/>
      <c r="K84" s="41"/>
      <c r="L84" s="70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hidden="1" s="2" customFormat="1" ht="27.84906" customHeight="1">
      <c r="A85" s="39"/>
      <c r="B85" s="40"/>
      <c r="C85" s="41"/>
      <c r="D85" s="41"/>
      <c r="E85" s="195" t="str">
        <f>E7</f>
        <v>Rekonštrukcia cesty a mostov II/512 hr. Trenčianskeho kraja - Veľké Pole - križ. II/428 Žarnovica , I. etapa</v>
      </c>
      <c r="F85" s="33"/>
      <c r="G85" s="33"/>
      <c r="H85" s="33"/>
      <c r="I85" s="41"/>
      <c r="J85" s="41"/>
      <c r="K85" s="41"/>
      <c r="L85" s="70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hidden="1" s="1" customFormat="1" ht="12" customHeight="1">
      <c r="B86" s="22"/>
      <c r="C86" s="33" t="s">
        <v>185</v>
      </c>
      <c r="D86" s="23"/>
      <c r="E86" s="23"/>
      <c r="F86" s="23"/>
      <c r="G86" s="23"/>
      <c r="H86" s="23"/>
      <c r="I86" s="23"/>
      <c r="J86" s="23"/>
      <c r="K86" s="23"/>
      <c r="L86" s="21"/>
    </row>
    <row r="87" hidden="1" s="2" customFormat="1" ht="16.30189" customHeight="1">
      <c r="A87" s="39"/>
      <c r="B87" s="40"/>
      <c r="C87" s="41"/>
      <c r="D87" s="41"/>
      <c r="E87" s="195" t="s">
        <v>234</v>
      </c>
      <c r="F87" s="41"/>
      <c r="G87" s="41"/>
      <c r="H87" s="41"/>
      <c r="I87" s="41"/>
      <c r="J87" s="41"/>
      <c r="K87" s="41"/>
      <c r="L87" s="70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hidden="1" s="2" customFormat="1" ht="12" customHeight="1">
      <c r="A88" s="39"/>
      <c r="B88" s="40"/>
      <c r="C88" s="33" t="s">
        <v>235</v>
      </c>
      <c r="D88" s="41"/>
      <c r="E88" s="41"/>
      <c r="F88" s="41"/>
      <c r="G88" s="41"/>
      <c r="H88" s="41"/>
      <c r="I88" s="41"/>
      <c r="J88" s="41"/>
      <c r="K88" s="41"/>
      <c r="L88" s="70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hidden="1" s="2" customFormat="1" ht="16.30189" customHeight="1">
      <c r="A89" s="39"/>
      <c r="B89" s="40"/>
      <c r="C89" s="41"/>
      <c r="D89" s="41"/>
      <c r="E89" s="83" t="str">
        <f>E11</f>
        <v>101-012 - Oporná konštrukcia</v>
      </c>
      <c r="F89" s="41"/>
      <c r="G89" s="41"/>
      <c r="H89" s="41"/>
      <c r="I89" s="41"/>
      <c r="J89" s="41"/>
      <c r="K89" s="41"/>
      <c r="L89" s="70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hidden="1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70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hidden="1" s="2" customFormat="1" ht="12" customHeight="1">
      <c r="A91" s="39"/>
      <c r="B91" s="40"/>
      <c r="C91" s="33" t="s">
        <v>19</v>
      </c>
      <c r="D91" s="41"/>
      <c r="E91" s="41"/>
      <c r="F91" s="28" t="str">
        <f>F14</f>
        <v>Okres Žarnovica , k. ú. Veľké Pole</v>
      </c>
      <c r="G91" s="41"/>
      <c r="H91" s="41"/>
      <c r="I91" s="33" t="s">
        <v>21</v>
      </c>
      <c r="J91" s="86" t="str">
        <f>IF(J14="","",J14)</f>
        <v>14. 12. 2020</v>
      </c>
      <c r="K91" s="41"/>
      <c r="L91" s="70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hidden="1" s="2" customFormat="1" ht="6.96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70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hidden="1" s="2" customFormat="1" ht="24.81509" customHeight="1">
      <c r="A93" s="39"/>
      <c r="B93" s="40"/>
      <c r="C93" s="33" t="s">
        <v>23</v>
      </c>
      <c r="D93" s="41"/>
      <c r="E93" s="41"/>
      <c r="F93" s="28" t="str">
        <f>E17</f>
        <v xml:space="preserve">BANSKOBYSTRICKÝ SAMOSPRÁVNY KRAJ </v>
      </c>
      <c r="G93" s="41"/>
      <c r="H93" s="41"/>
      <c r="I93" s="33" t="s">
        <v>29</v>
      </c>
      <c r="J93" s="37" t="str">
        <f>E23</f>
        <v>ISPO spol.s r.o. , Prešov</v>
      </c>
      <c r="K93" s="41"/>
      <c r="L93" s="70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hidden="1" s="2" customFormat="1" ht="15.30566" customHeight="1">
      <c r="A94" s="39"/>
      <c r="B94" s="40"/>
      <c r="C94" s="33" t="s">
        <v>27</v>
      </c>
      <c r="D94" s="41"/>
      <c r="E94" s="41"/>
      <c r="F94" s="28" t="str">
        <f>IF(E20="","",E20)</f>
        <v>Vyplň údaj</v>
      </c>
      <c r="G94" s="41"/>
      <c r="H94" s="41"/>
      <c r="I94" s="33" t="s">
        <v>33</v>
      </c>
      <c r="J94" s="37" t="str">
        <f>E26</f>
        <v>Macura M.</v>
      </c>
      <c r="K94" s="41"/>
      <c r="L94" s="70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hidden="1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70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hidden="1" s="2" customFormat="1" ht="29.28" customHeight="1">
      <c r="A96" s="39"/>
      <c r="B96" s="40"/>
      <c r="C96" s="196" t="s">
        <v>188</v>
      </c>
      <c r="D96" s="197"/>
      <c r="E96" s="197"/>
      <c r="F96" s="197"/>
      <c r="G96" s="197"/>
      <c r="H96" s="197"/>
      <c r="I96" s="197"/>
      <c r="J96" s="198" t="s">
        <v>189</v>
      </c>
      <c r="K96" s="197"/>
      <c r="L96" s="70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hidden="1" s="2" customFormat="1" ht="10.32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70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hidden="1" s="2" customFormat="1" ht="22.8" customHeight="1">
      <c r="A98" s="39"/>
      <c r="B98" s="40"/>
      <c r="C98" s="199" t="s">
        <v>190</v>
      </c>
      <c r="D98" s="41"/>
      <c r="E98" s="41"/>
      <c r="F98" s="41"/>
      <c r="G98" s="41"/>
      <c r="H98" s="41"/>
      <c r="I98" s="41"/>
      <c r="J98" s="117">
        <f>J132</f>
        <v>0</v>
      </c>
      <c r="K98" s="41"/>
      <c r="L98" s="70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191</v>
      </c>
    </row>
    <row r="99" hidden="1" s="9" customFormat="1" ht="24.96" customHeight="1">
      <c r="A99" s="9"/>
      <c r="B99" s="200"/>
      <c r="C99" s="201"/>
      <c r="D99" s="202" t="s">
        <v>238</v>
      </c>
      <c r="E99" s="203"/>
      <c r="F99" s="203"/>
      <c r="G99" s="203"/>
      <c r="H99" s="203"/>
      <c r="I99" s="203"/>
      <c r="J99" s="204">
        <f>J133</f>
        <v>0</v>
      </c>
      <c r="K99" s="201"/>
      <c r="L99" s="20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hidden="1" s="10" customFormat="1" ht="19.92" customHeight="1">
      <c r="A100" s="10"/>
      <c r="B100" s="206"/>
      <c r="C100" s="140"/>
      <c r="D100" s="207" t="s">
        <v>239</v>
      </c>
      <c r="E100" s="208"/>
      <c r="F100" s="208"/>
      <c r="G100" s="208"/>
      <c r="H100" s="208"/>
      <c r="I100" s="208"/>
      <c r="J100" s="209">
        <f>J134</f>
        <v>0</v>
      </c>
      <c r="K100" s="140"/>
      <c r="L100" s="2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hidden="1" s="10" customFormat="1" ht="19.92" customHeight="1">
      <c r="A101" s="10"/>
      <c r="B101" s="206"/>
      <c r="C101" s="140"/>
      <c r="D101" s="207" t="s">
        <v>240</v>
      </c>
      <c r="E101" s="208"/>
      <c r="F101" s="208"/>
      <c r="G101" s="208"/>
      <c r="H101" s="208"/>
      <c r="I101" s="208"/>
      <c r="J101" s="209">
        <f>J147</f>
        <v>0</v>
      </c>
      <c r="K101" s="140"/>
      <c r="L101" s="2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hidden="1" s="10" customFormat="1" ht="19.92" customHeight="1">
      <c r="A102" s="10"/>
      <c r="B102" s="206"/>
      <c r="C102" s="140"/>
      <c r="D102" s="207" t="s">
        <v>241</v>
      </c>
      <c r="E102" s="208"/>
      <c r="F102" s="208"/>
      <c r="G102" s="208"/>
      <c r="H102" s="208"/>
      <c r="I102" s="208"/>
      <c r="J102" s="209">
        <f>J187</f>
        <v>0</v>
      </c>
      <c r="K102" s="140"/>
      <c r="L102" s="2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hidden="1" s="10" customFormat="1" ht="19.92" customHeight="1">
      <c r="A103" s="10"/>
      <c r="B103" s="206"/>
      <c r="C103" s="140"/>
      <c r="D103" s="207" t="s">
        <v>242</v>
      </c>
      <c r="E103" s="208"/>
      <c r="F103" s="208"/>
      <c r="G103" s="208"/>
      <c r="H103" s="208"/>
      <c r="I103" s="208"/>
      <c r="J103" s="209">
        <f>J213</f>
        <v>0</v>
      </c>
      <c r="K103" s="140"/>
      <c r="L103" s="2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hidden="1" s="10" customFormat="1" ht="19.92" customHeight="1">
      <c r="A104" s="10"/>
      <c r="B104" s="206"/>
      <c r="C104" s="140"/>
      <c r="D104" s="207" t="s">
        <v>841</v>
      </c>
      <c r="E104" s="208"/>
      <c r="F104" s="208"/>
      <c r="G104" s="208"/>
      <c r="H104" s="208"/>
      <c r="I104" s="208"/>
      <c r="J104" s="209">
        <f>J220</f>
        <v>0</v>
      </c>
      <c r="K104" s="140"/>
      <c r="L104" s="2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hidden="1" s="10" customFormat="1" ht="19.92" customHeight="1">
      <c r="A105" s="10"/>
      <c r="B105" s="206"/>
      <c r="C105" s="140"/>
      <c r="D105" s="207" t="s">
        <v>244</v>
      </c>
      <c r="E105" s="208"/>
      <c r="F105" s="208"/>
      <c r="G105" s="208"/>
      <c r="H105" s="208"/>
      <c r="I105" s="208"/>
      <c r="J105" s="209">
        <f>J224</f>
        <v>0</v>
      </c>
      <c r="K105" s="140"/>
      <c r="L105" s="2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hidden="1" s="10" customFormat="1" ht="19.92" customHeight="1">
      <c r="A106" s="10"/>
      <c r="B106" s="206"/>
      <c r="C106" s="140"/>
      <c r="D106" s="207" t="s">
        <v>245</v>
      </c>
      <c r="E106" s="208"/>
      <c r="F106" s="208"/>
      <c r="G106" s="208"/>
      <c r="H106" s="208"/>
      <c r="I106" s="208"/>
      <c r="J106" s="209">
        <f>J232</f>
        <v>0</v>
      </c>
      <c r="K106" s="140"/>
      <c r="L106" s="2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hidden="1" s="10" customFormat="1" ht="19.92" customHeight="1">
      <c r="A107" s="10"/>
      <c r="B107" s="206"/>
      <c r="C107" s="140"/>
      <c r="D107" s="207" t="s">
        <v>246</v>
      </c>
      <c r="E107" s="208"/>
      <c r="F107" s="208"/>
      <c r="G107" s="208"/>
      <c r="H107" s="208"/>
      <c r="I107" s="208"/>
      <c r="J107" s="209">
        <f>J248</f>
        <v>0</v>
      </c>
      <c r="K107" s="140"/>
      <c r="L107" s="2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hidden="1" s="9" customFormat="1" ht="24.96" customHeight="1">
      <c r="A108" s="9"/>
      <c r="B108" s="200"/>
      <c r="C108" s="201"/>
      <c r="D108" s="202" t="s">
        <v>247</v>
      </c>
      <c r="E108" s="203"/>
      <c r="F108" s="203"/>
      <c r="G108" s="203"/>
      <c r="H108" s="203"/>
      <c r="I108" s="203"/>
      <c r="J108" s="204">
        <f>J250</f>
        <v>0</v>
      </c>
      <c r="K108" s="201"/>
      <c r="L108" s="205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hidden="1" s="10" customFormat="1" ht="19.92" customHeight="1">
      <c r="A109" s="10"/>
      <c r="B109" s="206"/>
      <c r="C109" s="140"/>
      <c r="D109" s="207" t="s">
        <v>248</v>
      </c>
      <c r="E109" s="208"/>
      <c r="F109" s="208"/>
      <c r="G109" s="208"/>
      <c r="H109" s="208"/>
      <c r="I109" s="208"/>
      <c r="J109" s="209">
        <f>J251</f>
        <v>0</v>
      </c>
      <c r="K109" s="140"/>
      <c r="L109" s="2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hidden="1" s="9" customFormat="1" ht="24.96" customHeight="1">
      <c r="A110" s="9"/>
      <c r="B110" s="200"/>
      <c r="C110" s="201"/>
      <c r="D110" s="202" t="s">
        <v>842</v>
      </c>
      <c r="E110" s="203"/>
      <c r="F110" s="203"/>
      <c r="G110" s="203"/>
      <c r="H110" s="203"/>
      <c r="I110" s="203"/>
      <c r="J110" s="204">
        <f>J273</f>
        <v>0</v>
      </c>
      <c r="K110" s="201"/>
      <c r="L110" s="205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hidden="1" s="2" customFormat="1" ht="21.84" customHeight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70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hidden="1" s="2" customFormat="1" ht="6.96" customHeight="1">
      <c r="A112" s="39"/>
      <c r="B112" s="73"/>
      <c r="C112" s="74"/>
      <c r="D112" s="74"/>
      <c r="E112" s="74"/>
      <c r="F112" s="74"/>
      <c r="G112" s="74"/>
      <c r="H112" s="74"/>
      <c r="I112" s="74"/>
      <c r="J112" s="74"/>
      <c r="K112" s="74"/>
      <c r="L112" s="70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hidden="1"/>
    <row r="114" hidden="1"/>
    <row r="115" hidden="1"/>
    <row r="116" s="2" customFormat="1" ht="6.96" customHeight="1">
      <c r="A116" s="39"/>
      <c r="B116" s="75"/>
      <c r="C116" s="76"/>
      <c r="D116" s="76"/>
      <c r="E116" s="76"/>
      <c r="F116" s="76"/>
      <c r="G116" s="76"/>
      <c r="H116" s="76"/>
      <c r="I116" s="76"/>
      <c r="J116" s="76"/>
      <c r="K116" s="76"/>
      <c r="L116" s="70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2" customFormat="1" ht="24.96" customHeight="1">
      <c r="A117" s="39"/>
      <c r="B117" s="40"/>
      <c r="C117" s="24" t="s">
        <v>195</v>
      </c>
      <c r="D117" s="41"/>
      <c r="E117" s="41"/>
      <c r="F117" s="41"/>
      <c r="G117" s="41"/>
      <c r="H117" s="41"/>
      <c r="I117" s="41"/>
      <c r="J117" s="41"/>
      <c r="K117" s="41"/>
      <c r="L117" s="70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2" customFormat="1" ht="6.96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70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="2" customFormat="1" ht="12" customHeight="1">
      <c r="A119" s="39"/>
      <c r="B119" s="40"/>
      <c r="C119" s="33" t="s">
        <v>15</v>
      </c>
      <c r="D119" s="41"/>
      <c r="E119" s="41"/>
      <c r="F119" s="41"/>
      <c r="G119" s="41"/>
      <c r="H119" s="41"/>
      <c r="I119" s="41"/>
      <c r="J119" s="41"/>
      <c r="K119" s="41"/>
      <c r="L119" s="70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="2" customFormat="1" ht="27.84906" customHeight="1">
      <c r="A120" s="39"/>
      <c r="B120" s="40"/>
      <c r="C120" s="41"/>
      <c r="D120" s="41"/>
      <c r="E120" s="195" t="str">
        <f>E7</f>
        <v>Rekonštrukcia cesty a mostov II/512 hr. Trenčianskeho kraja - Veľké Pole - križ. II/428 Žarnovica , I. etapa</v>
      </c>
      <c r="F120" s="33"/>
      <c r="G120" s="33"/>
      <c r="H120" s="33"/>
      <c r="I120" s="41"/>
      <c r="J120" s="41"/>
      <c r="K120" s="41"/>
      <c r="L120" s="70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="1" customFormat="1" ht="12" customHeight="1">
      <c r="B121" s="22"/>
      <c r="C121" s="33" t="s">
        <v>185</v>
      </c>
      <c r="D121" s="23"/>
      <c r="E121" s="23"/>
      <c r="F121" s="23"/>
      <c r="G121" s="23"/>
      <c r="H121" s="23"/>
      <c r="I121" s="23"/>
      <c r="J121" s="23"/>
      <c r="K121" s="23"/>
      <c r="L121" s="21"/>
    </row>
    <row r="122" s="2" customFormat="1" ht="16.30189" customHeight="1">
      <c r="A122" s="39"/>
      <c r="B122" s="40"/>
      <c r="C122" s="41"/>
      <c r="D122" s="41"/>
      <c r="E122" s="195" t="s">
        <v>234</v>
      </c>
      <c r="F122" s="41"/>
      <c r="G122" s="41"/>
      <c r="H122" s="41"/>
      <c r="I122" s="41"/>
      <c r="J122" s="41"/>
      <c r="K122" s="41"/>
      <c r="L122" s="70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="2" customFormat="1" ht="12" customHeight="1">
      <c r="A123" s="39"/>
      <c r="B123" s="40"/>
      <c r="C123" s="33" t="s">
        <v>235</v>
      </c>
      <c r="D123" s="41"/>
      <c r="E123" s="41"/>
      <c r="F123" s="41"/>
      <c r="G123" s="41"/>
      <c r="H123" s="41"/>
      <c r="I123" s="41"/>
      <c r="J123" s="41"/>
      <c r="K123" s="41"/>
      <c r="L123" s="70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="2" customFormat="1" ht="16.30189" customHeight="1">
      <c r="A124" s="39"/>
      <c r="B124" s="40"/>
      <c r="C124" s="41"/>
      <c r="D124" s="41"/>
      <c r="E124" s="83" t="str">
        <f>E11</f>
        <v>101-012 - Oporná konštrukcia</v>
      </c>
      <c r="F124" s="41"/>
      <c r="G124" s="41"/>
      <c r="H124" s="41"/>
      <c r="I124" s="41"/>
      <c r="J124" s="41"/>
      <c r="K124" s="41"/>
      <c r="L124" s="70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="2" customFormat="1" ht="6.96" customHeight="1">
      <c r="A125" s="39"/>
      <c r="B125" s="40"/>
      <c r="C125" s="41"/>
      <c r="D125" s="41"/>
      <c r="E125" s="41"/>
      <c r="F125" s="41"/>
      <c r="G125" s="41"/>
      <c r="H125" s="41"/>
      <c r="I125" s="41"/>
      <c r="J125" s="41"/>
      <c r="K125" s="41"/>
      <c r="L125" s="70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="2" customFormat="1" ht="12" customHeight="1">
      <c r="A126" s="39"/>
      <c r="B126" s="40"/>
      <c r="C126" s="33" t="s">
        <v>19</v>
      </c>
      <c r="D126" s="41"/>
      <c r="E126" s="41"/>
      <c r="F126" s="28" t="str">
        <f>F14</f>
        <v>Okres Žarnovica , k. ú. Veľké Pole</v>
      </c>
      <c r="G126" s="41"/>
      <c r="H126" s="41"/>
      <c r="I126" s="33" t="s">
        <v>21</v>
      </c>
      <c r="J126" s="86" t="str">
        <f>IF(J14="","",J14)</f>
        <v>14. 12. 2020</v>
      </c>
      <c r="K126" s="41"/>
      <c r="L126" s="70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="2" customFormat="1" ht="6.96" customHeight="1">
      <c r="A127" s="39"/>
      <c r="B127" s="40"/>
      <c r="C127" s="41"/>
      <c r="D127" s="41"/>
      <c r="E127" s="41"/>
      <c r="F127" s="41"/>
      <c r="G127" s="41"/>
      <c r="H127" s="41"/>
      <c r="I127" s="41"/>
      <c r="J127" s="41"/>
      <c r="K127" s="41"/>
      <c r="L127" s="70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="2" customFormat="1" ht="24.81509" customHeight="1">
      <c r="A128" s="39"/>
      <c r="B128" s="40"/>
      <c r="C128" s="33" t="s">
        <v>23</v>
      </c>
      <c r="D128" s="41"/>
      <c r="E128" s="41"/>
      <c r="F128" s="28" t="str">
        <f>E17</f>
        <v xml:space="preserve">BANSKOBYSTRICKÝ SAMOSPRÁVNY KRAJ </v>
      </c>
      <c r="G128" s="41"/>
      <c r="H128" s="41"/>
      <c r="I128" s="33" t="s">
        <v>29</v>
      </c>
      <c r="J128" s="37" t="str">
        <f>E23</f>
        <v>ISPO spol.s r.o. , Prešov</v>
      </c>
      <c r="K128" s="41"/>
      <c r="L128" s="70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="2" customFormat="1" ht="15.30566" customHeight="1">
      <c r="A129" s="39"/>
      <c r="B129" s="40"/>
      <c r="C129" s="33" t="s">
        <v>27</v>
      </c>
      <c r="D129" s="41"/>
      <c r="E129" s="41"/>
      <c r="F129" s="28" t="str">
        <f>IF(E20="","",E20)</f>
        <v>Vyplň údaj</v>
      </c>
      <c r="G129" s="41"/>
      <c r="H129" s="41"/>
      <c r="I129" s="33" t="s">
        <v>33</v>
      </c>
      <c r="J129" s="37" t="str">
        <f>E26</f>
        <v>Macura M.</v>
      </c>
      <c r="K129" s="41"/>
      <c r="L129" s="70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="2" customFormat="1" ht="10.32" customHeight="1">
      <c r="A130" s="39"/>
      <c r="B130" s="40"/>
      <c r="C130" s="41"/>
      <c r="D130" s="41"/>
      <c r="E130" s="41"/>
      <c r="F130" s="41"/>
      <c r="G130" s="41"/>
      <c r="H130" s="41"/>
      <c r="I130" s="41"/>
      <c r="J130" s="41"/>
      <c r="K130" s="41"/>
      <c r="L130" s="70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="11" customFormat="1" ht="29.28" customHeight="1">
      <c r="A131" s="211"/>
      <c r="B131" s="212"/>
      <c r="C131" s="213" t="s">
        <v>196</v>
      </c>
      <c r="D131" s="214" t="s">
        <v>61</v>
      </c>
      <c r="E131" s="214" t="s">
        <v>57</v>
      </c>
      <c r="F131" s="214" t="s">
        <v>58</v>
      </c>
      <c r="G131" s="214" t="s">
        <v>197</v>
      </c>
      <c r="H131" s="214" t="s">
        <v>198</v>
      </c>
      <c r="I131" s="214" t="s">
        <v>199</v>
      </c>
      <c r="J131" s="215" t="s">
        <v>189</v>
      </c>
      <c r="K131" s="216" t="s">
        <v>200</v>
      </c>
      <c r="L131" s="217"/>
      <c r="M131" s="107" t="s">
        <v>1</v>
      </c>
      <c r="N131" s="108" t="s">
        <v>40</v>
      </c>
      <c r="O131" s="108" t="s">
        <v>201</v>
      </c>
      <c r="P131" s="108" t="s">
        <v>202</v>
      </c>
      <c r="Q131" s="108" t="s">
        <v>203</v>
      </c>
      <c r="R131" s="108" t="s">
        <v>204</v>
      </c>
      <c r="S131" s="108" t="s">
        <v>205</v>
      </c>
      <c r="T131" s="109" t="s">
        <v>206</v>
      </c>
      <c r="U131" s="211"/>
      <c r="V131" s="211"/>
      <c r="W131" s="211"/>
      <c r="X131" s="211"/>
      <c r="Y131" s="211"/>
      <c r="Z131" s="211"/>
      <c r="AA131" s="211"/>
      <c r="AB131" s="211"/>
      <c r="AC131" s="211"/>
      <c r="AD131" s="211"/>
      <c r="AE131" s="211"/>
    </row>
    <row r="132" s="2" customFormat="1" ht="22.8" customHeight="1">
      <c r="A132" s="39"/>
      <c r="B132" s="40"/>
      <c r="C132" s="114" t="s">
        <v>190</v>
      </c>
      <c r="D132" s="41"/>
      <c r="E132" s="41"/>
      <c r="F132" s="41"/>
      <c r="G132" s="41"/>
      <c r="H132" s="41"/>
      <c r="I132" s="41"/>
      <c r="J132" s="218">
        <f>BK132</f>
        <v>0</v>
      </c>
      <c r="K132" s="41"/>
      <c r="L132" s="45"/>
      <c r="M132" s="110"/>
      <c r="N132" s="219"/>
      <c r="O132" s="111"/>
      <c r="P132" s="220">
        <f>P133+P250+P273</f>
        <v>0</v>
      </c>
      <c r="Q132" s="111"/>
      <c r="R132" s="220">
        <f>R133+R250+R273</f>
        <v>2810.83604784</v>
      </c>
      <c r="S132" s="111"/>
      <c r="T132" s="221">
        <f>T133+T250+T273</f>
        <v>1.6560000000000001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75</v>
      </c>
      <c r="AU132" s="18" t="s">
        <v>191</v>
      </c>
      <c r="BK132" s="222">
        <f>BK133+BK250+BK273</f>
        <v>0</v>
      </c>
    </row>
    <row r="133" s="12" customFormat="1" ht="25.92" customHeight="1">
      <c r="A133" s="12"/>
      <c r="B133" s="223"/>
      <c r="C133" s="224"/>
      <c r="D133" s="225" t="s">
        <v>75</v>
      </c>
      <c r="E133" s="226" t="s">
        <v>249</v>
      </c>
      <c r="F133" s="226" t="s">
        <v>250</v>
      </c>
      <c r="G133" s="224"/>
      <c r="H133" s="224"/>
      <c r="I133" s="227"/>
      <c r="J133" s="228">
        <f>BK133</f>
        <v>0</v>
      </c>
      <c r="K133" s="224"/>
      <c r="L133" s="229"/>
      <c r="M133" s="230"/>
      <c r="N133" s="231"/>
      <c r="O133" s="231"/>
      <c r="P133" s="232">
        <f>P134+P147+P187+P213+P220+P224+P232+P248</f>
        <v>0</v>
      </c>
      <c r="Q133" s="231"/>
      <c r="R133" s="232">
        <f>R134+R147+R187+R213+R220+R224+R232+R248</f>
        <v>2802.5135780800001</v>
      </c>
      <c r="S133" s="231"/>
      <c r="T133" s="233">
        <f>T134+T147+T187+T213+T220+T224+T232+T248</f>
        <v>1.6560000000000001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34" t="s">
        <v>84</v>
      </c>
      <c r="AT133" s="235" t="s">
        <v>75</v>
      </c>
      <c r="AU133" s="235" t="s">
        <v>76</v>
      </c>
      <c r="AY133" s="234" t="s">
        <v>210</v>
      </c>
      <c r="BK133" s="236">
        <f>BK134+BK147+BK187+BK213+BK220+BK224+BK232+BK248</f>
        <v>0</v>
      </c>
    </row>
    <row r="134" s="12" customFormat="1" ht="22.8" customHeight="1">
      <c r="A134" s="12"/>
      <c r="B134" s="223"/>
      <c r="C134" s="224"/>
      <c r="D134" s="225" t="s">
        <v>75</v>
      </c>
      <c r="E134" s="237" t="s">
        <v>84</v>
      </c>
      <c r="F134" s="237" t="s">
        <v>251</v>
      </c>
      <c r="G134" s="224"/>
      <c r="H134" s="224"/>
      <c r="I134" s="227"/>
      <c r="J134" s="238">
        <f>BK134</f>
        <v>0</v>
      </c>
      <c r="K134" s="224"/>
      <c r="L134" s="229"/>
      <c r="M134" s="230"/>
      <c r="N134" s="231"/>
      <c r="O134" s="231"/>
      <c r="P134" s="232">
        <f>SUM(P135:P146)</f>
        <v>0</v>
      </c>
      <c r="Q134" s="231"/>
      <c r="R134" s="232">
        <f>SUM(R135:R146)</f>
        <v>0</v>
      </c>
      <c r="S134" s="231"/>
      <c r="T134" s="233">
        <f>SUM(T135:T146)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34" t="s">
        <v>84</v>
      </c>
      <c r="AT134" s="235" t="s">
        <v>75</v>
      </c>
      <c r="AU134" s="235" t="s">
        <v>84</v>
      </c>
      <c r="AY134" s="234" t="s">
        <v>210</v>
      </c>
      <c r="BK134" s="236">
        <f>SUM(BK135:BK146)</f>
        <v>0</v>
      </c>
    </row>
    <row r="135" s="2" customFormat="1" ht="23.4566" customHeight="1">
      <c r="A135" s="39"/>
      <c r="B135" s="40"/>
      <c r="C135" s="239" t="s">
        <v>84</v>
      </c>
      <c r="D135" s="239" t="s">
        <v>213</v>
      </c>
      <c r="E135" s="240" t="s">
        <v>262</v>
      </c>
      <c r="F135" s="241" t="s">
        <v>263</v>
      </c>
      <c r="G135" s="242" t="s">
        <v>264</v>
      </c>
      <c r="H135" s="243">
        <v>1165.3199999999999</v>
      </c>
      <c r="I135" s="244"/>
      <c r="J135" s="245">
        <f>ROUND(I135*H135,2)</f>
        <v>0</v>
      </c>
      <c r="K135" s="246"/>
      <c r="L135" s="45"/>
      <c r="M135" s="247" t="s">
        <v>1</v>
      </c>
      <c r="N135" s="248" t="s">
        <v>42</v>
      </c>
      <c r="O135" s="98"/>
      <c r="P135" s="249">
        <f>O135*H135</f>
        <v>0</v>
      </c>
      <c r="Q135" s="249">
        <v>0</v>
      </c>
      <c r="R135" s="249">
        <f>Q135*H135</f>
        <v>0</v>
      </c>
      <c r="S135" s="249">
        <v>0</v>
      </c>
      <c r="T135" s="250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51" t="s">
        <v>227</v>
      </c>
      <c r="AT135" s="251" t="s">
        <v>213</v>
      </c>
      <c r="AU135" s="251" t="s">
        <v>92</v>
      </c>
      <c r="AY135" s="18" t="s">
        <v>210</v>
      </c>
      <c r="BE135" s="252">
        <f>IF(N135="základná",J135,0)</f>
        <v>0</v>
      </c>
      <c r="BF135" s="252">
        <f>IF(N135="znížená",J135,0)</f>
        <v>0</v>
      </c>
      <c r="BG135" s="252">
        <f>IF(N135="zákl. prenesená",J135,0)</f>
        <v>0</v>
      </c>
      <c r="BH135" s="252">
        <f>IF(N135="zníž. prenesená",J135,0)</f>
        <v>0</v>
      </c>
      <c r="BI135" s="252">
        <f>IF(N135="nulová",J135,0)</f>
        <v>0</v>
      </c>
      <c r="BJ135" s="18" t="s">
        <v>92</v>
      </c>
      <c r="BK135" s="252">
        <f>ROUND(I135*H135,2)</f>
        <v>0</v>
      </c>
      <c r="BL135" s="18" t="s">
        <v>227</v>
      </c>
      <c r="BM135" s="251" t="s">
        <v>265</v>
      </c>
    </row>
    <row r="136" s="13" customFormat="1">
      <c r="A136" s="13"/>
      <c r="B136" s="258"/>
      <c r="C136" s="259"/>
      <c r="D136" s="260" t="s">
        <v>256</v>
      </c>
      <c r="E136" s="261" t="s">
        <v>1</v>
      </c>
      <c r="F136" s="262" t="s">
        <v>843</v>
      </c>
      <c r="G136" s="259"/>
      <c r="H136" s="263">
        <v>1165.3199999999999</v>
      </c>
      <c r="I136" s="264"/>
      <c r="J136" s="259"/>
      <c r="K136" s="259"/>
      <c r="L136" s="265"/>
      <c r="M136" s="266"/>
      <c r="N136" s="267"/>
      <c r="O136" s="267"/>
      <c r="P136" s="267"/>
      <c r="Q136" s="267"/>
      <c r="R136" s="267"/>
      <c r="S136" s="267"/>
      <c r="T136" s="268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69" t="s">
        <v>256</v>
      </c>
      <c r="AU136" s="269" t="s">
        <v>92</v>
      </c>
      <c r="AV136" s="13" t="s">
        <v>92</v>
      </c>
      <c r="AW136" s="13" t="s">
        <v>32</v>
      </c>
      <c r="AX136" s="13" t="s">
        <v>76</v>
      </c>
      <c r="AY136" s="269" t="s">
        <v>210</v>
      </c>
    </row>
    <row r="137" s="14" customFormat="1">
      <c r="A137" s="14"/>
      <c r="B137" s="270"/>
      <c r="C137" s="271"/>
      <c r="D137" s="260" t="s">
        <v>256</v>
      </c>
      <c r="E137" s="272" t="s">
        <v>1</v>
      </c>
      <c r="F137" s="273" t="s">
        <v>268</v>
      </c>
      <c r="G137" s="271"/>
      <c r="H137" s="274">
        <v>1165.3199999999999</v>
      </c>
      <c r="I137" s="275"/>
      <c r="J137" s="271"/>
      <c r="K137" s="271"/>
      <c r="L137" s="276"/>
      <c r="M137" s="277"/>
      <c r="N137" s="278"/>
      <c r="O137" s="278"/>
      <c r="P137" s="278"/>
      <c r="Q137" s="278"/>
      <c r="R137" s="278"/>
      <c r="S137" s="278"/>
      <c r="T137" s="279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80" t="s">
        <v>256</v>
      </c>
      <c r="AU137" s="280" t="s">
        <v>92</v>
      </c>
      <c r="AV137" s="14" t="s">
        <v>227</v>
      </c>
      <c r="AW137" s="14" t="s">
        <v>32</v>
      </c>
      <c r="AX137" s="14" t="s">
        <v>84</v>
      </c>
      <c r="AY137" s="280" t="s">
        <v>210</v>
      </c>
    </row>
    <row r="138" s="2" customFormat="1" ht="23.4566" customHeight="1">
      <c r="A138" s="39"/>
      <c r="B138" s="40"/>
      <c r="C138" s="239" t="s">
        <v>92</v>
      </c>
      <c r="D138" s="239" t="s">
        <v>213</v>
      </c>
      <c r="E138" s="240" t="s">
        <v>269</v>
      </c>
      <c r="F138" s="241" t="s">
        <v>270</v>
      </c>
      <c r="G138" s="242" t="s">
        <v>264</v>
      </c>
      <c r="H138" s="243">
        <v>349.596</v>
      </c>
      <c r="I138" s="244"/>
      <c r="J138" s="245">
        <f>ROUND(I138*H138,2)</f>
        <v>0</v>
      </c>
      <c r="K138" s="246"/>
      <c r="L138" s="45"/>
      <c r="M138" s="247" t="s">
        <v>1</v>
      </c>
      <c r="N138" s="248" t="s">
        <v>42</v>
      </c>
      <c r="O138" s="98"/>
      <c r="P138" s="249">
        <f>O138*H138</f>
        <v>0</v>
      </c>
      <c r="Q138" s="249">
        <v>0</v>
      </c>
      <c r="R138" s="249">
        <f>Q138*H138</f>
        <v>0</v>
      </c>
      <c r="S138" s="249">
        <v>0</v>
      </c>
      <c r="T138" s="250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51" t="s">
        <v>227</v>
      </c>
      <c r="AT138" s="251" t="s">
        <v>213</v>
      </c>
      <c r="AU138" s="251" t="s">
        <v>92</v>
      </c>
      <c r="AY138" s="18" t="s">
        <v>210</v>
      </c>
      <c r="BE138" s="252">
        <f>IF(N138="základná",J138,0)</f>
        <v>0</v>
      </c>
      <c r="BF138" s="252">
        <f>IF(N138="znížená",J138,0)</f>
        <v>0</v>
      </c>
      <c r="BG138" s="252">
        <f>IF(N138="zákl. prenesená",J138,0)</f>
        <v>0</v>
      </c>
      <c r="BH138" s="252">
        <f>IF(N138="zníž. prenesená",J138,0)</f>
        <v>0</v>
      </c>
      <c r="BI138" s="252">
        <f>IF(N138="nulová",J138,0)</f>
        <v>0</v>
      </c>
      <c r="BJ138" s="18" t="s">
        <v>92</v>
      </c>
      <c r="BK138" s="252">
        <f>ROUND(I138*H138,2)</f>
        <v>0</v>
      </c>
      <c r="BL138" s="18" t="s">
        <v>227</v>
      </c>
      <c r="BM138" s="251" t="s">
        <v>271</v>
      </c>
    </row>
    <row r="139" s="13" customFormat="1">
      <c r="A139" s="13"/>
      <c r="B139" s="258"/>
      <c r="C139" s="259"/>
      <c r="D139" s="260" t="s">
        <v>256</v>
      </c>
      <c r="E139" s="261" t="s">
        <v>1</v>
      </c>
      <c r="F139" s="262" t="s">
        <v>844</v>
      </c>
      <c r="G139" s="259"/>
      <c r="H139" s="263">
        <v>349.596</v>
      </c>
      <c r="I139" s="264"/>
      <c r="J139" s="259"/>
      <c r="K139" s="259"/>
      <c r="L139" s="265"/>
      <c r="M139" s="266"/>
      <c r="N139" s="267"/>
      <c r="O139" s="267"/>
      <c r="P139" s="267"/>
      <c r="Q139" s="267"/>
      <c r="R139" s="267"/>
      <c r="S139" s="267"/>
      <c r="T139" s="268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69" t="s">
        <v>256</v>
      </c>
      <c r="AU139" s="269" t="s">
        <v>92</v>
      </c>
      <c r="AV139" s="13" t="s">
        <v>92</v>
      </c>
      <c r="AW139" s="13" t="s">
        <v>32</v>
      </c>
      <c r="AX139" s="13" t="s">
        <v>84</v>
      </c>
      <c r="AY139" s="269" t="s">
        <v>210</v>
      </c>
    </row>
    <row r="140" s="2" customFormat="1" ht="36.72453" customHeight="1">
      <c r="A140" s="39"/>
      <c r="B140" s="40"/>
      <c r="C140" s="239" t="s">
        <v>102</v>
      </c>
      <c r="D140" s="239" t="s">
        <v>213</v>
      </c>
      <c r="E140" s="240" t="s">
        <v>314</v>
      </c>
      <c r="F140" s="241" t="s">
        <v>315</v>
      </c>
      <c r="G140" s="242" t="s">
        <v>264</v>
      </c>
      <c r="H140" s="243">
        <v>1165.3199999999999</v>
      </c>
      <c r="I140" s="244"/>
      <c r="J140" s="245">
        <f>ROUND(I140*H140,2)</f>
        <v>0</v>
      </c>
      <c r="K140" s="246"/>
      <c r="L140" s="45"/>
      <c r="M140" s="247" t="s">
        <v>1</v>
      </c>
      <c r="N140" s="248" t="s">
        <v>42</v>
      </c>
      <c r="O140" s="98"/>
      <c r="P140" s="249">
        <f>O140*H140</f>
        <v>0</v>
      </c>
      <c r="Q140" s="249">
        <v>0</v>
      </c>
      <c r="R140" s="249">
        <f>Q140*H140</f>
        <v>0</v>
      </c>
      <c r="S140" s="249">
        <v>0</v>
      </c>
      <c r="T140" s="250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51" t="s">
        <v>227</v>
      </c>
      <c r="AT140" s="251" t="s">
        <v>213</v>
      </c>
      <c r="AU140" s="251" t="s">
        <v>92</v>
      </c>
      <c r="AY140" s="18" t="s">
        <v>210</v>
      </c>
      <c r="BE140" s="252">
        <f>IF(N140="základná",J140,0)</f>
        <v>0</v>
      </c>
      <c r="BF140" s="252">
        <f>IF(N140="znížená",J140,0)</f>
        <v>0</v>
      </c>
      <c r="BG140" s="252">
        <f>IF(N140="zákl. prenesená",J140,0)</f>
        <v>0</v>
      </c>
      <c r="BH140" s="252">
        <f>IF(N140="zníž. prenesená",J140,0)</f>
        <v>0</v>
      </c>
      <c r="BI140" s="252">
        <f>IF(N140="nulová",J140,0)</f>
        <v>0</v>
      </c>
      <c r="BJ140" s="18" t="s">
        <v>92</v>
      </c>
      <c r="BK140" s="252">
        <f>ROUND(I140*H140,2)</f>
        <v>0</v>
      </c>
      <c r="BL140" s="18" t="s">
        <v>227</v>
      </c>
      <c r="BM140" s="251" t="s">
        <v>845</v>
      </c>
    </row>
    <row r="141" s="13" customFormat="1">
      <c r="A141" s="13"/>
      <c r="B141" s="258"/>
      <c r="C141" s="259"/>
      <c r="D141" s="260" t="s">
        <v>256</v>
      </c>
      <c r="E141" s="261" t="s">
        <v>1</v>
      </c>
      <c r="F141" s="262" t="s">
        <v>846</v>
      </c>
      <c r="G141" s="259"/>
      <c r="H141" s="263">
        <v>1165.3199999999999</v>
      </c>
      <c r="I141" s="264"/>
      <c r="J141" s="259"/>
      <c r="K141" s="259"/>
      <c r="L141" s="265"/>
      <c r="M141" s="266"/>
      <c r="N141" s="267"/>
      <c r="O141" s="267"/>
      <c r="P141" s="267"/>
      <c r="Q141" s="267"/>
      <c r="R141" s="267"/>
      <c r="S141" s="267"/>
      <c r="T141" s="268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69" t="s">
        <v>256</v>
      </c>
      <c r="AU141" s="269" t="s">
        <v>92</v>
      </c>
      <c r="AV141" s="13" t="s">
        <v>92</v>
      </c>
      <c r="AW141" s="13" t="s">
        <v>32</v>
      </c>
      <c r="AX141" s="13" t="s">
        <v>84</v>
      </c>
      <c r="AY141" s="269" t="s">
        <v>210</v>
      </c>
    </row>
    <row r="142" s="2" customFormat="1" ht="42.79245" customHeight="1">
      <c r="A142" s="39"/>
      <c r="B142" s="40"/>
      <c r="C142" s="239" t="s">
        <v>227</v>
      </c>
      <c r="D142" s="239" t="s">
        <v>213</v>
      </c>
      <c r="E142" s="240" t="s">
        <v>319</v>
      </c>
      <c r="F142" s="241" t="s">
        <v>320</v>
      </c>
      <c r="G142" s="242" t="s">
        <v>264</v>
      </c>
      <c r="H142" s="243">
        <v>8157.2399999999998</v>
      </c>
      <c r="I142" s="244"/>
      <c r="J142" s="245">
        <f>ROUND(I142*H142,2)</f>
        <v>0</v>
      </c>
      <c r="K142" s="246"/>
      <c r="L142" s="45"/>
      <c r="M142" s="247" t="s">
        <v>1</v>
      </c>
      <c r="N142" s="248" t="s">
        <v>42</v>
      </c>
      <c r="O142" s="98"/>
      <c r="P142" s="249">
        <f>O142*H142</f>
        <v>0</v>
      </c>
      <c r="Q142" s="249">
        <v>0</v>
      </c>
      <c r="R142" s="249">
        <f>Q142*H142</f>
        <v>0</v>
      </c>
      <c r="S142" s="249">
        <v>0</v>
      </c>
      <c r="T142" s="250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51" t="s">
        <v>227</v>
      </c>
      <c r="AT142" s="251" t="s">
        <v>213</v>
      </c>
      <c r="AU142" s="251" t="s">
        <v>92</v>
      </c>
      <c r="AY142" s="18" t="s">
        <v>210</v>
      </c>
      <c r="BE142" s="252">
        <f>IF(N142="základná",J142,0)</f>
        <v>0</v>
      </c>
      <c r="BF142" s="252">
        <f>IF(N142="znížená",J142,0)</f>
        <v>0</v>
      </c>
      <c r="BG142" s="252">
        <f>IF(N142="zákl. prenesená",J142,0)</f>
        <v>0</v>
      </c>
      <c r="BH142" s="252">
        <f>IF(N142="zníž. prenesená",J142,0)</f>
        <v>0</v>
      </c>
      <c r="BI142" s="252">
        <f>IF(N142="nulová",J142,0)</f>
        <v>0</v>
      </c>
      <c r="BJ142" s="18" t="s">
        <v>92</v>
      </c>
      <c r="BK142" s="252">
        <f>ROUND(I142*H142,2)</f>
        <v>0</v>
      </c>
      <c r="BL142" s="18" t="s">
        <v>227</v>
      </c>
      <c r="BM142" s="251" t="s">
        <v>847</v>
      </c>
    </row>
    <row r="143" s="13" customFormat="1">
      <c r="A143" s="13"/>
      <c r="B143" s="258"/>
      <c r="C143" s="259"/>
      <c r="D143" s="260" t="s">
        <v>256</v>
      </c>
      <c r="E143" s="261" t="s">
        <v>1</v>
      </c>
      <c r="F143" s="262" t="s">
        <v>848</v>
      </c>
      <c r="G143" s="259"/>
      <c r="H143" s="263">
        <v>8157.2399999999998</v>
      </c>
      <c r="I143" s="264"/>
      <c r="J143" s="259"/>
      <c r="K143" s="259"/>
      <c r="L143" s="265"/>
      <c r="M143" s="266"/>
      <c r="N143" s="267"/>
      <c r="O143" s="267"/>
      <c r="P143" s="267"/>
      <c r="Q143" s="267"/>
      <c r="R143" s="267"/>
      <c r="S143" s="267"/>
      <c r="T143" s="268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69" t="s">
        <v>256</v>
      </c>
      <c r="AU143" s="269" t="s">
        <v>92</v>
      </c>
      <c r="AV143" s="13" t="s">
        <v>92</v>
      </c>
      <c r="AW143" s="13" t="s">
        <v>32</v>
      </c>
      <c r="AX143" s="13" t="s">
        <v>84</v>
      </c>
      <c r="AY143" s="269" t="s">
        <v>210</v>
      </c>
    </row>
    <row r="144" s="2" customFormat="1" ht="21.0566" customHeight="1">
      <c r="A144" s="39"/>
      <c r="B144" s="40"/>
      <c r="C144" s="239" t="s">
        <v>209</v>
      </c>
      <c r="D144" s="239" t="s">
        <v>213</v>
      </c>
      <c r="E144" s="240" t="s">
        <v>337</v>
      </c>
      <c r="F144" s="241" t="s">
        <v>338</v>
      </c>
      <c r="G144" s="242" t="s">
        <v>264</v>
      </c>
      <c r="H144" s="243">
        <v>1165.3199999999999</v>
      </c>
      <c r="I144" s="244"/>
      <c r="J144" s="245">
        <f>ROUND(I144*H144,2)</f>
        <v>0</v>
      </c>
      <c r="K144" s="246"/>
      <c r="L144" s="45"/>
      <c r="M144" s="247" t="s">
        <v>1</v>
      </c>
      <c r="N144" s="248" t="s">
        <v>42</v>
      </c>
      <c r="O144" s="98"/>
      <c r="P144" s="249">
        <f>O144*H144</f>
        <v>0</v>
      </c>
      <c r="Q144" s="249">
        <v>0</v>
      </c>
      <c r="R144" s="249">
        <f>Q144*H144</f>
        <v>0</v>
      </c>
      <c r="S144" s="249">
        <v>0</v>
      </c>
      <c r="T144" s="250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51" t="s">
        <v>227</v>
      </c>
      <c r="AT144" s="251" t="s">
        <v>213</v>
      </c>
      <c r="AU144" s="251" t="s">
        <v>92</v>
      </c>
      <c r="AY144" s="18" t="s">
        <v>210</v>
      </c>
      <c r="BE144" s="252">
        <f>IF(N144="základná",J144,0)</f>
        <v>0</v>
      </c>
      <c r="BF144" s="252">
        <f>IF(N144="znížená",J144,0)</f>
        <v>0</v>
      </c>
      <c r="BG144" s="252">
        <f>IF(N144="zákl. prenesená",J144,0)</f>
        <v>0</v>
      </c>
      <c r="BH144" s="252">
        <f>IF(N144="zníž. prenesená",J144,0)</f>
        <v>0</v>
      </c>
      <c r="BI144" s="252">
        <f>IF(N144="nulová",J144,0)</f>
        <v>0</v>
      </c>
      <c r="BJ144" s="18" t="s">
        <v>92</v>
      </c>
      <c r="BK144" s="252">
        <f>ROUND(I144*H144,2)</f>
        <v>0</v>
      </c>
      <c r="BL144" s="18" t="s">
        <v>227</v>
      </c>
      <c r="BM144" s="251" t="s">
        <v>849</v>
      </c>
    </row>
    <row r="145" s="2" customFormat="1" ht="23.4566" customHeight="1">
      <c r="A145" s="39"/>
      <c r="B145" s="40"/>
      <c r="C145" s="239" t="s">
        <v>277</v>
      </c>
      <c r="D145" s="239" t="s">
        <v>213</v>
      </c>
      <c r="E145" s="240" t="s">
        <v>341</v>
      </c>
      <c r="F145" s="241" t="s">
        <v>342</v>
      </c>
      <c r="G145" s="242" t="s">
        <v>333</v>
      </c>
      <c r="H145" s="243">
        <v>1747.98</v>
      </c>
      <c r="I145" s="244"/>
      <c r="J145" s="245">
        <f>ROUND(I145*H145,2)</f>
        <v>0</v>
      </c>
      <c r="K145" s="246"/>
      <c r="L145" s="45"/>
      <c r="M145" s="247" t="s">
        <v>1</v>
      </c>
      <c r="N145" s="248" t="s">
        <v>42</v>
      </c>
      <c r="O145" s="98"/>
      <c r="P145" s="249">
        <f>O145*H145</f>
        <v>0</v>
      </c>
      <c r="Q145" s="249">
        <v>0</v>
      </c>
      <c r="R145" s="249">
        <f>Q145*H145</f>
        <v>0</v>
      </c>
      <c r="S145" s="249">
        <v>0</v>
      </c>
      <c r="T145" s="250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51" t="s">
        <v>227</v>
      </c>
      <c r="AT145" s="251" t="s">
        <v>213</v>
      </c>
      <c r="AU145" s="251" t="s">
        <v>92</v>
      </c>
      <c r="AY145" s="18" t="s">
        <v>210</v>
      </c>
      <c r="BE145" s="252">
        <f>IF(N145="základná",J145,0)</f>
        <v>0</v>
      </c>
      <c r="BF145" s="252">
        <f>IF(N145="znížená",J145,0)</f>
        <v>0</v>
      </c>
      <c r="BG145" s="252">
        <f>IF(N145="zákl. prenesená",J145,0)</f>
        <v>0</v>
      </c>
      <c r="BH145" s="252">
        <f>IF(N145="zníž. prenesená",J145,0)</f>
        <v>0</v>
      </c>
      <c r="BI145" s="252">
        <f>IF(N145="nulová",J145,0)</f>
        <v>0</v>
      </c>
      <c r="BJ145" s="18" t="s">
        <v>92</v>
      </c>
      <c r="BK145" s="252">
        <f>ROUND(I145*H145,2)</f>
        <v>0</v>
      </c>
      <c r="BL145" s="18" t="s">
        <v>227</v>
      </c>
      <c r="BM145" s="251" t="s">
        <v>343</v>
      </c>
    </row>
    <row r="146" s="13" customFormat="1">
      <c r="A146" s="13"/>
      <c r="B146" s="258"/>
      <c r="C146" s="259"/>
      <c r="D146" s="260" t="s">
        <v>256</v>
      </c>
      <c r="E146" s="261" t="s">
        <v>1</v>
      </c>
      <c r="F146" s="262" t="s">
        <v>850</v>
      </c>
      <c r="G146" s="259"/>
      <c r="H146" s="263">
        <v>1747.98</v>
      </c>
      <c r="I146" s="264"/>
      <c r="J146" s="259"/>
      <c r="K146" s="259"/>
      <c r="L146" s="265"/>
      <c r="M146" s="266"/>
      <c r="N146" s="267"/>
      <c r="O146" s="267"/>
      <c r="P146" s="267"/>
      <c r="Q146" s="267"/>
      <c r="R146" s="267"/>
      <c r="S146" s="267"/>
      <c r="T146" s="268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69" t="s">
        <v>256</v>
      </c>
      <c r="AU146" s="269" t="s">
        <v>92</v>
      </c>
      <c r="AV146" s="13" t="s">
        <v>92</v>
      </c>
      <c r="AW146" s="13" t="s">
        <v>32</v>
      </c>
      <c r="AX146" s="13" t="s">
        <v>84</v>
      </c>
      <c r="AY146" s="269" t="s">
        <v>210</v>
      </c>
    </row>
    <row r="147" s="12" customFormat="1" ht="22.8" customHeight="1">
      <c r="A147" s="12"/>
      <c r="B147" s="223"/>
      <c r="C147" s="224"/>
      <c r="D147" s="225" t="s">
        <v>75</v>
      </c>
      <c r="E147" s="237" t="s">
        <v>92</v>
      </c>
      <c r="F147" s="237" t="s">
        <v>367</v>
      </c>
      <c r="G147" s="224"/>
      <c r="H147" s="224"/>
      <c r="I147" s="227"/>
      <c r="J147" s="238">
        <f>BK147</f>
        <v>0</v>
      </c>
      <c r="K147" s="224"/>
      <c r="L147" s="229"/>
      <c r="M147" s="230"/>
      <c r="N147" s="231"/>
      <c r="O147" s="231"/>
      <c r="P147" s="232">
        <f>SUM(P148:P186)</f>
        <v>0</v>
      </c>
      <c r="Q147" s="231"/>
      <c r="R147" s="232">
        <f>SUM(R148:R186)</f>
        <v>647.63574500999994</v>
      </c>
      <c r="S147" s="231"/>
      <c r="T147" s="233">
        <f>SUM(T148:T186)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34" t="s">
        <v>84</v>
      </c>
      <c r="AT147" s="235" t="s">
        <v>75</v>
      </c>
      <c r="AU147" s="235" t="s">
        <v>84</v>
      </c>
      <c r="AY147" s="234" t="s">
        <v>210</v>
      </c>
      <c r="BK147" s="236">
        <f>SUM(BK148:BK186)</f>
        <v>0</v>
      </c>
    </row>
    <row r="148" s="2" customFormat="1" ht="31.92453" customHeight="1">
      <c r="A148" s="39"/>
      <c r="B148" s="40"/>
      <c r="C148" s="239" t="s">
        <v>282</v>
      </c>
      <c r="D148" s="239" t="s">
        <v>213</v>
      </c>
      <c r="E148" s="240" t="s">
        <v>374</v>
      </c>
      <c r="F148" s="241" t="s">
        <v>375</v>
      </c>
      <c r="G148" s="242" t="s">
        <v>254</v>
      </c>
      <c r="H148" s="243">
        <v>302.947</v>
      </c>
      <c r="I148" s="244"/>
      <c r="J148" s="245">
        <f>ROUND(I148*H148,2)</f>
        <v>0</v>
      </c>
      <c r="K148" s="246"/>
      <c r="L148" s="45"/>
      <c r="M148" s="247" t="s">
        <v>1</v>
      </c>
      <c r="N148" s="248" t="s">
        <v>42</v>
      </c>
      <c r="O148" s="98"/>
      <c r="P148" s="249">
        <f>O148*H148</f>
        <v>0</v>
      </c>
      <c r="Q148" s="249">
        <v>0.00035</v>
      </c>
      <c r="R148" s="249">
        <f>Q148*H148</f>
        <v>0.10603145</v>
      </c>
      <c r="S148" s="249">
        <v>0</v>
      </c>
      <c r="T148" s="250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51" t="s">
        <v>227</v>
      </c>
      <c r="AT148" s="251" t="s">
        <v>213</v>
      </c>
      <c r="AU148" s="251" t="s">
        <v>92</v>
      </c>
      <c r="AY148" s="18" t="s">
        <v>210</v>
      </c>
      <c r="BE148" s="252">
        <f>IF(N148="základná",J148,0)</f>
        <v>0</v>
      </c>
      <c r="BF148" s="252">
        <f>IF(N148="znížená",J148,0)</f>
        <v>0</v>
      </c>
      <c r="BG148" s="252">
        <f>IF(N148="zákl. prenesená",J148,0)</f>
        <v>0</v>
      </c>
      <c r="BH148" s="252">
        <f>IF(N148="zníž. prenesená",J148,0)</f>
        <v>0</v>
      </c>
      <c r="BI148" s="252">
        <f>IF(N148="nulová",J148,0)</f>
        <v>0</v>
      </c>
      <c r="BJ148" s="18" t="s">
        <v>92</v>
      </c>
      <c r="BK148" s="252">
        <f>ROUND(I148*H148,2)</f>
        <v>0</v>
      </c>
      <c r="BL148" s="18" t="s">
        <v>227</v>
      </c>
      <c r="BM148" s="251" t="s">
        <v>376</v>
      </c>
    </row>
    <row r="149" s="13" customFormat="1">
      <c r="A149" s="13"/>
      <c r="B149" s="258"/>
      <c r="C149" s="259"/>
      <c r="D149" s="260" t="s">
        <v>256</v>
      </c>
      <c r="E149" s="261" t="s">
        <v>1</v>
      </c>
      <c r="F149" s="262" t="s">
        <v>851</v>
      </c>
      <c r="G149" s="259"/>
      <c r="H149" s="263">
        <v>302.947</v>
      </c>
      <c r="I149" s="264"/>
      <c r="J149" s="259"/>
      <c r="K149" s="259"/>
      <c r="L149" s="265"/>
      <c r="M149" s="266"/>
      <c r="N149" s="267"/>
      <c r="O149" s="267"/>
      <c r="P149" s="267"/>
      <c r="Q149" s="267"/>
      <c r="R149" s="267"/>
      <c r="S149" s="267"/>
      <c r="T149" s="268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69" t="s">
        <v>256</v>
      </c>
      <c r="AU149" s="269" t="s">
        <v>92</v>
      </c>
      <c r="AV149" s="13" t="s">
        <v>92</v>
      </c>
      <c r="AW149" s="13" t="s">
        <v>32</v>
      </c>
      <c r="AX149" s="13" t="s">
        <v>84</v>
      </c>
      <c r="AY149" s="269" t="s">
        <v>210</v>
      </c>
    </row>
    <row r="150" s="2" customFormat="1" ht="16.30189" customHeight="1">
      <c r="A150" s="39"/>
      <c r="B150" s="40"/>
      <c r="C150" s="281" t="s">
        <v>287</v>
      </c>
      <c r="D150" s="281" t="s">
        <v>330</v>
      </c>
      <c r="E150" s="282" t="s">
        <v>379</v>
      </c>
      <c r="F150" s="283" t="s">
        <v>380</v>
      </c>
      <c r="G150" s="284" t="s">
        <v>254</v>
      </c>
      <c r="H150" s="285">
        <v>318.09399999999999</v>
      </c>
      <c r="I150" s="286"/>
      <c r="J150" s="287">
        <f>ROUND(I150*H150,2)</f>
        <v>0</v>
      </c>
      <c r="K150" s="288"/>
      <c r="L150" s="289"/>
      <c r="M150" s="290" t="s">
        <v>1</v>
      </c>
      <c r="N150" s="291" t="s">
        <v>42</v>
      </c>
      <c r="O150" s="98"/>
      <c r="P150" s="249">
        <f>O150*H150</f>
        <v>0</v>
      </c>
      <c r="Q150" s="249">
        <v>0.00029999999999999997</v>
      </c>
      <c r="R150" s="249">
        <f>Q150*H150</f>
        <v>0.095428199999999991</v>
      </c>
      <c r="S150" s="249">
        <v>0</v>
      </c>
      <c r="T150" s="250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51" t="s">
        <v>287</v>
      </c>
      <c r="AT150" s="251" t="s">
        <v>330</v>
      </c>
      <c r="AU150" s="251" t="s">
        <v>92</v>
      </c>
      <c r="AY150" s="18" t="s">
        <v>210</v>
      </c>
      <c r="BE150" s="252">
        <f>IF(N150="základná",J150,0)</f>
        <v>0</v>
      </c>
      <c r="BF150" s="252">
        <f>IF(N150="znížená",J150,0)</f>
        <v>0</v>
      </c>
      <c r="BG150" s="252">
        <f>IF(N150="zákl. prenesená",J150,0)</f>
        <v>0</v>
      </c>
      <c r="BH150" s="252">
        <f>IF(N150="zníž. prenesená",J150,0)</f>
        <v>0</v>
      </c>
      <c r="BI150" s="252">
        <f>IF(N150="nulová",J150,0)</f>
        <v>0</v>
      </c>
      <c r="BJ150" s="18" t="s">
        <v>92</v>
      </c>
      <c r="BK150" s="252">
        <f>ROUND(I150*H150,2)</f>
        <v>0</v>
      </c>
      <c r="BL150" s="18" t="s">
        <v>227</v>
      </c>
      <c r="BM150" s="251" t="s">
        <v>381</v>
      </c>
    </row>
    <row r="151" s="13" customFormat="1">
      <c r="A151" s="13"/>
      <c r="B151" s="258"/>
      <c r="C151" s="259"/>
      <c r="D151" s="260" t="s">
        <v>256</v>
      </c>
      <c r="E151" s="261" t="s">
        <v>1</v>
      </c>
      <c r="F151" s="262" t="s">
        <v>852</v>
      </c>
      <c r="G151" s="259"/>
      <c r="H151" s="263">
        <v>302.947</v>
      </c>
      <c r="I151" s="264"/>
      <c r="J151" s="259"/>
      <c r="K151" s="259"/>
      <c r="L151" s="265"/>
      <c r="M151" s="266"/>
      <c r="N151" s="267"/>
      <c r="O151" s="267"/>
      <c r="P151" s="267"/>
      <c r="Q151" s="267"/>
      <c r="R151" s="267"/>
      <c r="S151" s="267"/>
      <c r="T151" s="268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69" t="s">
        <v>256</v>
      </c>
      <c r="AU151" s="269" t="s">
        <v>92</v>
      </c>
      <c r="AV151" s="13" t="s">
        <v>92</v>
      </c>
      <c r="AW151" s="13" t="s">
        <v>32</v>
      </c>
      <c r="AX151" s="13" t="s">
        <v>84</v>
      </c>
      <c r="AY151" s="269" t="s">
        <v>210</v>
      </c>
    </row>
    <row r="152" s="13" customFormat="1">
      <c r="A152" s="13"/>
      <c r="B152" s="258"/>
      <c r="C152" s="259"/>
      <c r="D152" s="260" t="s">
        <v>256</v>
      </c>
      <c r="E152" s="259"/>
      <c r="F152" s="262" t="s">
        <v>853</v>
      </c>
      <c r="G152" s="259"/>
      <c r="H152" s="263">
        <v>318.09399999999999</v>
      </c>
      <c r="I152" s="264"/>
      <c r="J152" s="259"/>
      <c r="K152" s="259"/>
      <c r="L152" s="265"/>
      <c r="M152" s="266"/>
      <c r="N152" s="267"/>
      <c r="O152" s="267"/>
      <c r="P152" s="267"/>
      <c r="Q152" s="267"/>
      <c r="R152" s="267"/>
      <c r="S152" s="267"/>
      <c r="T152" s="268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69" t="s">
        <v>256</v>
      </c>
      <c r="AU152" s="269" t="s">
        <v>92</v>
      </c>
      <c r="AV152" s="13" t="s">
        <v>92</v>
      </c>
      <c r="AW152" s="13" t="s">
        <v>4</v>
      </c>
      <c r="AX152" s="13" t="s">
        <v>84</v>
      </c>
      <c r="AY152" s="269" t="s">
        <v>210</v>
      </c>
    </row>
    <row r="153" s="2" customFormat="1" ht="31.92453" customHeight="1">
      <c r="A153" s="39"/>
      <c r="B153" s="40"/>
      <c r="C153" s="239" t="s">
        <v>293</v>
      </c>
      <c r="D153" s="239" t="s">
        <v>213</v>
      </c>
      <c r="E153" s="240" t="s">
        <v>854</v>
      </c>
      <c r="F153" s="241" t="s">
        <v>855</v>
      </c>
      <c r="G153" s="242" t="s">
        <v>254</v>
      </c>
      <c r="H153" s="243">
        <v>1010.88</v>
      </c>
      <c r="I153" s="244"/>
      <c r="J153" s="245">
        <f>ROUND(I153*H153,2)</f>
        <v>0</v>
      </c>
      <c r="K153" s="246"/>
      <c r="L153" s="45"/>
      <c r="M153" s="247" t="s">
        <v>1</v>
      </c>
      <c r="N153" s="248" t="s">
        <v>42</v>
      </c>
      <c r="O153" s="98"/>
      <c r="P153" s="249">
        <f>O153*H153</f>
        <v>0</v>
      </c>
      <c r="Q153" s="249">
        <v>0</v>
      </c>
      <c r="R153" s="249">
        <f>Q153*H153</f>
        <v>0</v>
      </c>
      <c r="S153" s="249">
        <v>0</v>
      </c>
      <c r="T153" s="250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51" t="s">
        <v>227</v>
      </c>
      <c r="AT153" s="251" t="s">
        <v>213</v>
      </c>
      <c r="AU153" s="251" t="s">
        <v>92</v>
      </c>
      <c r="AY153" s="18" t="s">
        <v>210</v>
      </c>
      <c r="BE153" s="252">
        <f>IF(N153="základná",J153,0)</f>
        <v>0</v>
      </c>
      <c r="BF153" s="252">
        <f>IF(N153="znížená",J153,0)</f>
        <v>0</v>
      </c>
      <c r="BG153" s="252">
        <f>IF(N153="zákl. prenesená",J153,0)</f>
        <v>0</v>
      </c>
      <c r="BH153" s="252">
        <f>IF(N153="zníž. prenesená",J153,0)</f>
        <v>0</v>
      </c>
      <c r="BI153" s="252">
        <f>IF(N153="nulová",J153,0)</f>
        <v>0</v>
      </c>
      <c r="BJ153" s="18" t="s">
        <v>92</v>
      </c>
      <c r="BK153" s="252">
        <f>ROUND(I153*H153,2)</f>
        <v>0</v>
      </c>
      <c r="BL153" s="18" t="s">
        <v>227</v>
      </c>
      <c r="BM153" s="251" t="s">
        <v>856</v>
      </c>
    </row>
    <row r="154" s="13" customFormat="1">
      <c r="A154" s="13"/>
      <c r="B154" s="258"/>
      <c r="C154" s="259"/>
      <c r="D154" s="260" t="s">
        <v>256</v>
      </c>
      <c r="E154" s="261" t="s">
        <v>1</v>
      </c>
      <c r="F154" s="262" t="s">
        <v>857</v>
      </c>
      <c r="G154" s="259"/>
      <c r="H154" s="263">
        <v>1010.88</v>
      </c>
      <c r="I154" s="264"/>
      <c r="J154" s="259"/>
      <c r="K154" s="259"/>
      <c r="L154" s="265"/>
      <c r="M154" s="266"/>
      <c r="N154" s="267"/>
      <c r="O154" s="267"/>
      <c r="P154" s="267"/>
      <c r="Q154" s="267"/>
      <c r="R154" s="267"/>
      <c r="S154" s="267"/>
      <c r="T154" s="268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69" t="s">
        <v>256</v>
      </c>
      <c r="AU154" s="269" t="s">
        <v>92</v>
      </c>
      <c r="AV154" s="13" t="s">
        <v>92</v>
      </c>
      <c r="AW154" s="13" t="s">
        <v>32</v>
      </c>
      <c r="AX154" s="13" t="s">
        <v>84</v>
      </c>
      <c r="AY154" s="269" t="s">
        <v>210</v>
      </c>
    </row>
    <row r="155" s="2" customFormat="1" ht="23.4566" customHeight="1">
      <c r="A155" s="39"/>
      <c r="B155" s="40"/>
      <c r="C155" s="239" t="s">
        <v>301</v>
      </c>
      <c r="D155" s="239" t="s">
        <v>213</v>
      </c>
      <c r="E155" s="240" t="s">
        <v>858</v>
      </c>
      <c r="F155" s="241" t="s">
        <v>859</v>
      </c>
      <c r="G155" s="242" t="s">
        <v>310</v>
      </c>
      <c r="H155" s="243">
        <v>1350</v>
      </c>
      <c r="I155" s="244"/>
      <c r="J155" s="245">
        <f>ROUND(I155*H155,2)</f>
        <v>0</v>
      </c>
      <c r="K155" s="246"/>
      <c r="L155" s="45"/>
      <c r="M155" s="247" t="s">
        <v>1</v>
      </c>
      <c r="N155" s="248" t="s">
        <v>42</v>
      </c>
      <c r="O155" s="98"/>
      <c r="P155" s="249">
        <f>O155*H155</f>
        <v>0</v>
      </c>
      <c r="Q155" s="249">
        <v>0</v>
      </c>
      <c r="R155" s="249">
        <f>Q155*H155</f>
        <v>0</v>
      </c>
      <c r="S155" s="249">
        <v>0</v>
      </c>
      <c r="T155" s="250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51" t="s">
        <v>227</v>
      </c>
      <c r="AT155" s="251" t="s">
        <v>213</v>
      </c>
      <c r="AU155" s="251" t="s">
        <v>92</v>
      </c>
      <c r="AY155" s="18" t="s">
        <v>210</v>
      </c>
      <c r="BE155" s="252">
        <f>IF(N155="základná",J155,0)</f>
        <v>0</v>
      </c>
      <c r="BF155" s="252">
        <f>IF(N155="znížená",J155,0)</f>
        <v>0</v>
      </c>
      <c r="BG155" s="252">
        <f>IF(N155="zákl. prenesená",J155,0)</f>
        <v>0</v>
      </c>
      <c r="BH155" s="252">
        <f>IF(N155="zníž. prenesená",J155,0)</f>
        <v>0</v>
      </c>
      <c r="BI155" s="252">
        <f>IF(N155="nulová",J155,0)</f>
        <v>0</v>
      </c>
      <c r="BJ155" s="18" t="s">
        <v>92</v>
      </c>
      <c r="BK155" s="252">
        <f>ROUND(I155*H155,2)</f>
        <v>0</v>
      </c>
      <c r="BL155" s="18" t="s">
        <v>227</v>
      </c>
      <c r="BM155" s="251" t="s">
        <v>860</v>
      </c>
    </row>
    <row r="156" s="13" customFormat="1">
      <c r="A156" s="13"/>
      <c r="B156" s="258"/>
      <c r="C156" s="259"/>
      <c r="D156" s="260" t="s">
        <v>256</v>
      </c>
      <c r="E156" s="261" t="s">
        <v>1</v>
      </c>
      <c r="F156" s="262" t="s">
        <v>861</v>
      </c>
      <c r="G156" s="259"/>
      <c r="H156" s="263">
        <v>1350</v>
      </c>
      <c r="I156" s="264"/>
      <c r="J156" s="259"/>
      <c r="K156" s="259"/>
      <c r="L156" s="265"/>
      <c r="M156" s="266"/>
      <c r="N156" s="267"/>
      <c r="O156" s="267"/>
      <c r="P156" s="267"/>
      <c r="Q156" s="267"/>
      <c r="R156" s="267"/>
      <c r="S156" s="267"/>
      <c r="T156" s="268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69" t="s">
        <v>256</v>
      </c>
      <c r="AU156" s="269" t="s">
        <v>92</v>
      </c>
      <c r="AV156" s="13" t="s">
        <v>92</v>
      </c>
      <c r="AW156" s="13" t="s">
        <v>32</v>
      </c>
      <c r="AX156" s="13" t="s">
        <v>76</v>
      </c>
      <c r="AY156" s="269" t="s">
        <v>210</v>
      </c>
    </row>
    <row r="157" s="2" customFormat="1" ht="23.4566" customHeight="1">
      <c r="A157" s="39"/>
      <c r="B157" s="40"/>
      <c r="C157" s="239" t="s">
        <v>307</v>
      </c>
      <c r="D157" s="239" t="s">
        <v>213</v>
      </c>
      <c r="E157" s="240" t="s">
        <v>862</v>
      </c>
      <c r="F157" s="241" t="s">
        <v>863</v>
      </c>
      <c r="G157" s="242" t="s">
        <v>310</v>
      </c>
      <c r="H157" s="243">
        <v>2160</v>
      </c>
      <c r="I157" s="244"/>
      <c r="J157" s="245">
        <f>ROUND(I157*H157,2)</f>
        <v>0</v>
      </c>
      <c r="K157" s="246"/>
      <c r="L157" s="45"/>
      <c r="M157" s="247" t="s">
        <v>1</v>
      </c>
      <c r="N157" s="248" t="s">
        <v>42</v>
      </c>
      <c r="O157" s="98"/>
      <c r="P157" s="249">
        <f>O157*H157</f>
        <v>0</v>
      </c>
      <c r="Q157" s="249">
        <v>0</v>
      </c>
      <c r="R157" s="249">
        <f>Q157*H157</f>
        <v>0</v>
      </c>
      <c r="S157" s="249">
        <v>0</v>
      </c>
      <c r="T157" s="250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51" t="s">
        <v>227</v>
      </c>
      <c r="AT157" s="251" t="s">
        <v>213</v>
      </c>
      <c r="AU157" s="251" t="s">
        <v>92</v>
      </c>
      <c r="AY157" s="18" t="s">
        <v>210</v>
      </c>
      <c r="BE157" s="252">
        <f>IF(N157="základná",J157,0)</f>
        <v>0</v>
      </c>
      <c r="BF157" s="252">
        <f>IF(N157="znížená",J157,0)</f>
        <v>0</v>
      </c>
      <c r="BG157" s="252">
        <f>IF(N157="zákl. prenesená",J157,0)</f>
        <v>0</v>
      </c>
      <c r="BH157" s="252">
        <f>IF(N157="zníž. prenesená",J157,0)</f>
        <v>0</v>
      </c>
      <c r="BI157" s="252">
        <f>IF(N157="nulová",J157,0)</f>
        <v>0</v>
      </c>
      <c r="BJ157" s="18" t="s">
        <v>92</v>
      </c>
      <c r="BK157" s="252">
        <f>ROUND(I157*H157,2)</f>
        <v>0</v>
      </c>
      <c r="BL157" s="18" t="s">
        <v>227</v>
      </c>
      <c r="BM157" s="251" t="s">
        <v>864</v>
      </c>
    </row>
    <row r="158" s="13" customFormat="1">
      <c r="A158" s="13"/>
      <c r="B158" s="258"/>
      <c r="C158" s="259"/>
      <c r="D158" s="260" t="s">
        <v>256</v>
      </c>
      <c r="E158" s="261" t="s">
        <v>1</v>
      </c>
      <c r="F158" s="262" t="s">
        <v>865</v>
      </c>
      <c r="G158" s="259"/>
      <c r="H158" s="263">
        <v>2160</v>
      </c>
      <c r="I158" s="264"/>
      <c r="J158" s="259"/>
      <c r="K158" s="259"/>
      <c r="L158" s="265"/>
      <c r="M158" s="266"/>
      <c r="N158" s="267"/>
      <c r="O158" s="267"/>
      <c r="P158" s="267"/>
      <c r="Q158" s="267"/>
      <c r="R158" s="267"/>
      <c r="S158" s="267"/>
      <c r="T158" s="268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69" t="s">
        <v>256</v>
      </c>
      <c r="AU158" s="269" t="s">
        <v>92</v>
      </c>
      <c r="AV158" s="13" t="s">
        <v>92</v>
      </c>
      <c r="AW158" s="13" t="s">
        <v>32</v>
      </c>
      <c r="AX158" s="13" t="s">
        <v>76</v>
      </c>
      <c r="AY158" s="269" t="s">
        <v>210</v>
      </c>
    </row>
    <row r="159" s="2" customFormat="1" ht="21.0566" customHeight="1">
      <c r="A159" s="39"/>
      <c r="B159" s="40"/>
      <c r="C159" s="281" t="s">
        <v>313</v>
      </c>
      <c r="D159" s="281" t="s">
        <v>330</v>
      </c>
      <c r="E159" s="282" t="s">
        <v>866</v>
      </c>
      <c r="F159" s="283" t="s">
        <v>867</v>
      </c>
      <c r="G159" s="284" t="s">
        <v>310</v>
      </c>
      <c r="H159" s="285">
        <v>3685.5</v>
      </c>
      <c r="I159" s="286"/>
      <c r="J159" s="287">
        <f>ROUND(I159*H159,2)</f>
        <v>0</v>
      </c>
      <c r="K159" s="288"/>
      <c r="L159" s="289"/>
      <c r="M159" s="290" t="s">
        <v>1</v>
      </c>
      <c r="N159" s="291" t="s">
        <v>42</v>
      </c>
      <c r="O159" s="98"/>
      <c r="P159" s="249">
        <f>O159*H159</f>
        <v>0</v>
      </c>
      <c r="Q159" s="249">
        <v>0.027400000000000001</v>
      </c>
      <c r="R159" s="249">
        <f>Q159*H159</f>
        <v>100.98270000000001</v>
      </c>
      <c r="S159" s="249">
        <v>0</v>
      </c>
      <c r="T159" s="250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51" t="s">
        <v>287</v>
      </c>
      <c r="AT159" s="251" t="s">
        <v>330</v>
      </c>
      <c r="AU159" s="251" t="s">
        <v>92</v>
      </c>
      <c r="AY159" s="18" t="s">
        <v>210</v>
      </c>
      <c r="BE159" s="252">
        <f>IF(N159="základná",J159,0)</f>
        <v>0</v>
      </c>
      <c r="BF159" s="252">
        <f>IF(N159="znížená",J159,0)</f>
        <v>0</v>
      </c>
      <c r="BG159" s="252">
        <f>IF(N159="zákl. prenesená",J159,0)</f>
        <v>0</v>
      </c>
      <c r="BH159" s="252">
        <f>IF(N159="zníž. prenesená",J159,0)</f>
        <v>0</v>
      </c>
      <c r="BI159" s="252">
        <f>IF(N159="nulová",J159,0)</f>
        <v>0</v>
      </c>
      <c r="BJ159" s="18" t="s">
        <v>92</v>
      </c>
      <c r="BK159" s="252">
        <f>ROUND(I159*H159,2)</f>
        <v>0</v>
      </c>
      <c r="BL159" s="18" t="s">
        <v>227</v>
      </c>
      <c r="BM159" s="251" t="s">
        <v>868</v>
      </c>
    </row>
    <row r="160" s="13" customFormat="1">
      <c r="A160" s="13"/>
      <c r="B160" s="258"/>
      <c r="C160" s="259"/>
      <c r="D160" s="260" t="s">
        <v>256</v>
      </c>
      <c r="E160" s="261" t="s">
        <v>1</v>
      </c>
      <c r="F160" s="262" t="s">
        <v>869</v>
      </c>
      <c r="G160" s="259"/>
      <c r="H160" s="263">
        <v>3510</v>
      </c>
      <c r="I160" s="264"/>
      <c r="J160" s="259"/>
      <c r="K160" s="259"/>
      <c r="L160" s="265"/>
      <c r="M160" s="266"/>
      <c r="N160" s="267"/>
      <c r="O160" s="267"/>
      <c r="P160" s="267"/>
      <c r="Q160" s="267"/>
      <c r="R160" s="267"/>
      <c r="S160" s="267"/>
      <c r="T160" s="268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69" t="s">
        <v>256</v>
      </c>
      <c r="AU160" s="269" t="s">
        <v>92</v>
      </c>
      <c r="AV160" s="13" t="s">
        <v>92</v>
      </c>
      <c r="AW160" s="13" t="s">
        <v>32</v>
      </c>
      <c r="AX160" s="13" t="s">
        <v>84</v>
      </c>
      <c r="AY160" s="269" t="s">
        <v>210</v>
      </c>
    </row>
    <row r="161" s="13" customFormat="1">
      <c r="A161" s="13"/>
      <c r="B161" s="258"/>
      <c r="C161" s="259"/>
      <c r="D161" s="260" t="s">
        <v>256</v>
      </c>
      <c r="E161" s="259"/>
      <c r="F161" s="262" t="s">
        <v>870</v>
      </c>
      <c r="G161" s="259"/>
      <c r="H161" s="263">
        <v>3685.5</v>
      </c>
      <c r="I161" s="264"/>
      <c r="J161" s="259"/>
      <c r="K161" s="259"/>
      <c r="L161" s="265"/>
      <c r="M161" s="266"/>
      <c r="N161" s="267"/>
      <c r="O161" s="267"/>
      <c r="P161" s="267"/>
      <c r="Q161" s="267"/>
      <c r="R161" s="267"/>
      <c r="S161" s="267"/>
      <c r="T161" s="268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69" t="s">
        <v>256</v>
      </c>
      <c r="AU161" s="269" t="s">
        <v>92</v>
      </c>
      <c r="AV161" s="13" t="s">
        <v>92</v>
      </c>
      <c r="AW161" s="13" t="s">
        <v>4</v>
      </c>
      <c r="AX161" s="13" t="s">
        <v>84</v>
      </c>
      <c r="AY161" s="269" t="s">
        <v>210</v>
      </c>
    </row>
    <row r="162" s="2" customFormat="1" ht="31.92453" customHeight="1">
      <c r="A162" s="39"/>
      <c r="B162" s="40"/>
      <c r="C162" s="239" t="s">
        <v>318</v>
      </c>
      <c r="D162" s="239" t="s">
        <v>213</v>
      </c>
      <c r="E162" s="240" t="s">
        <v>871</v>
      </c>
      <c r="F162" s="241" t="s">
        <v>872</v>
      </c>
      <c r="G162" s="242" t="s">
        <v>264</v>
      </c>
      <c r="H162" s="243">
        <v>130.53999999999999</v>
      </c>
      <c r="I162" s="244"/>
      <c r="J162" s="245">
        <f>ROUND(I162*H162,2)</f>
        <v>0</v>
      </c>
      <c r="K162" s="246"/>
      <c r="L162" s="45"/>
      <c r="M162" s="247" t="s">
        <v>1</v>
      </c>
      <c r="N162" s="248" t="s">
        <v>42</v>
      </c>
      <c r="O162" s="98"/>
      <c r="P162" s="249">
        <f>O162*H162</f>
        <v>0</v>
      </c>
      <c r="Q162" s="249">
        <v>2.2482799999999998</v>
      </c>
      <c r="R162" s="249">
        <f>Q162*H162</f>
        <v>293.49047119999994</v>
      </c>
      <c r="S162" s="249">
        <v>0</v>
      </c>
      <c r="T162" s="250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51" t="s">
        <v>227</v>
      </c>
      <c r="AT162" s="251" t="s">
        <v>213</v>
      </c>
      <c r="AU162" s="251" t="s">
        <v>92</v>
      </c>
      <c r="AY162" s="18" t="s">
        <v>210</v>
      </c>
      <c r="BE162" s="252">
        <f>IF(N162="základná",J162,0)</f>
        <v>0</v>
      </c>
      <c r="BF162" s="252">
        <f>IF(N162="znížená",J162,0)</f>
        <v>0</v>
      </c>
      <c r="BG162" s="252">
        <f>IF(N162="zákl. prenesená",J162,0)</f>
        <v>0</v>
      </c>
      <c r="BH162" s="252">
        <f>IF(N162="zníž. prenesená",J162,0)</f>
        <v>0</v>
      </c>
      <c r="BI162" s="252">
        <f>IF(N162="nulová",J162,0)</f>
        <v>0</v>
      </c>
      <c r="BJ162" s="18" t="s">
        <v>92</v>
      </c>
      <c r="BK162" s="252">
        <f>ROUND(I162*H162,2)</f>
        <v>0</v>
      </c>
      <c r="BL162" s="18" t="s">
        <v>227</v>
      </c>
      <c r="BM162" s="251" t="s">
        <v>873</v>
      </c>
    </row>
    <row r="163" s="13" customFormat="1">
      <c r="A163" s="13"/>
      <c r="B163" s="258"/>
      <c r="C163" s="259"/>
      <c r="D163" s="260" t="s">
        <v>256</v>
      </c>
      <c r="E163" s="261" t="s">
        <v>1</v>
      </c>
      <c r="F163" s="262" t="s">
        <v>874</v>
      </c>
      <c r="G163" s="259"/>
      <c r="H163" s="263">
        <v>53.113</v>
      </c>
      <c r="I163" s="264"/>
      <c r="J163" s="259"/>
      <c r="K163" s="259"/>
      <c r="L163" s="265"/>
      <c r="M163" s="266"/>
      <c r="N163" s="267"/>
      <c r="O163" s="267"/>
      <c r="P163" s="267"/>
      <c r="Q163" s="267"/>
      <c r="R163" s="267"/>
      <c r="S163" s="267"/>
      <c r="T163" s="268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69" t="s">
        <v>256</v>
      </c>
      <c r="AU163" s="269" t="s">
        <v>92</v>
      </c>
      <c r="AV163" s="13" t="s">
        <v>92</v>
      </c>
      <c r="AW163" s="13" t="s">
        <v>32</v>
      </c>
      <c r="AX163" s="13" t="s">
        <v>76</v>
      </c>
      <c r="AY163" s="269" t="s">
        <v>210</v>
      </c>
    </row>
    <row r="164" s="13" customFormat="1">
      <c r="A164" s="13"/>
      <c r="B164" s="258"/>
      <c r="C164" s="259"/>
      <c r="D164" s="260" t="s">
        <v>256</v>
      </c>
      <c r="E164" s="261" t="s">
        <v>1</v>
      </c>
      <c r="F164" s="262" t="s">
        <v>875</v>
      </c>
      <c r="G164" s="259"/>
      <c r="H164" s="263">
        <v>77.427000000000007</v>
      </c>
      <c r="I164" s="264"/>
      <c r="J164" s="259"/>
      <c r="K164" s="259"/>
      <c r="L164" s="265"/>
      <c r="M164" s="266"/>
      <c r="N164" s="267"/>
      <c r="O164" s="267"/>
      <c r="P164" s="267"/>
      <c r="Q164" s="267"/>
      <c r="R164" s="267"/>
      <c r="S164" s="267"/>
      <c r="T164" s="268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69" t="s">
        <v>256</v>
      </c>
      <c r="AU164" s="269" t="s">
        <v>92</v>
      </c>
      <c r="AV164" s="13" t="s">
        <v>92</v>
      </c>
      <c r="AW164" s="13" t="s">
        <v>32</v>
      </c>
      <c r="AX164" s="13" t="s">
        <v>76</v>
      </c>
      <c r="AY164" s="269" t="s">
        <v>210</v>
      </c>
    </row>
    <row r="165" s="14" customFormat="1">
      <c r="A165" s="14"/>
      <c r="B165" s="270"/>
      <c r="C165" s="271"/>
      <c r="D165" s="260" t="s">
        <v>256</v>
      </c>
      <c r="E165" s="272" t="s">
        <v>1</v>
      </c>
      <c r="F165" s="273" t="s">
        <v>268</v>
      </c>
      <c r="G165" s="271"/>
      <c r="H165" s="274">
        <v>130.53999999999999</v>
      </c>
      <c r="I165" s="275"/>
      <c r="J165" s="271"/>
      <c r="K165" s="271"/>
      <c r="L165" s="276"/>
      <c r="M165" s="277"/>
      <c r="N165" s="278"/>
      <c r="O165" s="278"/>
      <c r="P165" s="278"/>
      <c r="Q165" s="278"/>
      <c r="R165" s="278"/>
      <c r="S165" s="278"/>
      <c r="T165" s="279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80" t="s">
        <v>256</v>
      </c>
      <c r="AU165" s="280" t="s">
        <v>92</v>
      </c>
      <c r="AV165" s="14" t="s">
        <v>227</v>
      </c>
      <c r="AW165" s="14" t="s">
        <v>32</v>
      </c>
      <c r="AX165" s="14" t="s">
        <v>84</v>
      </c>
      <c r="AY165" s="280" t="s">
        <v>210</v>
      </c>
    </row>
    <row r="166" s="2" customFormat="1" ht="23.4566" customHeight="1">
      <c r="A166" s="39"/>
      <c r="B166" s="40"/>
      <c r="C166" s="239" t="s">
        <v>324</v>
      </c>
      <c r="D166" s="239" t="s">
        <v>213</v>
      </c>
      <c r="E166" s="240" t="s">
        <v>399</v>
      </c>
      <c r="F166" s="241" t="s">
        <v>400</v>
      </c>
      <c r="G166" s="242" t="s">
        <v>310</v>
      </c>
      <c r="H166" s="243">
        <v>1755</v>
      </c>
      <c r="I166" s="244"/>
      <c r="J166" s="245">
        <f>ROUND(I166*H166,2)</f>
        <v>0</v>
      </c>
      <c r="K166" s="246"/>
      <c r="L166" s="45"/>
      <c r="M166" s="247" t="s">
        <v>1</v>
      </c>
      <c r="N166" s="248" t="s">
        <v>42</v>
      </c>
      <c r="O166" s="98"/>
      <c r="P166" s="249">
        <f>O166*H166</f>
        <v>0</v>
      </c>
      <c r="Q166" s="249">
        <v>0.00314</v>
      </c>
      <c r="R166" s="249">
        <f>Q166*H166</f>
        <v>5.5106999999999999</v>
      </c>
      <c r="S166" s="249">
        <v>0</v>
      </c>
      <c r="T166" s="250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51" t="s">
        <v>227</v>
      </c>
      <c r="AT166" s="251" t="s">
        <v>213</v>
      </c>
      <c r="AU166" s="251" t="s">
        <v>92</v>
      </c>
      <c r="AY166" s="18" t="s">
        <v>210</v>
      </c>
      <c r="BE166" s="252">
        <f>IF(N166="základná",J166,0)</f>
        <v>0</v>
      </c>
      <c r="BF166" s="252">
        <f>IF(N166="znížená",J166,0)</f>
        <v>0</v>
      </c>
      <c r="BG166" s="252">
        <f>IF(N166="zákl. prenesená",J166,0)</f>
        <v>0</v>
      </c>
      <c r="BH166" s="252">
        <f>IF(N166="zníž. prenesená",J166,0)</f>
        <v>0</v>
      </c>
      <c r="BI166" s="252">
        <f>IF(N166="nulová",J166,0)</f>
        <v>0</v>
      </c>
      <c r="BJ166" s="18" t="s">
        <v>92</v>
      </c>
      <c r="BK166" s="252">
        <f>ROUND(I166*H166,2)</f>
        <v>0</v>
      </c>
      <c r="BL166" s="18" t="s">
        <v>227</v>
      </c>
      <c r="BM166" s="251" t="s">
        <v>876</v>
      </c>
    </row>
    <row r="167" s="14" customFormat="1">
      <c r="A167" s="14"/>
      <c r="B167" s="270"/>
      <c r="C167" s="271"/>
      <c r="D167" s="260" t="s">
        <v>256</v>
      </c>
      <c r="E167" s="272" t="s">
        <v>1</v>
      </c>
      <c r="F167" s="273" t="s">
        <v>268</v>
      </c>
      <c r="G167" s="271"/>
      <c r="H167" s="274">
        <v>1755</v>
      </c>
      <c r="I167" s="275"/>
      <c r="J167" s="271"/>
      <c r="K167" s="271"/>
      <c r="L167" s="276"/>
      <c r="M167" s="277"/>
      <c r="N167" s="278"/>
      <c r="O167" s="278"/>
      <c r="P167" s="278"/>
      <c r="Q167" s="278"/>
      <c r="R167" s="278"/>
      <c r="S167" s="278"/>
      <c r="T167" s="279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80" t="s">
        <v>256</v>
      </c>
      <c r="AU167" s="280" t="s">
        <v>92</v>
      </c>
      <c r="AV167" s="14" t="s">
        <v>227</v>
      </c>
      <c r="AW167" s="14" t="s">
        <v>32</v>
      </c>
      <c r="AX167" s="14" t="s">
        <v>76</v>
      </c>
      <c r="AY167" s="280" t="s">
        <v>210</v>
      </c>
    </row>
    <row r="168" s="2" customFormat="1" ht="23.4566" customHeight="1">
      <c r="A168" s="39"/>
      <c r="B168" s="40"/>
      <c r="C168" s="239" t="s">
        <v>329</v>
      </c>
      <c r="D168" s="239" t="s">
        <v>213</v>
      </c>
      <c r="E168" s="240" t="s">
        <v>877</v>
      </c>
      <c r="F168" s="241" t="s">
        <v>878</v>
      </c>
      <c r="G168" s="242" t="s">
        <v>310</v>
      </c>
      <c r="H168" s="243">
        <v>1053</v>
      </c>
      <c r="I168" s="244"/>
      <c r="J168" s="245">
        <f>ROUND(I168*H168,2)</f>
        <v>0</v>
      </c>
      <c r="K168" s="246"/>
      <c r="L168" s="45"/>
      <c r="M168" s="247" t="s">
        <v>1</v>
      </c>
      <c r="N168" s="248" t="s">
        <v>42</v>
      </c>
      <c r="O168" s="98"/>
      <c r="P168" s="249">
        <f>O168*H168</f>
        <v>0</v>
      </c>
      <c r="Q168" s="249">
        <v>0.0040899999999999999</v>
      </c>
      <c r="R168" s="249">
        <f>Q168*H168</f>
        <v>4.3067700000000002</v>
      </c>
      <c r="S168" s="249">
        <v>0</v>
      </c>
      <c r="T168" s="250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51" t="s">
        <v>227</v>
      </c>
      <c r="AT168" s="251" t="s">
        <v>213</v>
      </c>
      <c r="AU168" s="251" t="s">
        <v>92</v>
      </c>
      <c r="AY168" s="18" t="s">
        <v>210</v>
      </c>
      <c r="BE168" s="252">
        <f>IF(N168="základná",J168,0)</f>
        <v>0</v>
      </c>
      <c r="BF168" s="252">
        <f>IF(N168="znížená",J168,0)</f>
        <v>0</v>
      </c>
      <c r="BG168" s="252">
        <f>IF(N168="zákl. prenesená",J168,0)</f>
        <v>0</v>
      </c>
      <c r="BH168" s="252">
        <f>IF(N168="zníž. prenesená",J168,0)</f>
        <v>0</v>
      </c>
      <c r="BI168" s="252">
        <f>IF(N168="nulová",J168,0)</f>
        <v>0</v>
      </c>
      <c r="BJ168" s="18" t="s">
        <v>92</v>
      </c>
      <c r="BK168" s="252">
        <f>ROUND(I168*H168,2)</f>
        <v>0</v>
      </c>
      <c r="BL168" s="18" t="s">
        <v>227</v>
      </c>
      <c r="BM168" s="251" t="s">
        <v>879</v>
      </c>
    </row>
    <row r="169" s="13" customFormat="1">
      <c r="A169" s="13"/>
      <c r="B169" s="258"/>
      <c r="C169" s="259"/>
      <c r="D169" s="260" t="s">
        <v>256</v>
      </c>
      <c r="E169" s="261" t="s">
        <v>1</v>
      </c>
      <c r="F169" s="262" t="s">
        <v>880</v>
      </c>
      <c r="G169" s="259"/>
      <c r="H169" s="263">
        <v>405</v>
      </c>
      <c r="I169" s="264"/>
      <c r="J169" s="259"/>
      <c r="K169" s="259"/>
      <c r="L169" s="265"/>
      <c r="M169" s="266"/>
      <c r="N169" s="267"/>
      <c r="O169" s="267"/>
      <c r="P169" s="267"/>
      <c r="Q169" s="267"/>
      <c r="R169" s="267"/>
      <c r="S169" s="267"/>
      <c r="T169" s="268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69" t="s">
        <v>256</v>
      </c>
      <c r="AU169" s="269" t="s">
        <v>92</v>
      </c>
      <c r="AV169" s="13" t="s">
        <v>92</v>
      </c>
      <c r="AW169" s="13" t="s">
        <v>32</v>
      </c>
      <c r="AX169" s="13" t="s">
        <v>76</v>
      </c>
      <c r="AY169" s="269" t="s">
        <v>210</v>
      </c>
    </row>
    <row r="170" s="13" customFormat="1">
      <c r="A170" s="13"/>
      <c r="B170" s="258"/>
      <c r="C170" s="259"/>
      <c r="D170" s="260" t="s">
        <v>256</v>
      </c>
      <c r="E170" s="261" t="s">
        <v>1</v>
      </c>
      <c r="F170" s="262" t="s">
        <v>881</v>
      </c>
      <c r="G170" s="259"/>
      <c r="H170" s="263">
        <v>648</v>
      </c>
      <c r="I170" s="264"/>
      <c r="J170" s="259"/>
      <c r="K170" s="259"/>
      <c r="L170" s="265"/>
      <c r="M170" s="266"/>
      <c r="N170" s="267"/>
      <c r="O170" s="267"/>
      <c r="P170" s="267"/>
      <c r="Q170" s="267"/>
      <c r="R170" s="267"/>
      <c r="S170" s="267"/>
      <c r="T170" s="268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69" t="s">
        <v>256</v>
      </c>
      <c r="AU170" s="269" t="s">
        <v>92</v>
      </c>
      <c r="AV170" s="13" t="s">
        <v>92</v>
      </c>
      <c r="AW170" s="13" t="s">
        <v>32</v>
      </c>
      <c r="AX170" s="13" t="s">
        <v>76</v>
      </c>
      <c r="AY170" s="269" t="s">
        <v>210</v>
      </c>
    </row>
    <row r="171" s="14" customFormat="1">
      <c r="A171" s="14"/>
      <c r="B171" s="270"/>
      <c r="C171" s="271"/>
      <c r="D171" s="260" t="s">
        <v>256</v>
      </c>
      <c r="E171" s="272" t="s">
        <v>1</v>
      </c>
      <c r="F171" s="273" t="s">
        <v>268</v>
      </c>
      <c r="G171" s="271"/>
      <c r="H171" s="274">
        <v>1053</v>
      </c>
      <c r="I171" s="275"/>
      <c r="J171" s="271"/>
      <c r="K171" s="271"/>
      <c r="L171" s="276"/>
      <c r="M171" s="277"/>
      <c r="N171" s="278"/>
      <c r="O171" s="278"/>
      <c r="P171" s="278"/>
      <c r="Q171" s="278"/>
      <c r="R171" s="278"/>
      <c r="S171" s="278"/>
      <c r="T171" s="279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80" t="s">
        <v>256</v>
      </c>
      <c r="AU171" s="280" t="s">
        <v>92</v>
      </c>
      <c r="AV171" s="14" t="s">
        <v>227</v>
      </c>
      <c r="AW171" s="14" t="s">
        <v>32</v>
      </c>
      <c r="AX171" s="14" t="s">
        <v>84</v>
      </c>
      <c r="AY171" s="280" t="s">
        <v>210</v>
      </c>
    </row>
    <row r="172" s="2" customFormat="1" ht="23.4566" customHeight="1">
      <c r="A172" s="39"/>
      <c r="B172" s="40"/>
      <c r="C172" s="239" t="s">
        <v>336</v>
      </c>
      <c r="D172" s="239" t="s">
        <v>213</v>
      </c>
      <c r="E172" s="240" t="s">
        <v>882</v>
      </c>
      <c r="F172" s="241" t="s">
        <v>883</v>
      </c>
      <c r="G172" s="242" t="s">
        <v>310</v>
      </c>
      <c r="H172" s="243">
        <v>702</v>
      </c>
      <c r="I172" s="244"/>
      <c r="J172" s="245">
        <f>ROUND(I172*H172,2)</f>
        <v>0</v>
      </c>
      <c r="K172" s="246"/>
      <c r="L172" s="45"/>
      <c r="M172" s="247" t="s">
        <v>1</v>
      </c>
      <c r="N172" s="248" t="s">
        <v>42</v>
      </c>
      <c r="O172" s="98"/>
      <c r="P172" s="249">
        <f>O172*H172</f>
        <v>0</v>
      </c>
      <c r="Q172" s="249">
        <v>0.0051500000000000001</v>
      </c>
      <c r="R172" s="249">
        <f>Q172*H172</f>
        <v>3.6153</v>
      </c>
      <c r="S172" s="249">
        <v>0</v>
      </c>
      <c r="T172" s="250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51" t="s">
        <v>227</v>
      </c>
      <c r="AT172" s="251" t="s">
        <v>213</v>
      </c>
      <c r="AU172" s="251" t="s">
        <v>92</v>
      </c>
      <c r="AY172" s="18" t="s">
        <v>210</v>
      </c>
      <c r="BE172" s="252">
        <f>IF(N172="základná",J172,0)</f>
        <v>0</v>
      </c>
      <c r="BF172" s="252">
        <f>IF(N172="znížená",J172,0)</f>
        <v>0</v>
      </c>
      <c r="BG172" s="252">
        <f>IF(N172="zákl. prenesená",J172,0)</f>
        <v>0</v>
      </c>
      <c r="BH172" s="252">
        <f>IF(N172="zníž. prenesená",J172,0)</f>
        <v>0</v>
      </c>
      <c r="BI172" s="252">
        <f>IF(N172="nulová",J172,0)</f>
        <v>0</v>
      </c>
      <c r="BJ172" s="18" t="s">
        <v>92</v>
      </c>
      <c r="BK172" s="252">
        <f>ROUND(I172*H172,2)</f>
        <v>0</v>
      </c>
      <c r="BL172" s="18" t="s">
        <v>227</v>
      </c>
      <c r="BM172" s="251" t="s">
        <v>884</v>
      </c>
    </row>
    <row r="173" s="13" customFormat="1">
      <c r="A173" s="13"/>
      <c r="B173" s="258"/>
      <c r="C173" s="259"/>
      <c r="D173" s="260" t="s">
        <v>256</v>
      </c>
      <c r="E173" s="261" t="s">
        <v>1</v>
      </c>
      <c r="F173" s="262" t="s">
        <v>885</v>
      </c>
      <c r="G173" s="259"/>
      <c r="H173" s="263">
        <v>270</v>
      </c>
      <c r="I173" s="264"/>
      <c r="J173" s="259"/>
      <c r="K173" s="259"/>
      <c r="L173" s="265"/>
      <c r="M173" s="266"/>
      <c r="N173" s="267"/>
      <c r="O173" s="267"/>
      <c r="P173" s="267"/>
      <c r="Q173" s="267"/>
      <c r="R173" s="267"/>
      <c r="S173" s="267"/>
      <c r="T173" s="268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69" t="s">
        <v>256</v>
      </c>
      <c r="AU173" s="269" t="s">
        <v>92</v>
      </c>
      <c r="AV173" s="13" t="s">
        <v>92</v>
      </c>
      <c r="AW173" s="13" t="s">
        <v>32</v>
      </c>
      <c r="AX173" s="13" t="s">
        <v>76</v>
      </c>
      <c r="AY173" s="269" t="s">
        <v>210</v>
      </c>
    </row>
    <row r="174" s="13" customFormat="1">
      <c r="A174" s="13"/>
      <c r="B174" s="258"/>
      <c r="C174" s="259"/>
      <c r="D174" s="260" t="s">
        <v>256</v>
      </c>
      <c r="E174" s="261" t="s">
        <v>1</v>
      </c>
      <c r="F174" s="262" t="s">
        <v>886</v>
      </c>
      <c r="G174" s="259"/>
      <c r="H174" s="263">
        <v>432</v>
      </c>
      <c r="I174" s="264"/>
      <c r="J174" s="259"/>
      <c r="K174" s="259"/>
      <c r="L174" s="265"/>
      <c r="M174" s="266"/>
      <c r="N174" s="267"/>
      <c r="O174" s="267"/>
      <c r="P174" s="267"/>
      <c r="Q174" s="267"/>
      <c r="R174" s="267"/>
      <c r="S174" s="267"/>
      <c r="T174" s="268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69" t="s">
        <v>256</v>
      </c>
      <c r="AU174" s="269" t="s">
        <v>92</v>
      </c>
      <c r="AV174" s="13" t="s">
        <v>92</v>
      </c>
      <c r="AW174" s="13" t="s">
        <v>32</v>
      </c>
      <c r="AX174" s="13" t="s">
        <v>76</v>
      </c>
      <c r="AY174" s="269" t="s">
        <v>210</v>
      </c>
    </row>
    <row r="175" s="14" customFormat="1">
      <c r="A175" s="14"/>
      <c r="B175" s="270"/>
      <c r="C175" s="271"/>
      <c r="D175" s="260" t="s">
        <v>256</v>
      </c>
      <c r="E175" s="272" t="s">
        <v>1</v>
      </c>
      <c r="F175" s="273" t="s">
        <v>268</v>
      </c>
      <c r="G175" s="271"/>
      <c r="H175" s="274">
        <v>702</v>
      </c>
      <c r="I175" s="275"/>
      <c r="J175" s="271"/>
      <c r="K175" s="271"/>
      <c r="L175" s="276"/>
      <c r="M175" s="277"/>
      <c r="N175" s="278"/>
      <c r="O175" s="278"/>
      <c r="P175" s="278"/>
      <c r="Q175" s="278"/>
      <c r="R175" s="278"/>
      <c r="S175" s="278"/>
      <c r="T175" s="279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80" t="s">
        <v>256</v>
      </c>
      <c r="AU175" s="280" t="s">
        <v>92</v>
      </c>
      <c r="AV175" s="14" t="s">
        <v>227</v>
      </c>
      <c r="AW175" s="14" t="s">
        <v>32</v>
      </c>
      <c r="AX175" s="14" t="s">
        <v>84</v>
      </c>
      <c r="AY175" s="280" t="s">
        <v>210</v>
      </c>
    </row>
    <row r="176" s="2" customFormat="1" ht="23.4566" customHeight="1">
      <c r="A176" s="39"/>
      <c r="B176" s="40"/>
      <c r="C176" s="239" t="s">
        <v>340</v>
      </c>
      <c r="D176" s="239" t="s">
        <v>213</v>
      </c>
      <c r="E176" s="240" t="s">
        <v>394</v>
      </c>
      <c r="F176" s="241" t="s">
        <v>395</v>
      </c>
      <c r="G176" s="242" t="s">
        <v>264</v>
      </c>
      <c r="H176" s="243">
        <v>92.447999999999993</v>
      </c>
      <c r="I176" s="244"/>
      <c r="J176" s="245">
        <f>ROUND(I176*H176,2)</f>
        <v>0</v>
      </c>
      <c r="K176" s="246"/>
      <c r="L176" s="45"/>
      <c r="M176" s="247" t="s">
        <v>1</v>
      </c>
      <c r="N176" s="248" t="s">
        <v>42</v>
      </c>
      <c r="O176" s="98"/>
      <c r="P176" s="249">
        <f>O176*H176</f>
        <v>0</v>
      </c>
      <c r="Q176" s="249">
        <v>2.0699999999999998</v>
      </c>
      <c r="R176" s="249">
        <f>Q176*H176</f>
        <v>191.36735999999996</v>
      </c>
      <c r="S176" s="249">
        <v>0</v>
      </c>
      <c r="T176" s="250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51" t="s">
        <v>227</v>
      </c>
      <c r="AT176" s="251" t="s">
        <v>213</v>
      </c>
      <c r="AU176" s="251" t="s">
        <v>92</v>
      </c>
      <c r="AY176" s="18" t="s">
        <v>210</v>
      </c>
      <c r="BE176" s="252">
        <f>IF(N176="základná",J176,0)</f>
        <v>0</v>
      </c>
      <c r="BF176" s="252">
        <f>IF(N176="znížená",J176,0)</f>
        <v>0</v>
      </c>
      <c r="BG176" s="252">
        <f>IF(N176="zákl. prenesená",J176,0)</f>
        <v>0</v>
      </c>
      <c r="BH176" s="252">
        <f>IF(N176="zníž. prenesená",J176,0)</f>
        <v>0</v>
      </c>
      <c r="BI176" s="252">
        <f>IF(N176="nulová",J176,0)</f>
        <v>0</v>
      </c>
      <c r="BJ176" s="18" t="s">
        <v>92</v>
      </c>
      <c r="BK176" s="252">
        <f>ROUND(I176*H176,2)</f>
        <v>0</v>
      </c>
      <c r="BL176" s="18" t="s">
        <v>227</v>
      </c>
      <c r="BM176" s="251" t="s">
        <v>396</v>
      </c>
    </row>
    <row r="177" s="13" customFormat="1">
      <c r="A177" s="13"/>
      <c r="B177" s="258"/>
      <c r="C177" s="259"/>
      <c r="D177" s="260" t="s">
        <v>256</v>
      </c>
      <c r="E177" s="261" t="s">
        <v>1</v>
      </c>
      <c r="F177" s="262" t="s">
        <v>887</v>
      </c>
      <c r="G177" s="259"/>
      <c r="H177" s="263">
        <v>92.447999999999993</v>
      </c>
      <c r="I177" s="264"/>
      <c r="J177" s="259"/>
      <c r="K177" s="259"/>
      <c r="L177" s="265"/>
      <c r="M177" s="266"/>
      <c r="N177" s="267"/>
      <c r="O177" s="267"/>
      <c r="P177" s="267"/>
      <c r="Q177" s="267"/>
      <c r="R177" s="267"/>
      <c r="S177" s="267"/>
      <c r="T177" s="268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69" t="s">
        <v>256</v>
      </c>
      <c r="AU177" s="269" t="s">
        <v>92</v>
      </c>
      <c r="AV177" s="13" t="s">
        <v>92</v>
      </c>
      <c r="AW177" s="13" t="s">
        <v>32</v>
      </c>
      <c r="AX177" s="13" t="s">
        <v>76</v>
      </c>
      <c r="AY177" s="269" t="s">
        <v>210</v>
      </c>
    </row>
    <row r="178" s="2" customFormat="1" ht="16.30189" customHeight="1">
      <c r="A178" s="39"/>
      <c r="B178" s="40"/>
      <c r="C178" s="239" t="s">
        <v>346</v>
      </c>
      <c r="D178" s="239" t="s">
        <v>213</v>
      </c>
      <c r="E178" s="240" t="s">
        <v>888</v>
      </c>
      <c r="F178" s="241" t="s">
        <v>889</v>
      </c>
      <c r="G178" s="242" t="s">
        <v>264</v>
      </c>
      <c r="H178" s="243">
        <v>19.872</v>
      </c>
      <c r="I178" s="244"/>
      <c r="J178" s="245">
        <f>ROUND(I178*H178,2)</f>
        <v>0</v>
      </c>
      <c r="K178" s="246"/>
      <c r="L178" s="45"/>
      <c r="M178" s="247" t="s">
        <v>1</v>
      </c>
      <c r="N178" s="248" t="s">
        <v>42</v>
      </c>
      <c r="O178" s="98"/>
      <c r="P178" s="249">
        <f>O178*H178</f>
        <v>0</v>
      </c>
      <c r="Q178" s="249">
        <v>2.23543</v>
      </c>
      <c r="R178" s="249">
        <f>Q178*H178</f>
        <v>44.422464959999999</v>
      </c>
      <c r="S178" s="249">
        <v>0</v>
      </c>
      <c r="T178" s="250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51" t="s">
        <v>227</v>
      </c>
      <c r="AT178" s="251" t="s">
        <v>213</v>
      </c>
      <c r="AU178" s="251" t="s">
        <v>92</v>
      </c>
      <c r="AY178" s="18" t="s">
        <v>210</v>
      </c>
      <c r="BE178" s="252">
        <f>IF(N178="základná",J178,0)</f>
        <v>0</v>
      </c>
      <c r="BF178" s="252">
        <f>IF(N178="znížená",J178,0)</f>
        <v>0</v>
      </c>
      <c r="BG178" s="252">
        <f>IF(N178="zákl. prenesená",J178,0)</f>
        <v>0</v>
      </c>
      <c r="BH178" s="252">
        <f>IF(N178="zníž. prenesená",J178,0)</f>
        <v>0</v>
      </c>
      <c r="BI178" s="252">
        <f>IF(N178="nulová",J178,0)</f>
        <v>0</v>
      </c>
      <c r="BJ178" s="18" t="s">
        <v>92</v>
      </c>
      <c r="BK178" s="252">
        <f>ROUND(I178*H178,2)</f>
        <v>0</v>
      </c>
      <c r="BL178" s="18" t="s">
        <v>227</v>
      </c>
      <c r="BM178" s="251" t="s">
        <v>890</v>
      </c>
    </row>
    <row r="179" s="13" customFormat="1">
      <c r="A179" s="13"/>
      <c r="B179" s="258"/>
      <c r="C179" s="259"/>
      <c r="D179" s="260" t="s">
        <v>256</v>
      </c>
      <c r="E179" s="261" t="s">
        <v>1</v>
      </c>
      <c r="F179" s="262" t="s">
        <v>891</v>
      </c>
      <c r="G179" s="259"/>
      <c r="H179" s="263">
        <v>19.872</v>
      </c>
      <c r="I179" s="264"/>
      <c r="J179" s="259"/>
      <c r="K179" s="259"/>
      <c r="L179" s="265"/>
      <c r="M179" s="266"/>
      <c r="N179" s="267"/>
      <c r="O179" s="267"/>
      <c r="P179" s="267"/>
      <c r="Q179" s="267"/>
      <c r="R179" s="267"/>
      <c r="S179" s="267"/>
      <c r="T179" s="268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69" t="s">
        <v>256</v>
      </c>
      <c r="AU179" s="269" t="s">
        <v>92</v>
      </c>
      <c r="AV179" s="13" t="s">
        <v>92</v>
      </c>
      <c r="AW179" s="13" t="s">
        <v>32</v>
      </c>
      <c r="AX179" s="13" t="s">
        <v>84</v>
      </c>
      <c r="AY179" s="269" t="s">
        <v>210</v>
      </c>
    </row>
    <row r="180" s="2" customFormat="1" ht="31.92453" customHeight="1">
      <c r="A180" s="39"/>
      <c r="B180" s="40"/>
      <c r="C180" s="239" t="s">
        <v>353</v>
      </c>
      <c r="D180" s="239" t="s">
        <v>213</v>
      </c>
      <c r="E180" s="240" t="s">
        <v>892</v>
      </c>
      <c r="F180" s="241" t="s">
        <v>893</v>
      </c>
      <c r="G180" s="242" t="s">
        <v>254</v>
      </c>
      <c r="H180" s="243">
        <v>2682.7199999999998</v>
      </c>
      <c r="I180" s="244"/>
      <c r="J180" s="245">
        <f>ROUND(I180*H180,2)</f>
        <v>0</v>
      </c>
      <c r="K180" s="246"/>
      <c r="L180" s="45"/>
      <c r="M180" s="247" t="s">
        <v>1</v>
      </c>
      <c r="N180" s="248" t="s">
        <v>42</v>
      </c>
      <c r="O180" s="98"/>
      <c r="P180" s="249">
        <f>O180*H180</f>
        <v>0</v>
      </c>
      <c r="Q180" s="249">
        <v>3.0000000000000001E-05</v>
      </c>
      <c r="R180" s="249">
        <f>Q180*H180</f>
        <v>0.0804816</v>
      </c>
      <c r="S180" s="249">
        <v>0</v>
      </c>
      <c r="T180" s="250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51" t="s">
        <v>227</v>
      </c>
      <c r="AT180" s="251" t="s">
        <v>213</v>
      </c>
      <c r="AU180" s="251" t="s">
        <v>92</v>
      </c>
      <c r="AY180" s="18" t="s">
        <v>210</v>
      </c>
      <c r="BE180" s="252">
        <f>IF(N180="základná",J180,0)</f>
        <v>0</v>
      </c>
      <c r="BF180" s="252">
        <f>IF(N180="znížená",J180,0)</f>
        <v>0</v>
      </c>
      <c r="BG180" s="252">
        <f>IF(N180="zákl. prenesená",J180,0)</f>
        <v>0</v>
      </c>
      <c r="BH180" s="252">
        <f>IF(N180="zníž. prenesená",J180,0)</f>
        <v>0</v>
      </c>
      <c r="BI180" s="252">
        <f>IF(N180="nulová",J180,0)</f>
        <v>0</v>
      </c>
      <c r="BJ180" s="18" t="s">
        <v>92</v>
      </c>
      <c r="BK180" s="252">
        <f>ROUND(I180*H180,2)</f>
        <v>0</v>
      </c>
      <c r="BL180" s="18" t="s">
        <v>227</v>
      </c>
      <c r="BM180" s="251" t="s">
        <v>416</v>
      </c>
    </row>
    <row r="181" s="13" customFormat="1">
      <c r="A181" s="13"/>
      <c r="B181" s="258"/>
      <c r="C181" s="259"/>
      <c r="D181" s="260" t="s">
        <v>256</v>
      </c>
      <c r="E181" s="261" t="s">
        <v>1</v>
      </c>
      <c r="F181" s="262" t="s">
        <v>894</v>
      </c>
      <c r="G181" s="259"/>
      <c r="H181" s="263">
        <v>2682.7199999999998</v>
      </c>
      <c r="I181" s="264"/>
      <c r="J181" s="259"/>
      <c r="K181" s="259"/>
      <c r="L181" s="265"/>
      <c r="M181" s="266"/>
      <c r="N181" s="267"/>
      <c r="O181" s="267"/>
      <c r="P181" s="267"/>
      <c r="Q181" s="267"/>
      <c r="R181" s="267"/>
      <c r="S181" s="267"/>
      <c r="T181" s="268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69" t="s">
        <v>256</v>
      </c>
      <c r="AU181" s="269" t="s">
        <v>92</v>
      </c>
      <c r="AV181" s="13" t="s">
        <v>92</v>
      </c>
      <c r="AW181" s="13" t="s">
        <v>32</v>
      </c>
      <c r="AX181" s="13" t="s">
        <v>84</v>
      </c>
      <c r="AY181" s="269" t="s">
        <v>210</v>
      </c>
    </row>
    <row r="182" s="2" customFormat="1" ht="16.30189" customHeight="1">
      <c r="A182" s="39"/>
      <c r="B182" s="40"/>
      <c r="C182" s="281" t="s">
        <v>7</v>
      </c>
      <c r="D182" s="281" t="s">
        <v>330</v>
      </c>
      <c r="E182" s="282" t="s">
        <v>419</v>
      </c>
      <c r="F182" s="283" t="s">
        <v>895</v>
      </c>
      <c r="G182" s="284" t="s">
        <v>254</v>
      </c>
      <c r="H182" s="285">
        <v>2736.3739999999998</v>
      </c>
      <c r="I182" s="286"/>
      <c r="J182" s="287">
        <f>ROUND(I182*H182,2)</f>
        <v>0</v>
      </c>
      <c r="K182" s="288"/>
      <c r="L182" s="289"/>
      <c r="M182" s="290" t="s">
        <v>1</v>
      </c>
      <c r="N182" s="291" t="s">
        <v>42</v>
      </c>
      <c r="O182" s="98"/>
      <c r="P182" s="249">
        <f>O182*H182</f>
        <v>0</v>
      </c>
      <c r="Q182" s="249">
        <v>0.00040000000000000002</v>
      </c>
      <c r="R182" s="249">
        <f>Q182*H182</f>
        <v>1.0945495999999999</v>
      </c>
      <c r="S182" s="249">
        <v>0</v>
      </c>
      <c r="T182" s="250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51" t="s">
        <v>287</v>
      </c>
      <c r="AT182" s="251" t="s">
        <v>330</v>
      </c>
      <c r="AU182" s="251" t="s">
        <v>92</v>
      </c>
      <c r="AY182" s="18" t="s">
        <v>210</v>
      </c>
      <c r="BE182" s="252">
        <f>IF(N182="základná",J182,0)</f>
        <v>0</v>
      </c>
      <c r="BF182" s="252">
        <f>IF(N182="znížená",J182,0)</f>
        <v>0</v>
      </c>
      <c r="BG182" s="252">
        <f>IF(N182="zákl. prenesená",J182,0)</f>
        <v>0</v>
      </c>
      <c r="BH182" s="252">
        <f>IF(N182="zníž. prenesená",J182,0)</f>
        <v>0</v>
      </c>
      <c r="BI182" s="252">
        <f>IF(N182="nulová",J182,0)</f>
        <v>0</v>
      </c>
      <c r="BJ182" s="18" t="s">
        <v>92</v>
      </c>
      <c r="BK182" s="252">
        <f>ROUND(I182*H182,2)</f>
        <v>0</v>
      </c>
      <c r="BL182" s="18" t="s">
        <v>227</v>
      </c>
      <c r="BM182" s="251" t="s">
        <v>421</v>
      </c>
    </row>
    <row r="183" s="13" customFormat="1">
      <c r="A183" s="13"/>
      <c r="B183" s="258"/>
      <c r="C183" s="259"/>
      <c r="D183" s="260" t="s">
        <v>256</v>
      </c>
      <c r="E183" s="261" t="s">
        <v>1</v>
      </c>
      <c r="F183" s="262" t="s">
        <v>896</v>
      </c>
      <c r="G183" s="259"/>
      <c r="H183" s="263">
        <v>2682.7199999999998</v>
      </c>
      <c r="I183" s="264"/>
      <c r="J183" s="259"/>
      <c r="K183" s="259"/>
      <c r="L183" s="265"/>
      <c r="M183" s="266"/>
      <c r="N183" s="267"/>
      <c r="O183" s="267"/>
      <c r="P183" s="267"/>
      <c r="Q183" s="267"/>
      <c r="R183" s="267"/>
      <c r="S183" s="267"/>
      <c r="T183" s="268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69" t="s">
        <v>256</v>
      </c>
      <c r="AU183" s="269" t="s">
        <v>92</v>
      </c>
      <c r="AV183" s="13" t="s">
        <v>92</v>
      </c>
      <c r="AW183" s="13" t="s">
        <v>32</v>
      </c>
      <c r="AX183" s="13" t="s">
        <v>84</v>
      </c>
      <c r="AY183" s="269" t="s">
        <v>210</v>
      </c>
    </row>
    <row r="184" s="13" customFormat="1">
      <c r="A184" s="13"/>
      <c r="B184" s="258"/>
      <c r="C184" s="259"/>
      <c r="D184" s="260" t="s">
        <v>256</v>
      </c>
      <c r="E184" s="259"/>
      <c r="F184" s="262" t="s">
        <v>897</v>
      </c>
      <c r="G184" s="259"/>
      <c r="H184" s="263">
        <v>2736.3739999999998</v>
      </c>
      <c r="I184" s="264"/>
      <c r="J184" s="259"/>
      <c r="K184" s="259"/>
      <c r="L184" s="265"/>
      <c r="M184" s="266"/>
      <c r="N184" s="267"/>
      <c r="O184" s="267"/>
      <c r="P184" s="267"/>
      <c r="Q184" s="267"/>
      <c r="R184" s="267"/>
      <c r="S184" s="267"/>
      <c r="T184" s="268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69" t="s">
        <v>256</v>
      </c>
      <c r="AU184" s="269" t="s">
        <v>92</v>
      </c>
      <c r="AV184" s="13" t="s">
        <v>92</v>
      </c>
      <c r="AW184" s="13" t="s">
        <v>4</v>
      </c>
      <c r="AX184" s="13" t="s">
        <v>84</v>
      </c>
      <c r="AY184" s="269" t="s">
        <v>210</v>
      </c>
    </row>
    <row r="185" s="2" customFormat="1" ht="31.92453" customHeight="1">
      <c r="A185" s="39"/>
      <c r="B185" s="40"/>
      <c r="C185" s="239" t="s">
        <v>362</v>
      </c>
      <c r="D185" s="239" t="s">
        <v>213</v>
      </c>
      <c r="E185" s="240" t="s">
        <v>898</v>
      </c>
      <c r="F185" s="241" t="s">
        <v>899</v>
      </c>
      <c r="G185" s="242" t="s">
        <v>254</v>
      </c>
      <c r="H185" s="243">
        <v>993.60000000000002</v>
      </c>
      <c r="I185" s="244"/>
      <c r="J185" s="245">
        <f>ROUND(I185*H185,2)</f>
        <v>0</v>
      </c>
      <c r="K185" s="246"/>
      <c r="L185" s="45"/>
      <c r="M185" s="247" t="s">
        <v>1</v>
      </c>
      <c r="N185" s="248" t="s">
        <v>42</v>
      </c>
      <c r="O185" s="98"/>
      <c r="P185" s="249">
        <f>O185*H185</f>
        <v>0</v>
      </c>
      <c r="Q185" s="249">
        <v>0.0025799999999999998</v>
      </c>
      <c r="R185" s="249">
        <f>Q185*H185</f>
        <v>2.563488</v>
      </c>
      <c r="S185" s="249">
        <v>0</v>
      </c>
      <c r="T185" s="250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51" t="s">
        <v>227</v>
      </c>
      <c r="AT185" s="251" t="s">
        <v>213</v>
      </c>
      <c r="AU185" s="251" t="s">
        <v>92</v>
      </c>
      <c r="AY185" s="18" t="s">
        <v>210</v>
      </c>
      <c r="BE185" s="252">
        <f>IF(N185="základná",J185,0)</f>
        <v>0</v>
      </c>
      <c r="BF185" s="252">
        <f>IF(N185="znížená",J185,0)</f>
        <v>0</v>
      </c>
      <c r="BG185" s="252">
        <f>IF(N185="zákl. prenesená",J185,0)</f>
        <v>0</v>
      </c>
      <c r="BH185" s="252">
        <f>IF(N185="zníž. prenesená",J185,0)</f>
        <v>0</v>
      </c>
      <c r="BI185" s="252">
        <f>IF(N185="nulová",J185,0)</f>
        <v>0</v>
      </c>
      <c r="BJ185" s="18" t="s">
        <v>92</v>
      </c>
      <c r="BK185" s="252">
        <f>ROUND(I185*H185,2)</f>
        <v>0</v>
      </c>
      <c r="BL185" s="18" t="s">
        <v>227</v>
      </c>
      <c r="BM185" s="251" t="s">
        <v>900</v>
      </c>
    </row>
    <row r="186" s="13" customFormat="1">
      <c r="A186" s="13"/>
      <c r="B186" s="258"/>
      <c r="C186" s="259"/>
      <c r="D186" s="260" t="s">
        <v>256</v>
      </c>
      <c r="E186" s="261" t="s">
        <v>1</v>
      </c>
      <c r="F186" s="262" t="s">
        <v>901</v>
      </c>
      <c r="G186" s="259"/>
      <c r="H186" s="263">
        <v>993.60000000000002</v>
      </c>
      <c r="I186" s="264"/>
      <c r="J186" s="259"/>
      <c r="K186" s="259"/>
      <c r="L186" s="265"/>
      <c r="M186" s="266"/>
      <c r="N186" s="267"/>
      <c r="O186" s="267"/>
      <c r="P186" s="267"/>
      <c r="Q186" s="267"/>
      <c r="R186" s="267"/>
      <c r="S186" s="267"/>
      <c r="T186" s="268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69" t="s">
        <v>256</v>
      </c>
      <c r="AU186" s="269" t="s">
        <v>92</v>
      </c>
      <c r="AV186" s="13" t="s">
        <v>92</v>
      </c>
      <c r="AW186" s="13" t="s">
        <v>32</v>
      </c>
      <c r="AX186" s="13" t="s">
        <v>84</v>
      </c>
      <c r="AY186" s="269" t="s">
        <v>210</v>
      </c>
    </row>
    <row r="187" s="12" customFormat="1" ht="22.8" customHeight="1">
      <c r="A187" s="12"/>
      <c r="B187" s="223"/>
      <c r="C187" s="224"/>
      <c r="D187" s="225" t="s">
        <v>75</v>
      </c>
      <c r="E187" s="237" t="s">
        <v>102</v>
      </c>
      <c r="F187" s="237" t="s">
        <v>424</v>
      </c>
      <c r="G187" s="224"/>
      <c r="H187" s="224"/>
      <c r="I187" s="227"/>
      <c r="J187" s="238">
        <f>BK187</f>
        <v>0</v>
      </c>
      <c r="K187" s="224"/>
      <c r="L187" s="229"/>
      <c r="M187" s="230"/>
      <c r="N187" s="231"/>
      <c r="O187" s="231"/>
      <c r="P187" s="232">
        <f>SUM(P188:P212)</f>
        <v>0</v>
      </c>
      <c r="Q187" s="231"/>
      <c r="R187" s="232">
        <f>SUM(R188:R212)</f>
        <v>1787.6213831099999</v>
      </c>
      <c r="S187" s="231"/>
      <c r="T187" s="233">
        <f>SUM(T188:T212)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34" t="s">
        <v>84</v>
      </c>
      <c r="AT187" s="235" t="s">
        <v>75</v>
      </c>
      <c r="AU187" s="235" t="s">
        <v>84</v>
      </c>
      <c r="AY187" s="234" t="s">
        <v>210</v>
      </c>
      <c r="BK187" s="236">
        <f>SUM(BK188:BK212)</f>
        <v>0</v>
      </c>
    </row>
    <row r="188" s="2" customFormat="1" ht="23.4566" customHeight="1">
      <c r="A188" s="39"/>
      <c r="B188" s="40"/>
      <c r="C188" s="239" t="s">
        <v>368</v>
      </c>
      <c r="D188" s="239" t="s">
        <v>213</v>
      </c>
      <c r="E188" s="240" t="s">
        <v>902</v>
      </c>
      <c r="F188" s="241" t="s">
        <v>903</v>
      </c>
      <c r="G188" s="242" t="s">
        <v>563</v>
      </c>
      <c r="H188" s="243">
        <v>558</v>
      </c>
      <c r="I188" s="244"/>
      <c r="J188" s="245">
        <f>ROUND(I188*H188,2)</f>
        <v>0</v>
      </c>
      <c r="K188" s="246"/>
      <c r="L188" s="45"/>
      <c r="M188" s="247" t="s">
        <v>1</v>
      </c>
      <c r="N188" s="248" t="s">
        <v>42</v>
      </c>
      <c r="O188" s="98"/>
      <c r="P188" s="249">
        <f>O188*H188</f>
        <v>0</v>
      </c>
      <c r="Q188" s="249">
        <v>0.03329</v>
      </c>
      <c r="R188" s="249">
        <f>Q188*H188</f>
        <v>18.57582</v>
      </c>
      <c r="S188" s="249">
        <v>0</v>
      </c>
      <c r="T188" s="250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51" t="s">
        <v>227</v>
      </c>
      <c r="AT188" s="251" t="s">
        <v>213</v>
      </c>
      <c r="AU188" s="251" t="s">
        <v>92</v>
      </c>
      <c r="AY188" s="18" t="s">
        <v>210</v>
      </c>
      <c r="BE188" s="252">
        <f>IF(N188="základná",J188,0)</f>
        <v>0</v>
      </c>
      <c r="BF188" s="252">
        <f>IF(N188="znížená",J188,0)</f>
        <v>0</v>
      </c>
      <c r="BG188" s="252">
        <f>IF(N188="zákl. prenesená",J188,0)</f>
        <v>0</v>
      </c>
      <c r="BH188" s="252">
        <f>IF(N188="zníž. prenesená",J188,0)</f>
        <v>0</v>
      </c>
      <c r="BI188" s="252">
        <f>IF(N188="nulová",J188,0)</f>
        <v>0</v>
      </c>
      <c r="BJ188" s="18" t="s">
        <v>92</v>
      </c>
      <c r="BK188" s="252">
        <f>ROUND(I188*H188,2)</f>
        <v>0</v>
      </c>
      <c r="BL188" s="18" t="s">
        <v>227</v>
      </c>
      <c r="BM188" s="251" t="s">
        <v>904</v>
      </c>
    </row>
    <row r="189" s="13" customFormat="1">
      <c r="A189" s="13"/>
      <c r="B189" s="258"/>
      <c r="C189" s="259"/>
      <c r="D189" s="260" t="s">
        <v>256</v>
      </c>
      <c r="E189" s="261" t="s">
        <v>1</v>
      </c>
      <c r="F189" s="262" t="s">
        <v>905</v>
      </c>
      <c r="G189" s="259"/>
      <c r="H189" s="263">
        <v>270</v>
      </c>
      <c r="I189" s="264"/>
      <c r="J189" s="259"/>
      <c r="K189" s="259"/>
      <c r="L189" s="265"/>
      <c r="M189" s="266"/>
      <c r="N189" s="267"/>
      <c r="O189" s="267"/>
      <c r="P189" s="267"/>
      <c r="Q189" s="267"/>
      <c r="R189" s="267"/>
      <c r="S189" s="267"/>
      <c r="T189" s="268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69" t="s">
        <v>256</v>
      </c>
      <c r="AU189" s="269" t="s">
        <v>92</v>
      </c>
      <c r="AV189" s="13" t="s">
        <v>92</v>
      </c>
      <c r="AW189" s="13" t="s">
        <v>32</v>
      </c>
      <c r="AX189" s="13" t="s">
        <v>76</v>
      </c>
      <c r="AY189" s="269" t="s">
        <v>210</v>
      </c>
    </row>
    <row r="190" s="13" customFormat="1">
      <c r="A190" s="13"/>
      <c r="B190" s="258"/>
      <c r="C190" s="259"/>
      <c r="D190" s="260" t="s">
        <v>256</v>
      </c>
      <c r="E190" s="261" t="s">
        <v>1</v>
      </c>
      <c r="F190" s="262" t="s">
        <v>906</v>
      </c>
      <c r="G190" s="259"/>
      <c r="H190" s="263">
        <v>288</v>
      </c>
      <c r="I190" s="264"/>
      <c r="J190" s="259"/>
      <c r="K190" s="259"/>
      <c r="L190" s="265"/>
      <c r="M190" s="266"/>
      <c r="N190" s="267"/>
      <c r="O190" s="267"/>
      <c r="P190" s="267"/>
      <c r="Q190" s="267"/>
      <c r="R190" s="267"/>
      <c r="S190" s="267"/>
      <c r="T190" s="268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69" t="s">
        <v>256</v>
      </c>
      <c r="AU190" s="269" t="s">
        <v>92</v>
      </c>
      <c r="AV190" s="13" t="s">
        <v>92</v>
      </c>
      <c r="AW190" s="13" t="s">
        <v>32</v>
      </c>
      <c r="AX190" s="13" t="s">
        <v>76</v>
      </c>
      <c r="AY190" s="269" t="s">
        <v>210</v>
      </c>
    </row>
    <row r="191" s="14" customFormat="1">
      <c r="A191" s="14"/>
      <c r="B191" s="270"/>
      <c r="C191" s="271"/>
      <c r="D191" s="260" t="s">
        <v>256</v>
      </c>
      <c r="E191" s="272" t="s">
        <v>1</v>
      </c>
      <c r="F191" s="273" t="s">
        <v>268</v>
      </c>
      <c r="G191" s="271"/>
      <c r="H191" s="274">
        <v>558</v>
      </c>
      <c r="I191" s="275"/>
      <c r="J191" s="271"/>
      <c r="K191" s="271"/>
      <c r="L191" s="276"/>
      <c r="M191" s="277"/>
      <c r="N191" s="278"/>
      <c r="O191" s="278"/>
      <c r="P191" s="278"/>
      <c r="Q191" s="278"/>
      <c r="R191" s="278"/>
      <c r="S191" s="278"/>
      <c r="T191" s="279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80" t="s">
        <v>256</v>
      </c>
      <c r="AU191" s="280" t="s">
        <v>92</v>
      </c>
      <c r="AV191" s="14" t="s">
        <v>227</v>
      </c>
      <c r="AW191" s="14" t="s">
        <v>32</v>
      </c>
      <c r="AX191" s="14" t="s">
        <v>84</v>
      </c>
      <c r="AY191" s="280" t="s">
        <v>210</v>
      </c>
    </row>
    <row r="192" s="2" customFormat="1" ht="16.30189" customHeight="1">
      <c r="A192" s="39"/>
      <c r="B192" s="40"/>
      <c r="C192" s="281" t="s">
        <v>373</v>
      </c>
      <c r="D192" s="281" t="s">
        <v>330</v>
      </c>
      <c r="E192" s="282" t="s">
        <v>907</v>
      </c>
      <c r="F192" s="283" t="s">
        <v>908</v>
      </c>
      <c r="G192" s="284" t="s">
        <v>563</v>
      </c>
      <c r="H192" s="285">
        <v>558</v>
      </c>
      <c r="I192" s="286"/>
      <c r="J192" s="287">
        <f>ROUND(I192*H192,2)</f>
        <v>0</v>
      </c>
      <c r="K192" s="288"/>
      <c r="L192" s="289"/>
      <c r="M192" s="290" t="s">
        <v>1</v>
      </c>
      <c r="N192" s="291" t="s">
        <v>42</v>
      </c>
      <c r="O192" s="98"/>
      <c r="P192" s="249">
        <f>O192*H192</f>
        <v>0</v>
      </c>
      <c r="Q192" s="249">
        <v>0.59999999999999998</v>
      </c>
      <c r="R192" s="249">
        <f>Q192*H192</f>
        <v>334.80000000000001</v>
      </c>
      <c r="S192" s="249">
        <v>0</v>
      </c>
      <c r="T192" s="250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51" t="s">
        <v>287</v>
      </c>
      <c r="AT192" s="251" t="s">
        <v>330</v>
      </c>
      <c r="AU192" s="251" t="s">
        <v>92</v>
      </c>
      <c r="AY192" s="18" t="s">
        <v>210</v>
      </c>
      <c r="BE192" s="252">
        <f>IF(N192="základná",J192,0)</f>
        <v>0</v>
      </c>
      <c r="BF192" s="252">
        <f>IF(N192="znížená",J192,0)</f>
        <v>0</v>
      </c>
      <c r="BG192" s="252">
        <f>IF(N192="zákl. prenesená",J192,0)</f>
        <v>0</v>
      </c>
      <c r="BH192" s="252">
        <f>IF(N192="zníž. prenesená",J192,0)</f>
        <v>0</v>
      </c>
      <c r="BI192" s="252">
        <f>IF(N192="nulová",J192,0)</f>
        <v>0</v>
      </c>
      <c r="BJ192" s="18" t="s">
        <v>92</v>
      </c>
      <c r="BK192" s="252">
        <f>ROUND(I192*H192,2)</f>
        <v>0</v>
      </c>
      <c r="BL192" s="18" t="s">
        <v>227</v>
      </c>
      <c r="BM192" s="251" t="s">
        <v>909</v>
      </c>
    </row>
    <row r="193" s="2" customFormat="1" ht="21.0566" customHeight="1">
      <c r="A193" s="39"/>
      <c r="B193" s="40"/>
      <c r="C193" s="239" t="s">
        <v>378</v>
      </c>
      <c r="D193" s="239" t="s">
        <v>213</v>
      </c>
      <c r="E193" s="240" t="s">
        <v>910</v>
      </c>
      <c r="F193" s="241" t="s">
        <v>911</v>
      </c>
      <c r="G193" s="242" t="s">
        <v>264</v>
      </c>
      <c r="H193" s="243">
        <v>92.156000000000006</v>
      </c>
      <c r="I193" s="244"/>
      <c r="J193" s="245">
        <f>ROUND(I193*H193,2)</f>
        <v>0</v>
      </c>
      <c r="K193" s="246"/>
      <c r="L193" s="45"/>
      <c r="M193" s="247" t="s">
        <v>1</v>
      </c>
      <c r="N193" s="248" t="s">
        <v>42</v>
      </c>
      <c r="O193" s="98"/>
      <c r="P193" s="249">
        <f>O193*H193</f>
        <v>0</v>
      </c>
      <c r="Q193" s="249">
        <v>2.78572</v>
      </c>
      <c r="R193" s="249">
        <f>Q193*H193</f>
        <v>256.72081231999999</v>
      </c>
      <c r="S193" s="249">
        <v>0</v>
      </c>
      <c r="T193" s="250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51" t="s">
        <v>227</v>
      </c>
      <c r="AT193" s="251" t="s">
        <v>213</v>
      </c>
      <c r="AU193" s="251" t="s">
        <v>92</v>
      </c>
      <c r="AY193" s="18" t="s">
        <v>210</v>
      </c>
      <c r="BE193" s="252">
        <f>IF(N193="základná",J193,0)</f>
        <v>0</v>
      </c>
      <c r="BF193" s="252">
        <f>IF(N193="znížená",J193,0)</f>
        <v>0</v>
      </c>
      <c r="BG193" s="252">
        <f>IF(N193="zákl. prenesená",J193,0)</f>
        <v>0</v>
      </c>
      <c r="BH193" s="252">
        <f>IF(N193="zníž. prenesená",J193,0)</f>
        <v>0</v>
      </c>
      <c r="BI193" s="252">
        <f>IF(N193="nulová",J193,0)</f>
        <v>0</v>
      </c>
      <c r="BJ193" s="18" t="s">
        <v>92</v>
      </c>
      <c r="BK193" s="252">
        <f>ROUND(I193*H193,2)</f>
        <v>0</v>
      </c>
      <c r="BL193" s="18" t="s">
        <v>227</v>
      </c>
      <c r="BM193" s="251" t="s">
        <v>912</v>
      </c>
    </row>
    <row r="194" s="15" customFormat="1">
      <c r="A194" s="15"/>
      <c r="B194" s="292"/>
      <c r="C194" s="293"/>
      <c r="D194" s="260" t="s">
        <v>256</v>
      </c>
      <c r="E194" s="294" t="s">
        <v>1</v>
      </c>
      <c r="F194" s="295" t="s">
        <v>913</v>
      </c>
      <c r="G194" s="293"/>
      <c r="H194" s="294" t="s">
        <v>1</v>
      </c>
      <c r="I194" s="296"/>
      <c r="J194" s="293"/>
      <c r="K194" s="293"/>
      <c r="L194" s="297"/>
      <c r="M194" s="298"/>
      <c r="N194" s="299"/>
      <c r="O194" s="299"/>
      <c r="P194" s="299"/>
      <c r="Q194" s="299"/>
      <c r="R194" s="299"/>
      <c r="S194" s="299"/>
      <c r="T194" s="300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301" t="s">
        <v>256</v>
      </c>
      <c r="AU194" s="301" t="s">
        <v>92</v>
      </c>
      <c r="AV194" s="15" t="s">
        <v>84</v>
      </c>
      <c r="AW194" s="15" t="s">
        <v>32</v>
      </c>
      <c r="AX194" s="15" t="s">
        <v>76</v>
      </c>
      <c r="AY194" s="301" t="s">
        <v>210</v>
      </c>
    </row>
    <row r="195" s="13" customFormat="1">
      <c r="A195" s="13"/>
      <c r="B195" s="258"/>
      <c r="C195" s="259"/>
      <c r="D195" s="260" t="s">
        <v>256</v>
      </c>
      <c r="E195" s="261" t="s">
        <v>1</v>
      </c>
      <c r="F195" s="262" t="s">
        <v>914</v>
      </c>
      <c r="G195" s="259"/>
      <c r="H195" s="263">
        <v>92.156000000000006</v>
      </c>
      <c r="I195" s="264"/>
      <c r="J195" s="259"/>
      <c r="K195" s="259"/>
      <c r="L195" s="265"/>
      <c r="M195" s="266"/>
      <c r="N195" s="267"/>
      <c r="O195" s="267"/>
      <c r="P195" s="267"/>
      <c r="Q195" s="267"/>
      <c r="R195" s="267"/>
      <c r="S195" s="267"/>
      <c r="T195" s="268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69" t="s">
        <v>256</v>
      </c>
      <c r="AU195" s="269" t="s">
        <v>92</v>
      </c>
      <c r="AV195" s="13" t="s">
        <v>92</v>
      </c>
      <c r="AW195" s="13" t="s">
        <v>32</v>
      </c>
      <c r="AX195" s="13" t="s">
        <v>76</v>
      </c>
      <c r="AY195" s="269" t="s">
        <v>210</v>
      </c>
    </row>
    <row r="196" s="14" customFormat="1">
      <c r="A196" s="14"/>
      <c r="B196" s="270"/>
      <c r="C196" s="271"/>
      <c r="D196" s="260" t="s">
        <v>256</v>
      </c>
      <c r="E196" s="272" t="s">
        <v>1</v>
      </c>
      <c r="F196" s="273" t="s">
        <v>268</v>
      </c>
      <c r="G196" s="271"/>
      <c r="H196" s="274">
        <v>92.156000000000006</v>
      </c>
      <c r="I196" s="275"/>
      <c r="J196" s="271"/>
      <c r="K196" s="271"/>
      <c r="L196" s="276"/>
      <c r="M196" s="277"/>
      <c r="N196" s="278"/>
      <c r="O196" s="278"/>
      <c r="P196" s="278"/>
      <c r="Q196" s="278"/>
      <c r="R196" s="278"/>
      <c r="S196" s="278"/>
      <c r="T196" s="279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80" t="s">
        <v>256</v>
      </c>
      <c r="AU196" s="280" t="s">
        <v>92</v>
      </c>
      <c r="AV196" s="14" t="s">
        <v>227</v>
      </c>
      <c r="AW196" s="14" t="s">
        <v>32</v>
      </c>
      <c r="AX196" s="14" t="s">
        <v>84</v>
      </c>
      <c r="AY196" s="280" t="s">
        <v>210</v>
      </c>
    </row>
    <row r="197" s="2" customFormat="1" ht="23.4566" customHeight="1">
      <c r="A197" s="39"/>
      <c r="B197" s="40"/>
      <c r="C197" s="239" t="s">
        <v>383</v>
      </c>
      <c r="D197" s="239" t="s">
        <v>213</v>
      </c>
      <c r="E197" s="240" t="s">
        <v>915</v>
      </c>
      <c r="F197" s="241" t="s">
        <v>916</v>
      </c>
      <c r="G197" s="242" t="s">
        <v>254</v>
      </c>
      <c r="H197" s="243">
        <v>364.25400000000002</v>
      </c>
      <c r="I197" s="244"/>
      <c r="J197" s="245">
        <f>ROUND(I197*H197,2)</f>
        <v>0</v>
      </c>
      <c r="K197" s="246"/>
      <c r="L197" s="45"/>
      <c r="M197" s="247" t="s">
        <v>1</v>
      </c>
      <c r="N197" s="248" t="s">
        <v>42</v>
      </c>
      <c r="O197" s="98"/>
      <c r="P197" s="249">
        <f>O197*H197</f>
        <v>0</v>
      </c>
      <c r="Q197" s="249">
        <v>0.016039999999999999</v>
      </c>
      <c r="R197" s="249">
        <f>Q197*H197</f>
        <v>5.8426341600000002</v>
      </c>
      <c r="S197" s="249">
        <v>0</v>
      </c>
      <c r="T197" s="250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51" t="s">
        <v>227</v>
      </c>
      <c r="AT197" s="251" t="s">
        <v>213</v>
      </c>
      <c r="AU197" s="251" t="s">
        <v>92</v>
      </c>
      <c r="AY197" s="18" t="s">
        <v>210</v>
      </c>
      <c r="BE197" s="252">
        <f>IF(N197="základná",J197,0)</f>
        <v>0</v>
      </c>
      <c r="BF197" s="252">
        <f>IF(N197="znížená",J197,0)</f>
        <v>0</v>
      </c>
      <c r="BG197" s="252">
        <f>IF(N197="zákl. prenesená",J197,0)</f>
        <v>0</v>
      </c>
      <c r="BH197" s="252">
        <f>IF(N197="zníž. prenesená",J197,0)</f>
        <v>0</v>
      </c>
      <c r="BI197" s="252">
        <f>IF(N197="nulová",J197,0)</f>
        <v>0</v>
      </c>
      <c r="BJ197" s="18" t="s">
        <v>92</v>
      </c>
      <c r="BK197" s="252">
        <f>ROUND(I197*H197,2)</f>
        <v>0</v>
      </c>
      <c r="BL197" s="18" t="s">
        <v>227</v>
      </c>
      <c r="BM197" s="251" t="s">
        <v>917</v>
      </c>
    </row>
    <row r="198" s="13" customFormat="1">
      <c r="A198" s="13"/>
      <c r="B198" s="258"/>
      <c r="C198" s="259"/>
      <c r="D198" s="260" t="s">
        <v>256</v>
      </c>
      <c r="E198" s="261" t="s">
        <v>1</v>
      </c>
      <c r="F198" s="262" t="s">
        <v>918</v>
      </c>
      <c r="G198" s="259"/>
      <c r="H198" s="263">
        <v>364.25400000000002</v>
      </c>
      <c r="I198" s="264"/>
      <c r="J198" s="259"/>
      <c r="K198" s="259"/>
      <c r="L198" s="265"/>
      <c r="M198" s="266"/>
      <c r="N198" s="267"/>
      <c r="O198" s="267"/>
      <c r="P198" s="267"/>
      <c r="Q198" s="267"/>
      <c r="R198" s="267"/>
      <c r="S198" s="267"/>
      <c r="T198" s="268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69" t="s">
        <v>256</v>
      </c>
      <c r="AU198" s="269" t="s">
        <v>92</v>
      </c>
      <c r="AV198" s="13" t="s">
        <v>92</v>
      </c>
      <c r="AW198" s="13" t="s">
        <v>32</v>
      </c>
      <c r="AX198" s="13" t="s">
        <v>84</v>
      </c>
      <c r="AY198" s="269" t="s">
        <v>210</v>
      </c>
    </row>
    <row r="199" s="2" customFormat="1" ht="31.92453" customHeight="1">
      <c r="A199" s="39"/>
      <c r="B199" s="40"/>
      <c r="C199" s="239" t="s">
        <v>388</v>
      </c>
      <c r="D199" s="239" t="s">
        <v>213</v>
      </c>
      <c r="E199" s="240" t="s">
        <v>919</v>
      </c>
      <c r="F199" s="241" t="s">
        <v>920</v>
      </c>
      <c r="G199" s="242" t="s">
        <v>254</v>
      </c>
      <c r="H199" s="243">
        <v>364.25400000000002</v>
      </c>
      <c r="I199" s="244"/>
      <c r="J199" s="245">
        <f>ROUND(I199*H199,2)</f>
        <v>0</v>
      </c>
      <c r="K199" s="246"/>
      <c r="L199" s="45"/>
      <c r="M199" s="247" t="s">
        <v>1</v>
      </c>
      <c r="N199" s="248" t="s">
        <v>42</v>
      </c>
      <c r="O199" s="98"/>
      <c r="P199" s="249">
        <f>O199*H199</f>
        <v>0</v>
      </c>
      <c r="Q199" s="249">
        <v>0</v>
      </c>
      <c r="R199" s="249">
        <f>Q199*H199</f>
        <v>0</v>
      </c>
      <c r="S199" s="249">
        <v>0</v>
      </c>
      <c r="T199" s="250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51" t="s">
        <v>227</v>
      </c>
      <c r="AT199" s="251" t="s">
        <v>213</v>
      </c>
      <c r="AU199" s="251" t="s">
        <v>92</v>
      </c>
      <c r="AY199" s="18" t="s">
        <v>210</v>
      </c>
      <c r="BE199" s="252">
        <f>IF(N199="základná",J199,0)</f>
        <v>0</v>
      </c>
      <c r="BF199" s="252">
        <f>IF(N199="znížená",J199,0)</f>
        <v>0</v>
      </c>
      <c r="BG199" s="252">
        <f>IF(N199="zákl. prenesená",J199,0)</f>
        <v>0</v>
      </c>
      <c r="BH199" s="252">
        <f>IF(N199="zníž. prenesená",J199,0)</f>
        <v>0</v>
      </c>
      <c r="BI199" s="252">
        <f>IF(N199="nulová",J199,0)</f>
        <v>0</v>
      </c>
      <c r="BJ199" s="18" t="s">
        <v>92</v>
      </c>
      <c r="BK199" s="252">
        <f>ROUND(I199*H199,2)</f>
        <v>0</v>
      </c>
      <c r="BL199" s="18" t="s">
        <v>227</v>
      </c>
      <c r="BM199" s="251" t="s">
        <v>921</v>
      </c>
    </row>
    <row r="200" s="2" customFormat="1" ht="21.0566" customHeight="1">
      <c r="A200" s="39"/>
      <c r="B200" s="40"/>
      <c r="C200" s="239" t="s">
        <v>393</v>
      </c>
      <c r="D200" s="239" t="s">
        <v>213</v>
      </c>
      <c r="E200" s="240" t="s">
        <v>922</v>
      </c>
      <c r="F200" s="241" t="s">
        <v>923</v>
      </c>
      <c r="G200" s="242" t="s">
        <v>333</v>
      </c>
      <c r="H200" s="243">
        <v>11.058999999999999</v>
      </c>
      <c r="I200" s="244"/>
      <c r="J200" s="245">
        <f>ROUND(I200*H200,2)</f>
        <v>0</v>
      </c>
      <c r="K200" s="246"/>
      <c r="L200" s="45"/>
      <c r="M200" s="247" t="s">
        <v>1</v>
      </c>
      <c r="N200" s="248" t="s">
        <v>42</v>
      </c>
      <c r="O200" s="98"/>
      <c r="P200" s="249">
        <f>O200*H200</f>
        <v>0</v>
      </c>
      <c r="Q200" s="249">
        <v>1.00905</v>
      </c>
      <c r="R200" s="249">
        <f>Q200*H200</f>
        <v>11.159083949999999</v>
      </c>
      <c r="S200" s="249">
        <v>0</v>
      </c>
      <c r="T200" s="250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51" t="s">
        <v>227</v>
      </c>
      <c r="AT200" s="251" t="s">
        <v>213</v>
      </c>
      <c r="AU200" s="251" t="s">
        <v>92</v>
      </c>
      <c r="AY200" s="18" t="s">
        <v>210</v>
      </c>
      <c r="BE200" s="252">
        <f>IF(N200="základná",J200,0)</f>
        <v>0</v>
      </c>
      <c r="BF200" s="252">
        <f>IF(N200="znížená",J200,0)</f>
        <v>0</v>
      </c>
      <c r="BG200" s="252">
        <f>IF(N200="zákl. prenesená",J200,0)</f>
        <v>0</v>
      </c>
      <c r="BH200" s="252">
        <f>IF(N200="zníž. prenesená",J200,0)</f>
        <v>0</v>
      </c>
      <c r="BI200" s="252">
        <f>IF(N200="nulová",J200,0)</f>
        <v>0</v>
      </c>
      <c r="BJ200" s="18" t="s">
        <v>92</v>
      </c>
      <c r="BK200" s="252">
        <f>ROUND(I200*H200,2)</f>
        <v>0</v>
      </c>
      <c r="BL200" s="18" t="s">
        <v>227</v>
      </c>
      <c r="BM200" s="251" t="s">
        <v>924</v>
      </c>
    </row>
    <row r="201" s="13" customFormat="1">
      <c r="A201" s="13"/>
      <c r="B201" s="258"/>
      <c r="C201" s="259"/>
      <c r="D201" s="260" t="s">
        <v>256</v>
      </c>
      <c r="E201" s="261" t="s">
        <v>1</v>
      </c>
      <c r="F201" s="262" t="s">
        <v>925</v>
      </c>
      <c r="G201" s="259"/>
      <c r="H201" s="263">
        <v>11.058999999999999</v>
      </c>
      <c r="I201" s="264"/>
      <c r="J201" s="259"/>
      <c r="K201" s="259"/>
      <c r="L201" s="265"/>
      <c r="M201" s="266"/>
      <c r="N201" s="267"/>
      <c r="O201" s="267"/>
      <c r="P201" s="267"/>
      <c r="Q201" s="267"/>
      <c r="R201" s="267"/>
      <c r="S201" s="267"/>
      <c r="T201" s="268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69" t="s">
        <v>256</v>
      </c>
      <c r="AU201" s="269" t="s">
        <v>92</v>
      </c>
      <c r="AV201" s="13" t="s">
        <v>92</v>
      </c>
      <c r="AW201" s="13" t="s">
        <v>32</v>
      </c>
      <c r="AX201" s="13" t="s">
        <v>84</v>
      </c>
      <c r="AY201" s="269" t="s">
        <v>210</v>
      </c>
    </row>
    <row r="202" s="2" customFormat="1" ht="16.30189" customHeight="1">
      <c r="A202" s="39"/>
      <c r="B202" s="40"/>
      <c r="C202" s="239" t="s">
        <v>398</v>
      </c>
      <c r="D202" s="239" t="s">
        <v>213</v>
      </c>
      <c r="E202" s="240" t="s">
        <v>426</v>
      </c>
      <c r="F202" s="241" t="s">
        <v>427</v>
      </c>
      <c r="G202" s="242" t="s">
        <v>264</v>
      </c>
      <c r="H202" s="243">
        <v>195.91200000000001</v>
      </c>
      <c r="I202" s="244"/>
      <c r="J202" s="245">
        <f>ROUND(I202*H202,2)</f>
        <v>0</v>
      </c>
      <c r="K202" s="246"/>
      <c r="L202" s="45"/>
      <c r="M202" s="247" t="s">
        <v>1</v>
      </c>
      <c r="N202" s="248" t="s">
        <v>42</v>
      </c>
      <c r="O202" s="98"/>
      <c r="P202" s="249">
        <f>O202*H202</f>
        <v>0</v>
      </c>
      <c r="Q202" s="249">
        <v>2.3223400000000001</v>
      </c>
      <c r="R202" s="249">
        <f>Q202*H202</f>
        <v>454.97427408000004</v>
      </c>
      <c r="S202" s="249">
        <v>0</v>
      </c>
      <c r="T202" s="250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51" t="s">
        <v>227</v>
      </c>
      <c r="AT202" s="251" t="s">
        <v>213</v>
      </c>
      <c r="AU202" s="251" t="s">
        <v>92</v>
      </c>
      <c r="AY202" s="18" t="s">
        <v>210</v>
      </c>
      <c r="BE202" s="252">
        <f>IF(N202="základná",J202,0)</f>
        <v>0</v>
      </c>
      <c r="BF202" s="252">
        <f>IF(N202="znížená",J202,0)</f>
        <v>0</v>
      </c>
      <c r="BG202" s="252">
        <f>IF(N202="zákl. prenesená",J202,0)</f>
        <v>0</v>
      </c>
      <c r="BH202" s="252">
        <f>IF(N202="zníž. prenesená",J202,0)</f>
        <v>0</v>
      </c>
      <c r="BI202" s="252">
        <f>IF(N202="nulová",J202,0)</f>
        <v>0</v>
      </c>
      <c r="BJ202" s="18" t="s">
        <v>92</v>
      </c>
      <c r="BK202" s="252">
        <f>ROUND(I202*H202,2)</f>
        <v>0</v>
      </c>
      <c r="BL202" s="18" t="s">
        <v>227</v>
      </c>
      <c r="BM202" s="251" t="s">
        <v>926</v>
      </c>
    </row>
    <row r="203" s="15" customFormat="1">
      <c r="A203" s="15"/>
      <c r="B203" s="292"/>
      <c r="C203" s="293"/>
      <c r="D203" s="260" t="s">
        <v>256</v>
      </c>
      <c r="E203" s="294" t="s">
        <v>1</v>
      </c>
      <c r="F203" s="295" t="s">
        <v>927</v>
      </c>
      <c r="G203" s="293"/>
      <c r="H203" s="294" t="s">
        <v>1</v>
      </c>
      <c r="I203" s="296"/>
      <c r="J203" s="293"/>
      <c r="K203" s="293"/>
      <c r="L203" s="297"/>
      <c r="M203" s="298"/>
      <c r="N203" s="299"/>
      <c r="O203" s="299"/>
      <c r="P203" s="299"/>
      <c r="Q203" s="299"/>
      <c r="R203" s="299"/>
      <c r="S203" s="299"/>
      <c r="T203" s="300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T203" s="301" t="s">
        <v>256</v>
      </c>
      <c r="AU203" s="301" t="s">
        <v>92</v>
      </c>
      <c r="AV203" s="15" t="s">
        <v>84</v>
      </c>
      <c r="AW203" s="15" t="s">
        <v>32</v>
      </c>
      <c r="AX203" s="15" t="s">
        <v>76</v>
      </c>
      <c r="AY203" s="301" t="s">
        <v>210</v>
      </c>
    </row>
    <row r="204" s="13" customFormat="1">
      <c r="A204" s="13"/>
      <c r="B204" s="258"/>
      <c r="C204" s="259"/>
      <c r="D204" s="260" t="s">
        <v>256</v>
      </c>
      <c r="E204" s="261" t="s">
        <v>1</v>
      </c>
      <c r="F204" s="262" t="s">
        <v>928</v>
      </c>
      <c r="G204" s="259"/>
      <c r="H204" s="263">
        <v>195.91200000000001</v>
      </c>
      <c r="I204" s="264"/>
      <c r="J204" s="259"/>
      <c r="K204" s="259"/>
      <c r="L204" s="265"/>
      <c r="M204" s="266"/>
      <c r="N204" s="267"/>
      <c r="O204" s="267"/>
      <c r="P204" s="267"/>
      <c r="Q204" s="267"/>
      <c r="R204" s="267"/>
      <c r="S204" s="267"/>
      <c r="T204" s="268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69" t="s">
        <v>256</v>
      </c>
      <c r="AU204" s="269" t="s">
        <v>92</v>
      </c>
      <c r="AV204" s="13" t="s">
        <v>92</v>
      </c>
      <c r="AW204" s="13" t="s">
        <v>32</v>
      </c>
      <c r="AX204" s="13" t="s">
        <v>84</v>
      </c>
      <c r="AY204" s="269" t="s">
        <v>210</v>
      </c>
    </row>
    <row r="205" s="2" customFormat="1" ht="23.4566" customHeight="1">
      <c r="A205" s="39"/>
      <c r="B205" s="40"/>
      <c r="C205" s="239" t="s">
        <v>403</v>
      </c>
      <c r="D205" s="239" t="s">
        <v>213</v>
      </c>
      <c r="E205" s="240" t="s">
        <v>434</v>
      </c>
      <c r="F205" s="241" t="s">
        <v>435</v>
      </c>
      <c r="G205" s="242" t="s">
        <v>254</v>
      </c>
      <c r="H205" s="243">
        <v>401.51999999999998</v>
      </c>
      <c r="I205" s="244"/>
      <c r="J205" s="245">
        <f>ROUND(I205*H205,2)</f>
        <v>0</v>
      </c>
      <c r="K205" s="246"/>
      <c r="L205" s="45"/>
      <c r="M205" s="247" t="s">
        <v>1</v>
      </c>
      <c r="N205" s="248" t="s">
        <v>42</v>
      </c>
      <c r="O205" s="98"/>
      <c r="P205" s="249">
        <f>O205*H205</f>
        <v>0</v>
      </c>
      <c r="Q205" s="249">
        <v>0.0030999999999999999</v>
      </c>
      <c r="R205" s="249">
        <f>Q205*H205</f>
        <v>1.2447119999999998</v>
      </c>
      <c r="S205" s="249">
        <v>0</v>
      </c>
      <c r="T205" s="250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51" t="s">
        <v>227</v>
      </c>
      <c r="AT205" s="251" t="s">
        <v>213</v>
      </c>
      <c r="AU205" s="251" t="s">
        <v>92</v>
      </c>
      <c r="AY205" s="18" t="s">
        <v>210</v>
      </c>
      <c r="BE205" s="252">
        <f>IF(N205="základná",J205,0)</f>
        <v>0</v>
      </c>
      <c r="BF205" s="252">
        <f>IF(N205="znížená",J205,0)</f>
        <v>0</v>
      </c>
      <c r="BG205" s="252">
        <f>IF(N205="zákl. prenesená",J205,0)</f>
        <v>0</v>
      </c>
      <c r="BH205" s="252">
        <f>IF(N205="zníž. prenesená",J205,0)</f>
        <v>0</v>
      </c>
      <c r="BI205" s="252">
        <f>IF(N205="nulová",J205,0)</f>
        <v>0</v>
      </c>
      <c r="BJ205" s="18" t="s">
        <v>92</v>
      </c>
      <c r="BK205" s="252">
        <f>ROUND(I205*H205,2)</f>
        <v>0</v>
      </c>
      <c r="BL205" s="18" t="s">
        <v>227</v>
      </c>
      <c r="BM205" s="251" t="s">
        <v>436</v>
      </c>
    </row>
    <row r="206" s="13" customFormat="1">
      <c r="A206" s="13"/>
      <c r="B206" s="258"/>
      <c r="C206" s="259"/>
      <c r="D206" s="260" t="s">
        <v>256</v>
      </c>
      <c r="E206" s="261" t="s">
        <v>1</v>
      </c>
      <c r="F206" s="262" t="s">
        <v>929</v>
      </c>
      <c r="G206" s="259"/>
      <c r="H206" s="263">
        <v>401.51999999999998</v>
      </c>
      <c r="I206" s="264"/>
      <c r="J206" s="259"/>
      <c r="K206" s="259"/>
      <c r="L206" s="265"/>
      <c r="M206" s="266"/>
      <c r="N206" s="267"/>
      <c r="O206" s="267"/>
      <c r="P206" s="267"/>
      <c r="Q206" s="267"/>
      <c r="R206" s="267"/>
      <c r="S206" s="267"/>
      <c r="T206" s="268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69" t="s">
        <v>256</v>
      </c>
      <c r="AU206" s="269" t="s">
        <v>92</v>
      </c>
      <c r="AV206" s="13" t="s">
        <v>92</v>
      </c>
      <c r="AW206" s="13" t="s">
        <v>32</v>
      </c>
      <c r="AX206" s="13" t="s">
        <v>76</v>
      </c>
      <c r="AY206" s="269" t="s">
        <v>210</v>
      </c>
    </row>
    <row r="207" s="2" customFormat="1" ht="23.4566" customHeight="1">
      <c r="A207" s="39"/>
      <c r="B207" s="40"/>
      <c r="C207" s="239" t="s">
        <v>408</v>
      </c>
      <c r="D207" s="239" t="s">
        <v>213</v>
      </c>
      <c r="E207" s="240" t="s">
        <v>442</v>
      </c>
      <c r="F207" s="241" t="s">
        <v>443</v>
      </c>
      <c r="G207" s="242" t="s">
        <v>254</v>
      </c>
      <c r="H207" s="243">
        <v>401.51999999999998</v>
      </c>
      <c r="I207" s="244"/>
      <c r="J207" s="245">
        <f>ROUND(I207*H207,2)</f>
        <v>0</v>
      </c>
      <c r="K207" s="246"/>
      <c r="L207" s="45"/>
      <c r="M207" s="247" t="s">
        <v>1</v>
      </c>
      <c r="N207" s="248" t="s">
        <v>42</v>
      </c>
      <c r="O207" s="98"/>
      <c r="P207" s="249">
        <f>O207*H207</f>
        <v>0</v>
      </c>
      <c r="Q207" s="249">
        <v>0</v>
      </c>
      <c r="R207" s="249">
        <f>Q207*H207</f>
        <v>0</v>
      </c>
      <c r="S207" s="249">
        <v>0</v>
      </c>
      <c r="T207" s="250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51" t="s">
        <v>227</v>
      </c>
      <c r="AT207" s="251" t="s">
        <v>213</v>
      </c>
      <c r="AU207" s="251" t="s">
        <v>92</v>
      </c>
      <c r="AY207" s="18" t="s">
        <v>210</v>
      </c>
      <c r="BE207" s="252">
        <f>IF(N207="základná",J207,0)</f>
        <v>0</v>
      </c>
      <c r="BF207" s="252">
        <f>IF(N207="znížená",J207,0)</f>
        <v>0</v>
      </c>
      <c r="BG207" s="252">
        <f>IF(N207="zákl. prenesená",J207,0)</f>
        <v>0</v>
      </c>
      <c r="BH207" s="252">
        <f>IF(N207="zníž. prenesená",J207,0)</f>
        <v>0</v>
      </c>
      <c r="BI207" s="252">
        <f>IF(N207="nulová",J207,0)</f>
        <v>0</v>
      </c>
      <c r="BJ207" s="18" t="s">
        <v>92</v>
      </c>
      <c r="BK207" s="252">
        <f>ROUND(I207*H207,2)</f>
        <v>0</v>
      </c>
      <c r="BL207" s="18" t="s">
        <v>227</v>
      </c>
      <c r="BM207" s="251" t="s">
        <v>444</v>
      </c>
    </row>
    <row r="208" s="2" customFormat="1" ht="23.4566" customHeight="1">
      <c r="A208" s="39"/>
      <c r="B208" s="40"/>
      <c r="C208" s="239" t="s">
        <v>413</v>
      </c>
      <c r="D208" s="239" t="s">
        <v>213</v>
      </c>
      <c r="E208" s="240" t="s">
        <v>446</v>
      </c>
      <c r="F208" s="241" t="s">
        <v>447</v>
      </c>
      <c r="G208" s="242" t="s">
        <v>333</v>
      </c>
      <c r="H208" s="243">
        <v>19.591000000000001</v>
      </c>
      <c r="I208" s="244"/>
      <c r="J208" s="245">
        <f>ROUND(I208*H208,2)</f>
        <v>0</v>
      </c>
      <c r="K208" s="246"/>
      <c r="L208" s="45"/>
      <c r="M208" s="247" t="s">
        <v>1</v>
      </c>
      <c r="N208" s="248" t="s">
        <v>42</v>
      </c>
      <c r="O208" s="98"/>
      <c r="P208" s="249">
        <f>O208*H208</f>
        <v>0</v>
      </c>
      <c r="Q208" s="249">
        <v>1.0125999999999999</v>
      </c>
      <c r="R208" s="249">
        <f>Q208*H208</f>
        <v>19.837846599999999</v>
      </c>
      <c r="S208" s="249">
        <v>0</v>
      </c>
      <c r="T208" s="250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51" t="s">
        <v>227</v>
      </c>
      <c r="AT208" s="251" t="s">
        <v>213</v>
      </c>
      <c r="AU208" s="251" t="s">
        <v>92</v>
      </c>
      <c r="AY208" s="18" t="s">
        <v>210</v>
      </c>
      <c r="BE208" s="252">
        <f>IF(N208="základná",J208,0)</f>
        <v>0</v>
      </c>
      <c r="BF208" s="252">
        <f>IF(N208="znížená",J208,0)</f>
        <v>0</v>
      </c>
      <c r="BG208" s="252">
        <f>IF(N208="zákl. prenesená",J208,0)</f>
        <v>0</v>
      </c>
      <c r="BH208" s="252">
        <f>IF(N208="zníž. prenesená",J208,0)</f>
        <v>0</v>
      </c>
      <c r="BI208" s="252">
        <f>IF(N208="nulová",J208,0)</f>
        <v>0</v>
      </c>
      <c r="BJ208" s="18" t="s">
        <v>92</v>
      </c>
      <c r="BK208" s="252">
        <f>ROUND(I208*H208,2)</f>
        <v>0</v>
      </c>
      <c r="BL208" s="18" t="s">
        <v>227</v>
      </c>
      <c r="BM208" s="251" t="s">
        <v>448</v>
      </c>
    </row>
    <row r="209" s="13" customFormat="1">
      <c r="A209" s="13"/>
      <c r="B209" s="258"/>
      <c r="C209" s="259"/>
      <c r="D209" s="260" t="s">
        <v>256</v>
      </c>
      <c r="E209" s="261" t="s">
        <v>1</v>
      </c>
      <c r="F209" s="262" t="s">
        <v>930</v>
      </c>
      <c r="G209" s="259"/>
      <c r="H209" s="263">
        <v>19.591000000000001</v>
      </c>
      <c r="I209" s="264"/>
      <c r="J209" s="259"/>
      <c r="K209" s="259"/>
      <c r="L209" s="265"/>
      <c r="M209" s="266"/>
      <c r="N209" s="267"/>
      <c r="O209" s="267"/>
      <c r="P209" s="267"/>
      <c r="Q209" s="267"/>
      <c r="R209" s="267"/>
      <c r="S209" s="267"/>
      <c r="T209" s="268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69" t="s">
        <v>256</v>
      </c>
      <c r="AU209" s="269" t="s">
        <v>92</v>
      </c>
      <c r="AV209" s="13" t="s">
        <v>92</v>
      </c>
      <c r="AW209" s="13" t="s">
        <v>32</v>
      </c>
      <c r="AX209" s="13" t="s">
        <v>76</v>
      </c>
      <c r="AY209" s="269" t="s">
        <v>210</v>
      </c>
    </row>
    <row r="210" s="2" customFormat="1" ht="31.92453" customHeight="1">
      <c r="A210" s="39"/>
      <c r="B210" s="40"/>
      <c r="C210" s="239" t="s">
        <v>418</v>
      </c>
      <c r="D210" s="239" t="s">
        <v>213</v>
      </c>
      <c r="E210" s="240" t="s">
        <v>450</v>
      </c>
      <c r="F210" s="241" t="s">
        <v>451</v>
      </c>
      <c r="G210" s="242" t="s">
        <v>264</v>
      </c>
      <c r="H210" s="243">
        <v>327.88799999999998</v>
      </c>
      <c r="I210" s="244"/>
      <c r="J210" s="245">
        <f>ROUND(I210*H210,2)</f>
        <v>0</v>
      </c>
      <c r="K210" s="246"/>
      <c r="L210" s="45"/>
      <c r="M210" s="247" t="s">
        <v>1</v>
      </c>
      <c r="N210" s="248" t="s">
        <v>42</v>
      </c>
      <c r="O210" s="98"/>
      <c r="P210" s="249">
        <f>O210*H210</f>
        <v>0</v>
      </c>
      <c r="Q210" s="249">
        <v>2.0874999999999999</v>
      </c>
      <c r="R210" s="249">
        <f>Q210*H210</f>
        <v>684.46619999999996</v>
      </c>
      <c r="S210" s="249">
        <v>0</v>
      </c>
      <c r="T210" s="250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51" t="s">
        <v>227</v>
      </c>
      <c r="AT210" s="251" t="s">
        <v>213</v>
      </c>
      <c r="AU210" s="251" t="s">
        <v>92</v>
      </c>
      <c r="AY210" s="18" t="s">
        <v>210</v>
      </c>
      <c r="BE210" s="252">
        <f>IF(N210="základná",J210,0)</f>
        <v>0</v>
      </c>
      <c r="BF210" s="252">
        <f>IF(N210="znížená",J210,0)</f>
        <v>0</v>
      </c>
      <c r="BG210" s="252">
        <f>IF(N210="zákl. prenesená",J210,0)</f>
        <v>0</v>
      </c>
      <c r="BH210" s="252">
        <f>IF(N210="zníž. prenesená",J210,0)</f>
        <v>0</v>
      </c>
      <c r="BI210" s="252">
        <f>IF(N210="nulová",J210,0)</f>
        <v>0</v>
      </c>
      <c r="BJ210" s="18" t="s">
        <v>92</v>
      </c>
      <c r="BK210" s="252">
        <f>ROUND(I210*H210,2)</f>
        <v>0</v>
      </c>
      <c r="BL210" s="18" t="s">
        <v>227</v>
      </c>
      <c r="BM210" s="251" t="s">
        <v>452</v>
      </c>
    </row>
    <row r="211" s="15" customFormat="1">
      <c r="A211" s="15"/>
      <c r="B211" s="292"/>
      <c r="C211" s="293"/>
      <c r="D211" s="260" t="s">
        <v>256</v>
      </c>
      <c r="E211" s="294" t="s">
        <v>1</v>
      </c>
      <c r="F211" s="295" t="s">
        <v>931</v>
      </c>
      <c r="G211" s="293"/>
      <c r="H211" s="294" t="s">
        <v>1</v>
      </c>
      <c r="I211" s="296"/>
      <c r="J211" s="293"/>
      <c r="K211" s="293"/>
      <c r="L211" s="297"/>
      <c r="M211" s="298"/>
      <c r="N211" s="299"/>
      <c r="O211" s="299"/>
      <c r="P211" s="299"/>
      <c r="Q211" s="299"/>
      <c r="R211" s="299"/>
      <c r="S211" s="299"/>
      <c r="T211" s="300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T211" s="301" t="s">
        <v>256</v>
      </c>
      <c r="AU211" s="301" t="s">
        <v>92</v>
      </c>
      <c r="AV211" s="15" t="s">
        <v>84</v>
      </c>
      <c r="AW211" s="15" t="s">
        <v>32</v>
      </c>
      <c r="AX211" s="15" t="s">
        <v>76</v>
      </c>
      <c r="AY211" s="301" t="s">
        <v>210</v>
      </c>
    </row>
    <row r="212" s="13" customFormat="1">
      <c r="A212" s="13"/>
      <c r="B212" s="258"/>
      <c r="C212" s="259"/>
      <c r="D212" s="260" t="s">
        <v>256</v>
      </c>
      <c r="E212" s="261" t="s">
        <v>1</v>
      </c>
      <c r="F212" s="262" t="s">
        <v>932</v>
      </c>
      <c r="G212" s="259"/>
      <c r="H212" s="263">
        <v>327.88799999999998</v>
      </c>
      <c r="I212" s="264"/>
      <c r="J212" s="259"/>
      <c r="K212" s="259"/>
      <c r="L212" s="265"/>
      <c r="M212" s="266"/>
      <c r="N212" s="267"/>
      <c r="O212" s="267"/>
      <c r="P212" s="267"/>
      <c r="Q212" s="267"/>
      <c r="R212" s="267"/>
      <c r="S212" s="267"/>
      <c r="T212" s="268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69" t="s">
        <v>256</v>
      </c>
      <c r="AU212" s="269" t="s">
        <v>92</v>
      </c>
      <c r="AV212" s="13" t="s">
        <v>92</v>
      </c>
      <c r="AW212" s="13" t="s">
        <v>32</v>
      </c>
      <c r="AX212" s="13" t="s">
        <v>84</v>
      </c>
      <c r="AY212" s="269" t="s">
        <v>210</v>
      </c>
    </row>
    <row r="213" s="12" customFormat="1" ht="22.8" customHeight="1">
      <c r="A213" s="12"/>
      <c r="B213" s="223"/>
      <c r="C213" s="224"/>
      <c r="D213" s="225" t="s">
        <v>75</v>
      </c>
      <c r="E213" s="237" t="s">
        <v>227</v>
      </c>
      <c r="F213" s="237" t="s">
        <v>454</v>
      </c>
      <c r="G213" s="224"/>
      <c r="H213" s="224"/>
      <c r="I213" s="227"/>
      <c r="J213" s="238">
        <f>BK213</f>
        <v>0</v>
      </c>
      <c r="K213" s="224"/>
      <c r="L213" s="229"/>
      <c r="M213" s="230"/>
      <c r="N213" s="231"/>
      <c r="O213" s="231"/>
      <c r="P213" s="232">
        <f>SUM(P214:P219)</f>
        <v>0</v>
      </c>
      <c r="Q213" s="231"/>
      <c r="R213" s="232">
        <f>SUM(R214:R219)</f>
        <v>329.80477499999995</v>
      </c>
      <c r="S213" s="231"/>
      <c r="T213" s="233">
        <f>SUM(T214:T219)</f>
        <v>0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234" t="s">
        <v>84</v>
      </c>
      <c r="AT213" s="235" t="s">
        <v>75</v>
      </c>
      <c r="AU213" s="235" t="s">
        <v>84</v>
      </c>
      <c r="AY213" s="234" t="s">
        <v>210</v>
      </c>
      <c r="BK213" s="236">
        <f>SUM(BK214:BK219)</f>
        <v>0</v>
      </c>
    </row>
    <row r="214" s="2" customFormat="1" ht="23.4566" customHeight="1">
      <c r="A214" s="39"/>
      <c r="B214" s="40"/>
      <c r="C214" s="239" t="s">
        <v>425</v>
      </c>
      <c r="D214" s="239" t="s">
        <v>213</v>
      </c>
      <c r="E214" s="240" t="s">
        <v>486</v>
      </c>
      <c r="F214" s="241" t="s">
        <v>487</v>
      </c>
      <c r="G214" s="242" t="s">
        <v>254</v>
      </c>
      <c r="H214" s="243">
        <v>40.950000000000003</v>
      </c>
      <c r="I214" s="244"/>
      <c r="J214" s="245">
        <f>ROUND(I214*H214,2)</f>
        <v>0</v>
      </c>
      <c r="K214" s="246"/>
      <c r="L214" s="45"/>
      <c r="M214" s="247" t="s">
        <v>1</v>
      </c>
      <c r="N214" s="248" t="s">
        <v>42</v>
      </c>
      <c r="O214" s="98"/>
      <c r="P214" s="249">
        <f>O214*H214</f>
        <v>0</v>
      </c>
      <c r="Q214" s="249">
        <v>0.02266</v>
      </c>
      <c r="R214" s="249">
        <f>Q214*H214</f>
        <v>0.92792700000000006</v>
      </c>
      <c r="S214" s="249">
        <v>0</v>
      </c>
      <c r="T214" s="250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51" t="s">
        <v>227</v>
      </c>
      <c r="AT214" s="251" t="s">
        <v>213</v>
      </c>
      <c r="AU214" s="251" t="s">
        <v>92</v>
      </c>
      <c r="AY214" s="18" t="s">
        <v>210</v>
      </c>
      <c r="BE214" s="252">
        <f>IF(N214="základná",J214,0)</f>
        <v>0</v>
      </c>
      <c r="BF214" s="252">
        <f>IF(N214="znížená",J214,0)</f>
        <v>0</v>
      </c>
      <c r="BG214" s="252">
        <f>IF(N214="zákl. prenesená",J214,0)</f>
        <v>0</v>
      </c>
      <c r="BH214" s="252">
        <f>IF(N214="zníž. prenesená",J214,0)</f>
        <v>0</v>
      </c>
      <c r="BI214" s="252">
        <f>IF(N214="nulová",J214,0)</f>
        <v>0</v>
      </c>
      <c r="BJ214" s="18" t="s">
        <v>92</v>
      </c>
      <c r="BK214" s="252">
        <f>ROUND(I214*H214,2)</f>
        <v>0</v>
      </c>
      <c r="BL214" s="18" t="s">
        <v>227</v>
      </c>
      <c r="BM214" s="251" t="s">
        <v>488</v>
      </c>
    </row>
    <row r="215" s="13" customFormat="1">
      <c r="A215" s="13"/>
      <c r="B215" s="258"/>
      <c r="C215" s="259"/>
      <c r="D215" s="260" t="s">
        <v>256</v>
      </c>
      <c r="E215" s="261" t="s">
        <v>1</v>
      </c>
      <c r="F215" s="262" t="s">
        <v>489</v>
      </c>
      <c r="G215" s="259"/>
      <c r="H215" s="263">
        <v>40.950000000000003</v>
      </c>
      <c r="I215" s="264"/>
      <c r="J215" s="259"/>
      <c r="K215" s="259"/>
      <c r="L215" s="265"/>
      <c r="M215" s="266"/>
      <c r="N215" s="267"/>
      <c r="O215" s="267"/>
      <c r="P215" s="267"/>
      <c r="Q215" s="267"/>
      <c r="R215" s="267"/>
      <c r="S215" s="267"/>
      <c r="T215" s="268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69" t="s">
        <v>256</v>
      </c>
      <c r="AU215" s="269" t="s">
        <v>92</v>
      </c>
      <c r="AV215" s="13" t="s">
        <v>92</v>
      </c>
      <c r="AW215" s="13" t="s">
        <v>32</v>
      </c>
      <c r="AX215" s="13" t="s">
        <v>76</v>
      </c>
      <c r="AY215" s="269" t="s">
        <v>210</v>
      </c>
    </row>
    <row r="216" s="2" customFormat="1" ht="21.0566" customHeight="1">
      <c r="A216" s="39"/>
      <c r="B216" s="40"/>
      <c r="C216" s="239" t="s">
        <v>433</v>
      </c>
      <c r="D216" s="239" t="s">
        <v>213</v>
      </c>
      <c r="E216" s="240" t="s">
        <v>933</v>
      </c>
      <c r="F216" s="241" t="s">
        <v>934</v>
      </c>
      <c r="G216" s="242" t="s">
        <v>264</v>
      </c>
      <c r="H216" s="243">
        <v>25.920000000000002</v>
      </c>
      <c r="I216" s="244"/>
      <c r="J216" s="245">
        <f>ROUND(I216*H216,2)</f>
        <v>0</v>
      </c>
      <c r="K216" s="246"/>
      <c r="L216" s="45"/>
      <c r="M216" s="247" t="s">
        <v>1</v>
      </c>
      <c r="N216" s="248" t="s">
        <v>42</v>
      </c>
      <c r="O216" s="98"/>
      <c r="P216" s="249">
        <f>O216*H216</f>
        <v>0</v>
      </c>
      <c r="Q216" s="249">
        <v>2.26735</v>
      </c>
      <c r="R216" s="249">
        <f>Q216*H216</f>
        <v>58.769712000000006</v>
      </c>
      <c r="S216" s="249">
        <v>0</v>
      </c>
      <c r="T216" s="250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51" t="s">
        <v>227</v>
      </c>
      <c r="AT216" s="251" t="s">
        <v>213</v>
      </c>
      <c r="AU216" s="251" t="s">
        <v>92</v>
      </c>
      <c r="AY216" s="18" t="s">
        <v>210</v>
      </c>
      <c r="BE216" s="252">
        <f>IF(N216="základná",J216,0)</f>
        <v>0</v>
      </c>
      <c r="BF216" s="252">
        <f>IF(N216="znížená",J216,0)</f>
        <v>0</v>
      </c>
      <c r="BG216" s="252">
        <f>IF(N216="zákl. prenesená",J216,0)</f>
        <v>0</v>
      </c>
      <c r="BH216" s="252">
        <f>IF(N216="zníž. prenesená",J216,0)</f>
        <v>0</v>
      </c>
      <c r="BI216" s="252">
        <f>IF(N216="nulová",J216,0)</f>
        <v>0</v>
      </c>
      <c r="BJ216" s="18" t="s">
        <v>92</v>
      </c>
      <c r="BK216" s="252">
        <f>ROUND(I216*H216,2)</f>
        <v>0</v>
      </c>
      <c r="BL216" s="18" t="s">
        <v>227</v>
      </c>
      <c r="BM216" s="251" t="s">
        <v>935</v>
      </c>
    </row>
    <row r="217" s="13" customFormat="1">
      <c r="A217" s="13"/>
      <c r="B217" s="258"/>
      <c r="C217" s="259"/>
      <c r="D217" s="260" t="s">
        <v>256</v>
      </c>
      <c r="E217" s="261" t="s">
        <v>1</v>
      </c>
      <c r="F217" s="262" t="s">
        <v>936</v>
      </c>
      <c r="G217" s="259"/>
      <c r="H217" s="263">
        <v>25.920000000000002</v>
      </c>
      <c r="I217" s="264"/>
      <c r="J217" s="259"/>
      <c r="K217" s="259"/>
      <c r="L217" s="265"/>
      <c r="M217" s="266"/>
      <c r="N217" s="267"/>
      <c r="O217" s="267"/>
      <c r="P217" s="267"/>
      <c r="Q217" s="267"/>
      <c r="R217" s="267"/>
      <c r="S217" s="267"/>
      <c r="T217" s="268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69" t="s">
        <v>256</v>
      </c>
      <c r="AU217" s="269" t="s">
        <v>92</v>
      </c>
      <c r="AV217" s="13" t="s">
        <v>92</v>
      </c>
      <c r="AW217" s="13" t="s">
        <v>32</v>
      </c>
      <c r="AX217" s="13" t="s">
        <v>84</v>
      </c>
      <c r="AY217" s="269" t="s">
        <v>210</v>
      </c>
    </row>
    <row r="218" s="2" customFormat="1" ht="31.92453" customHeight="1">
      <c r="A218" s="39"/>
      <c r="B218" s="40"/>
      <c r="C218" s="239" t="s">
        <v>441</v>
      </c>
      <c r="D218" s="239" t="s">
        <v>213</v>
      </c>
      <c r="E218" s="240" t="s">
        <v>937</v>
      </c>
      <c r="F218" s="241" t="s">
        <v>938</v>
      </c>
      <c r="G218" s="242" t="s">
        <v>264</v>
      </c>
      <c r="H218" s="243">
        <v>129.59999999999999</v>
      </c>
      <c r="I218" s="244"/>
      <c r="J218" s="245">
        <f>ROUND(I218*H218,2)</f>
        <v>0</v>
      </c>
      <c r="K218" s="246"/>
      <c r="L218" s="45"/>
      <c r="M218" s="247" t="s">
        <v>1</v>
      </c>
      <c r="N218" s="248" t="s">
        <v>42</v>
      </c>
      <c r="O218" s="98"/>
      <c r="P218" s="249">
        <f>O218*H218</f>
        <v>0</v>
      </c>
      <c r="Q218" s="249">
        <v>2.0841599999999998</v>
      </c>
      <c r="R218" s="249">
        <f>Q218*H218</f>
        <v>270.10713599999997</v>
      </c>
      <c r="S218" s="249">
        <v>0</v>
      </c>
      <c r="T218" s="250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51" t="s">
        <v>227</v>
      </c>
      <c r="AT218" s="251" t="s">
        <v>213</v>
      </c>
      <c r="AU218" s="251" t="s">
        <v>92</v>
      </c>
      <c r="AY218" s="18" t="s">
        <v>210</v>
      </c>
      <c r="BE218" s="252">
        <f>IF(N218="základná",J218,0)</f>
        <v>0</v>
      </c>
      <c r="BF218" s="252">
        <f>IF(N218="znížená",J218,0)</f>
        <v>0</v>
      </c>
      <c r="BG218" s="252">
        <f>IF(N218="zákl. prenesená",J218,0)</f>
        <v>0</v>
      </c>
      <c r="BH218" s="252">
        <f>IF(N218="zníž. prenesená",J218,0)</f>
        <v>0</v>
      </c>
      <c r="BI218" s="252">
        <f>IF(N218="nulová",J218,0)</f>
        <v>0</v>
      </c>
      <c r="BJ218" s="18" t="s">
        <v>92</v>
      </c>
      <c r="BK218" s="252">
        <f>ROUND(I218*H218,2)</f>
        <v>0</v>
      </c>
      <c r="BL218" s="18" t="s">
        <v>227</v>
      </c>
      <c r="BM218" s="251" t="s">
        <v>939</v>
      </c>
    </row>
    <row r="219" s="13" customFormat="1">
      <c r="A219" s="13"/>
      <c r="B219" s="258"/>
      <c r="C219" s="259"/>
      <c r="D219" s="260" t="s">
        <v>256</v>
      </c>
      <c r="E219" s="261" t="s">
        <v>1</v>
      </c>
      <c r="F219" s="262" t="s">
        <v>940</v>
      </c>
      <c r="G219" s="259"/>
      <c r="H219" s="263">
        <v>129.59999999999999</v>
      </c>
      <c r="I219" s="264"/>
      <c r="J219" s="259"/>
      <c r="K219" s="259"/>
      <c r="L219" s="265"/>
      <c r="M219" s="266"/>
      <c r="N219" s="267"/>
      <c r="O219" s="267"/>
      <c r="P219" s="267"/>
      <c r="Q219" s="267"/>
      <c r="R219" s="267"/>
      <c r="S219" s="267"/>
      <c r="T219" s="268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69" t="s">
        <v>256</v>
      </c>
      <c r="AU219" s="269" t="s">
        <v>92</v>
      </c>
      <c r="AV219" s="13" t="s">
        <v>92</v>
      </c>
      <c r="AW219" s="13" t="s">
        <v>32</v>
      </c>
      <c r="AX219" s="13" t="s">
        <v>84</v>
      </c>
      <c r="AY219" s="269" t="s">
        <v>210</v>
      </c>
    </row>
    <row r="220" s="12" customFormat="1" ht="22.8" customHeight="1">
      <c r="A220" s="12"/>
      <c r="B220" s="223"/>
      <c r="C220" s="224"/>
      <c r="D220" s="225" t="s">
        <v>75</v>
      </c>
      <c r="E220" s="237" t="s">
        <v>277</v>
      </c>
      <c r="F220" s="237" t="s">
        <v>941</v>
      </c>
      <c r="G220" s="224"/>
      <c r="H220" s="224"/>
      <c r="I220" s="227"/>
      <c r="J220" s="238">
        <f>BK220</f>
        <v>0</v>
      </c>
      <c r="K220" s="224"/>
      <c r="L220" s="229"/>
      <c r="M220" s="230"/>
      <c r="N220" s="231"/>
      <c r="O220" s="231"/>
      <c r="P220" s="232">
        <f>SUM(P221:P223)</f>
        <v>0</v>
      </c>
      <c r="Q220" s="231"/>
      <c r="R220" s="232">
        <f>SUM(R221:R223)</f>
        <v>0.40737600000000002</v>
      </c>
      <c r="S220" s="231"/>
      <c r="T220" s="233">
        <f>SUM(T221:T223)</f>
        <v>0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R220" s="234" t="s">
        <v>84</v>
      </c>
      <c r="AT220" s="235" t="s">
        <v>75</v>
      </c>
      <c r="AU220" s="235" t="s">
        <v>84</v>
      </c>
      <c r="AY220" s="234" t="s">
        <v>210</v>
      </c>
      <c r="BK220" s="236">
        <f>SUM(BK221:BK223)</f>
        <v>0</v>
      </c>
    </row>
    <row r="221" s="2" customFormat="1" ht="23.4566" customHeight="1">
      <c r="A221" s="39"/>
      <c r="B221" s="40"/>
      <c r="C221" s="239" t="s">
        <v>445</v>
      </c>
      <c r="D221" s="239" t="s">
        <v>213</v>
      </c>
      <c r="E221" s="240" t="s">
        <v>942</v>
      </c>
      <c r="F221" s="241" t="s">
        <v>943</v>
      </c>
      <c r="G221" s="242" t="s">
        <v>254</v>
      </c>
      <c r="H221" s="243">
        <v>496.80000000000001</v>
      </c>
      <c r="I221" s="244"/>
      <c r="J221" s="245">
        <f>ROUND(I221*H221,2)</f>
        <v>0</v>
      </c>
      <c r="K221" s="246"/>
      <c r="L221" s="45"/>
      <c r="M221" s="247" t="s">
        <v>1</v>
      </c>
      <c r="N221" s="248" t="s">
        <v>42</v>
      </c>
      <c r="O221" s="98"/>
      <c r="P221" s="249">
        <f>O221*H221</f>
        <v>0</v>
      </c>
      <c r="Q221" s="249">
        <v>0.00081999999999999998</v>
      </c>
      <c r="R221" s="249">
        <f>Q221*H221</f>
        <v>0.40737600000000002</v>
      </c>
      <c r="S221" s="249">
        <v>0</v>
      </c>
      <c r="T221" s="250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51" t="s">
        <v>227</v>
      </c>
      <c r="AT221" s="251" t="s">
        <v>213</v>
      </c>
      <c r="AU221" s="251" t="s">
        <v>92</v>
      </c>
      <c r="AY221" s="18" t="s">
        <v>210</v>
      </c>
      <c r="BE221" s="252">
        <f>IF(N221="základná",J221,0)</f>
        <v>0</v>
      </c>
      <c r="BF221" s="252">
        <f>IF(N221="znížená",J221,0)</f>
        <v>0</v>
      </c>
      <c r="BG221" s="252">
        <f>IF(N221="zákl. prenesená",J221,0)</f>
        <v>0</v>
      </c>
      <c r="BH221" s="252">
        <f>IF(N221="zníž. prenesená",J221,0)</f>
        <v>0</v>
      </c>
      <c r="BI221" s="252">
        <f>IF(N221="nulová",J221,0)</f>
        <v>0</v>
      </c>
      <c r="BJ221" s="18" t="s">
        <v>92</v>
      </c>
      <c r="BK221" s="252">
        <f>ROUND(I221*H221,2)</f>
        <v>0</v>
      </c>
      <c r="BL221" s="18" t="s">
        <v>227</v>
      </c>
      <c r="BM221" s="251" t="s">
        <v>944</v>
      </c>
    </row>
    <row r="222" s="15" customFormat="1">
      <c r="A222" s="15"/>
      <c r="B222" s="292"/>
      <c r="C222" s="293"/>
      <c r="D222" s="260" t="s">
        <v>256</v>
      </c>
      <c r="E222" s="294" t="s">
        <v>1</v>
      </c>
      <c r="F222" s="295" t="s">
        <v>945</v>
      </c>
      <c r="G222" s="293"/>
      <c r="H222" s="294" t="s">
        <v>1</v>
      </c>
      <c r="I222" s="296"/>
      <c r="J222" s="293"/>
      <c r="K222" s="293"/>
      <c r="L222" s="297"/>
      <c r="M222" s="298"/>
      <c r="N222" s="299"/>
      <c r="O222" s="299"/>
      <c r="P222" s="299"/>
      <c r="Q222" s="299"/>
      <c r="R222" s="299"/>
      <c r="S222" s="299"/>
      <c r="T222" s="300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T222" s="301" t="s">
        <v>256</v>
      </c>
      <c r="AU222" s="301" t="s">
        <v>92</v>
      </c>
      <c r="AV222" s="15" t="s">
        <v>84</v>
      </c>
      <c r="AW222" s="15" t="s">
        <v>32</v>
      </c>
      <c r="AX222" s="15" t="s">
        <v>76</v>
      </c>
      <c r="AY222" s="301" t="s">
        <v>210</v>
      </c>
    </row>
    <row r="223" s="13" customFormat="1">
      <c r="A223" s="13"/>
      <c r="B223" s="258"/>
      <c r="C223" s="259"/>
      <c r="D223" s="260" t="s">
        <v>256</v>
      </c>
      <c r="E223" s="261" t="s">
        <v>1</v>
      </c>
      <c r="F223" s="262" t="s">
        <v>946</v>
      </c>
      <c r="G223" s="259"/>
      <c r="H223" s="263">
        <v>496.80000000000001</v>
      </c>
      <c r="I223" s="264"/>
      <c r="J223" s="259"/>
      <c r="K223" s="259"/>
      <c r="L223" s="265"/>
      <c r="M223" s="266"/>
      <c r="N223" s="267"/>
      <c r="O223" s="267"/>
      <c r="P223" s="267"/>
      <c r="Q223" s="267"/>
      <c r="R223" s="267"/>
      <c r="S223" s="267"/>
      <c r="T223" s="268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69" t="s">
        <v>256</v>
      </c>
      <c r="AU223" s="269" t="s">
        <v>92</v>
      </c>
      <c r="AV223" s="13" t="s">
        <v>92</v>
      </c>
      <c r="AW223" s="13" t="s">
        <v>32</v>
      </c>
      <c r="AX223" s="13" t="s">
        <v>84</v>
      </c>
      <c r="AY223" s="269" t="s">
        <v>210</v>
      </c>
    </row>
    <row r="224" s="12" customFormat="1" ht="22.8" customHeight="1">
      <c r="A224" s="12"/>
      <c r="B224" s="223"/>
      <c r="C224" s="224"/>
      <c r="D224" s="225" t="s">
        <v>75</v>
      </c>
      <c r="E224" s="237" t="s">
        <v>287</v>
      </c>
      <c r="F224" s="237" t="s">
        <v>543</v>
      </c>
      <c r="G224" s="224"/>
      <c r="H224" s="224"/>
      <c r="I224" s="227"/>
      <c r="J224" s="238">
        <f>BK224</f>
        <v>0</v>
      </c>
      <c r="K224" s="224"/>
      <c r="L224" s="229"/>
      <c r="M224" s="230"/>
      <c r="N224" s="231"/>
      <c r="O224" s="231"/>
      <c r="P224" s="232">
        <f>SUM(P225:P231)</f>
        <v>0</v>
      </c>
      <c r="Q224" s="231"/>
      <c r="R224" s="232">
        <f>SUM(R225:R231)</f>
        <v>0.53738495999999991</v>
      </c>
      <c r="S224" s="231"/>
      <c r="T224" s="233">
        <f>SUM(T225:T231)</f>
        <v>0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R224" s="234" t="s">
        <v>84</v>
      </c>
      <c r="AT224" s="235" t="s">
        <v>75</v>
      </c>
      <c r="AU224" s="235" t="s">
        <v>84</v>
      </c>
      <c r="AY224" s="234" t="s">
        <v>210</v>
      </c>
      <c r="BK224" s="236">
        <f>SUM(BK225:BK231)</f>
        <v>0</v>
      </c>
    </row>
    <row r="225" s="2" customFormat="1" ht="23.4566" customHeight="1">
      <c r="A225" s="39"/>
      <c r="B225" s="40"/>
      <c r="C225" s="239" t="s">
        <v>449</v>
      </c>
      <c r="D225" s="239" t="s">
        <v>213</v>
      </c>
      <c r="E225" s="240" t="s">
        <v>545</v>
      </c>
      <c r="F225" s="241" t="s">
        <v>546</v>
      </c>
      <c r="G225" s="242" t="s">
        <v>310</v>
      </c>
      <c r="H225" s="243">
        <v>537.60000000000002</v>
      </c>
      <c r="I225" s="244"/>
      <c r="J225" s="245">
        <f>ROUND(I225*H225,2)</f>
        <v>0</v>
      </c>
      <c r="K225" s="246"/>
      <c r="L225" s="45"/>
      <c r="M225" s="247" t="s">
        <v>1</v>
      </c>
      <c r="N225" s="248" t="s">
        <v>42</v>
      </c>
      <c r="O225" s="98"/>
      <c r="P225" s="249">
        <f>O225*H225</f>
        <v>0</v>
      </c>
      <c r="Q225" s="249">
        <v>0</v>
      </c>
      <c r="R225" s="249">
        <f>Q225*H225</f>
        <v>0</v>
      </c>
      <c r="S225" s="249">
        <v>0</v>
      </c>
      <c r="T225" s="250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51" t="s">
        <v>227</v>
      </c>
      <c r="AT225" s="251" t="s">
        <v>213</v>
      </c>
      <c r="AU225" s="251" t="s">
        <v>92</v>
      </c>
      <c r="AY225" s="18" t="s">
        <v>210</v>
      </c>
      <c r="BE225" s="252">
        <f>IF(N225="základná",J225,0)</f>
        <v>0</v>
      </c>
      <c r="BF225" s="252">
        <f>IF(N225="znížená",J225,0)</f>
        <v>0</v>
      </c>
      <c r="BG225" s="252">
        <f>IF(N225="zákl. prenesená",J225,0)</f>
        <v>0</v>
      </c>
      <c r="BH225" s="252">
        <f>IF(N225="zníž. prenesená",J225,0)</f>
        <v>0</v>
      </c>
      <c r="BI225" s="252">
        <f>IF(N225="nulová",J225,0)</f>
        <v>0</v>
      </c>
      <c r="BJ225" s="18" t="s">
        <v>92</v>
      </c>
      <c r="BK225" s="252">
        <f>ROUND(I225*H225,2)</f>
        <v>0</v>
      </c>
      <c r="BL225" s="18" t="s">
        <v>227</v>
      </c>
      <c r="BM225" s="251" t="s">
        <v>547</v>
      </c>
    </row>
    <row r="226" s="13" customFormat="1">
      <c r="A226" s="13"/>
      <c r="B226" s="258"/>
      <c r="C226" s="259"/>
      <c r="D226" s="260" t="s">
        <v>256</v>
      </c>
      <c r="E226" s="261" t="s">
        <v>1</v>
      </c>
      <c r="F226" s="262" t="s">
        <v>947</v>
      </c>
      <c r="G226" s="259"/>
      <c r="H226" s="263">
        <v>55.200000000000003</v>
      </c>
      <c r="I226" s="264"/>
      <c r="J226" s="259"/>
      <c r="K226" s="259"/>
      <c r="L226" s="265"/>
      <c r="M226" s="266"/>
      <c r="N226" s="267"/>
      <c r="O226" s="267"/>
      <c r="P226" s="267"/>
      <c r="Q226" s="267"/>
      <c r="R226" s="267"/>
      <c r="S226" s="267"/>
      <c r="T226" s="268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69" t="s">
        <v>256</v>
      </c>
      <c r="AU226" s="269" t="s">
        <v>92</v>
      </c>
      <c r="AV226" s="13" t="s">
        <v>92</v>
      </c>
      <c r="AW226" s="13" t="s">
        <v>32</v>
      </c>
      <c r="AX226" s="13" t="s">
        <v>76</v>
      </c>
      <c r="AY226" s="269" t="s">
        <v>210</v>
      </c>
    </row>
    <row r="227" s="13" customFormat="1">
      <c r="A227" s="13"/>
      <c r="B227" s="258"/>
      <c r="C227" s="259"/>
      <c r="D227" s="260" t="s">
        <v>256</v>
      </c>
      <c r="E227" s="261" t="s">
        <v>1</v>
      </c>
      <c r="F227" s="262" t="s">
        <v>948</v>
      </c>
      <c r="G227" s="259"/>
      <c r="H227" s="263">
        <v>482.39999999999998</v>
      </c>
      <c r="I227" s="264"/>
      <c r="J227" s="259"/>
      <c r="K227" s="259"/>
      <c r="L227" s="265"/>
      <c r="M227" s="266"/>
      <c r="N227" s="267"/>
      <c r="O227" s="267"/>
      <c r="P227" s="267"/>
      <c r="Q227" s="267"/>
      <c r="R227" s="267"/>
      <c r="S227" s="267"/>
      <c r="T227" s="268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69" t="s">
        <v>256</v>
      </c>
      <c r="AU227" s="269" t="s">
        <v>92</v>
      </c>
      <c r="AV227" s="13" t="s">
        <v>92</v>
      </c>
      <c r="AW227" s="13" t="s">
        <v>32</v>
      </c>
      <c r="AX227" s="13" t="s">
        <v>76</v>
      </c>
      <c r="AY227" s="269" t="s">
        <v>210</v>
      </c>
    </row>
    <row r="228" s="14" customFormat="1">
      <c r="A228" s="14"/>
      <c r="B228" s="270"/>
      <c r="C228" s="271"/>
      <c r="D228" s="260" t="s">
        <v>256</v>
      </c>
      <c r="E228" s="272" t="s">
        <v>1</v>
      </c>
      <c r="F228" s="273" t="s">
        <v>268</v>
      </c>
      <c r="G228" s="271"/>
      <c r="H228" s="274">
        <v>537.60000000000002</v>
      </c>
      <c r="I228" s="275"/>
      <c r="J228" s="271"/>
      <c r="K228" s="271"/>
      <c r="L228" s="276"/>
      <c r="M228" s="277"/>
      <c r="N228" s="278"/>
      <c r="O228" s="278"/>
      <c r="P228" s="278"/>
      <c r="Q228" s="278"/>
      <c r="R228" s="278"/>
      <c r="S228" s="278"/>
      <c r="T228" s="279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80" t="s">
        <v>256</v>
      </c>
      <c r="AU228" s="280" t="s">
        <v>92</v>
      </c>
      <c r="AV228" s="14" t="s">
        <v>227</v>
      </c>
      <c r="AW228" s="14" t="s">
        <v>32</v>
      </c>
      <c r="AX228" s="14" t="s">
        <v>84</v>
      </c>
      <c r="AY228" s="280" t="s">
        <v>210</v>
      </c>
    </row>
    <row r="229" s="2" customFormat="1" ht="16.30189" customHeight="1">
      <c r="A229" s="39"/>
      <c r="B229" s="40"/>
      <c r="C229" s="281" t="s">
        <v>455</v>
      </c>
      <c r="D229" s="281" t="s">
        <v>330</v>
      </c>
      <c r="E229" s="282" t="s">
        <v>551</v>
      </c>
      <c r="F229" s="283" t="s">
        <v>949</v>
      </c>
      <c r="G229" s="284" t="s">
        <v>310</v>
      </c>
      <c r="H229" s="285">
        <v>548.35199999999998</v>
      </c>
      <c r="I229" s="286"/>
      <c r="J229" s="287">
        <f>ROUND(I229*H229,2)</f>
        <v>0</v>
      </c>
      <c r="K229" s="288"/>
      <c r="L229" s="289"/>
      <c r="M229" s="290" t="s">
        <v>1</v>
      </c>
      <c r="N229" s="291" t="s">
        <v>42</v>
      </c>
      <c r="O229" s="98"/>
      <c r="P229" s="249">
        <f>O229*H229</f>
        <v>0</v>
      </c>
      <c r="Q229" s="249">
        <v>0.00097999999999999997</v>
      </c>
      <c r="R229" s="249">
        <f>Q229*H229</f>
        <v>0.53738495999999991</v>
      </c>
      <c r="S229" s="249">
        <v>0</v>
      </c>
      <c r="T229" s="250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51" t="s">
        <v>287</v>
      </c>
      <c r="AT229" s="251" t="s">
        <v>330</v>
      </c>
      <c r="AU229" s="251" t="s">
        <v>92</v>
      </c>
      <c r="AY229" s="18" t="s">
        <v>210</v>
      </c>
      <c r="BE229" s="252">
        <f>IF(N229="základná",J229,0)</f>
        <v>0</v>
      </c>
      <c r="BF229" s="252">
        <f>IF(N229="znížená",J229,0)</f>
        <v>0</v>
      </c>
      <c r="BG229" s="252">
        <f>IF(N229="zákl. prenesená",J229,0)</f>
        <v>0</v>
      </c>
      <c r="BH229" s="252">
        <f>IF(N229="zníž. prenesená",J229,0)</f>
        <v>0</v>
      </c>
      <c r="BI229" s="252">
        <f>IF(N229="nulová",J229,0)</f>
        <v>0</v>
      </c>
      <c r="BJ229" s="18" t="s">
        <v>92</v>
      </c>
      <c r="BK229" s="252">
        <f>ROUND(I229*H229,2)</f>
        <v>0</v>
      </c>
      <c r="BL229" s="18" t="s">
        <v>227</v>
      </c>
      <c r="BM229" s="251" t="s">
        <v>553</v>
      </c>
    </row>
    <row r="230" s="13" customFormat="1">
      <c r="A230" s="13"/>
      <c r="B230" s="258"/>
      <c r="C230" s="259"/>
      <c r="D230" s="260" t="s">
        <v>256</v>
      </c>
      <c r="E230" s="261" t="s">
        <v>1</v>
      </c>
      <c r="F230" s="262" t="s">
        <v>950</v>
      </c>
      <c r="G230" s="259"/>
      <c r="H230" s="263">
        <v>537.60000000000002</v>
      </c>
      <c r="I230" s="264"/>
      <c r="J230" s="259"/>
      <c r="K230" s="259"/>
      <c r="L230" s="265"/>
      <c r="M230" s="266"/>
      <c r="N230" s="267"/>
      <c r="O230" s="267"/>
      <c r="P230" s="267"/>
      <c r="Q230" s="267"/>
      <c r="R230" s="267"/>
      <c r="S230" s="267"/>
      <c r="T230" s="268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69" t="s">
        <v>256</v>
      </c>
      <c r="AU230" s="269" t="s">
        <v>92</v>
      </c>
      <c r="AV230" s="13" t="s">
        <v>92</v>
      </c>
      <c r="AW230" s="13" t="s">
        <v>32</v>
      </c>
      <c r="AX230" s="13" t="s">
        <v>84</v>
      </c>
      <c r="AY230" s="269" t="s">
        <v>210</v>
      </c>
    </row>
    <row r="231" s="13" customFormat="1">
      <c r="A231" s="13"/>
      <c r="B231" s="258"/>
      <c r="C231" s="259"/>
      <c r="D231" s="260" t="s">
        <v>256</v>
      </c>
      <c r="E231" s="259"/>
      <c r="F231" s="262" t="s">
        <v>951</v>
      </c>
      <c r="G231" s="259"/>
      <c r="H231" s="263">
        <v>548.35199999999998</v>
      </c>
      <c r="I231" s="264"/>
      <c r="J231" s="259"/>
      <c r="K231" s="259"/>
      <c r="L231" s="265"/>
      <c r="M231" s="266"/>
      <c r="N231" s="267"/>
      <c r="O231" s="267"/>
      <c r="P231" s="267"/>
      <c r="Q231" s="267"/>
      <c r="R231" s="267"/>
      <c r="S231" s="267"/>
      <c r="T231" s="268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69" t="s">
        <v>256</v>
      </c>
      <c r="AU231" s="269" t="s">
        <v>92</v>
      </c>
      <c r="AV231" s="13" t="s">
        <v>92</v>
      </c>
      <c r="AW231" s="13" t="s">
        <v>4</v>
      </c>
      <c r="AX231" s="13" t="s">
        <v>84</v>
      </c>
      <c r="AY231" s="269" t="s">
        <v>210</v>
      </c>
    </row>
    <row r="232" s="12" customFormat="1" ht="22.8" customHeight="1">
      <c r="A232" s="12"/>
      <c r="B232" s="223"/>
      <c r="C232" s="224"/>
      <c r="D232" s="225" t="s">
        <v>75</v>
      </c>
      <c r="E232" s="237" t="s">
        <v>293</v>
      </c>
      <c r="F232" s="237" t="s">
        <v>594</v>
      </c>
      <c r="G232" s="224"/>
      <c r="H232" s="224"/>
      <c r="I232" s="227"/>
      <c r="J232" s="238">
        <f>BK232</f>
        <v>0</v>
      </c>
      <c r="K232" s="224"/>
      <c r="L232" s="229"/>
      <c r="M232" s="230"/>
      <c r="N232" s="231"/>
      <c r="O232" s="231"/>
      <c r="P232" s="232">
        <f>SUM(P233:P247)</f>
        <v>0</v>
      </c>
      <c r="Q232" s="231"/>
      <c r="R232" s="232">
        <f>SUM(R233:R247)</f>
        <v>36.506913999999995</v>
      </c>
      <c r="S232" s="231"/>
      <c r="T232" s="233">
        <f>SUM(T233:T247)</f>
        <v>1.6560000000000001</v>
      </c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R232" s="234" t="s">
        <v>84</v>
      </c>
      <c r="AT232" s="235" t="s">
        <v>75</v>
      </c>
      <c r="AU232" s="235" t="s">
        <v>84</v>
      </c>
      <c r="AY232" s="234" t="s">
        <v>210</v>
      </c>
      <c r="BK232" s="236">
        <f>SUM(BK233:BK247)</f>
        <v>0</v>
      </c>
    </row>
    <row r="233" s="2" customFormat="1" ht="23.4566" customHeight="1">
      <c r="A233" s="39"/>
      <c r="B233" s="40"/>
      <c r="C233" s="239" t="s">
        <v>460</v>
      </c>
      <c r="D233" s="239" t="s">
        <v>213</v>
      </c>
      <c r="E233" s="240" t="s">
        <v>605</v>
      </c>
      <c r="F233" s="241" t="s">
        <v>606</v>
      </c>
      <c r="G233" s="242" t="s">
        <v>310</v>
      </c>
      <c r="H233" s="243">
        <v>508</v>
      </c>
      <c r="I233" s="244"/>
      <c r="J233" s="245">
        <f>ROUND(I233*H233,2)</f>
        <v>0</v>
      </c>
      <c r="K233" s="246"/>
      <c r="L233" s="45"/>
      <c r="M233" s="247" t="s">
        <v>1</v>
      </c>
      <c r="N233" s="248" t="s">
        <v>42</v>
      </c>
      <c r="O233" s="98"/>
      <c r="P233" s="249">
        <f>O233*H233</f>
        <v>0</v>
      </c>
      <c r="Q233" s="249">
        <v>0.070499999999999993</v>
      </c>
      <c r="R233" s="249">
        <f>Q233*H233</f>
        <v>35.814</v>
      </c>
      <c r="S233" s="249">
        <v>0</v>
      </c>
      <c r="T233" s="250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51" t="s">
        <v>227</v>
      </c>
      <c r="AT233" s="251" t="s">
        <v>213</v>
      </c>
      <c r="AU233" s="251" t="s">
        <v>92</v>
      </c>
      <c r="AY233" s="18" t="s">
        <v>210</v>
      </c>
      <c r="BE233" s="252">
        <f>IF(N233="základná",J233,0)</f>
        <v>0</v>
      </c>
      <c r="BF233" s="252">
        <f>IF(N233="znížená",J233,0)</f>
        <v>0</v>
      </c>
      <c r="BG233" s="252">
        <f>IF(N233="zákl. prenesená",J233,0)</f>
        <v>0</v>
      </c>
      <c r="BH233" s="252">
        <f>IF(N233="zníž. prenesená",J233,0)</f>
        <v>0</v>
      </c>
      <c r="BI233" s="252">
        <f>IF(N233="nulová",J233,0)</f>
        <v>0</v>
      </c>
      <c r="BJ233" s="18" t="s">
        <v>92</v>
      </c>
      <c r="BK233" s="252">
        <f>ROUND(I233*H233,2)</f>
        <v>0</v>
      </c>
      <c r="BL233" s="18" t="s">
        <v>227</v>
      </c>
      <c r="BM233" s="251" t="s">
        <v>607</v>
      </c>
    </row>
    <row r="234" s="13" customFormat="1">
      <c r="A234" s="13"/>
      <c r="B234" s="258"/>
      <c r="C234" s="259"/>
      <c r="D234" s="260" t="s">
        <v>256</v>
      </c>
      <c r="E234" s="261" t="s">
        <v>1</v>
      </c>
      <c r="F234" s="262" t="s">
        <v>952</v>
      </c>
      <c r="G234" s="259"/>
      <c r="H234" s="263">
        <v>334</v>
      </c>
      <c r="I234" s="264"/>
      <c r="J234" s="259"/>
      <c r="K234" s="259"/>
      <c r="L234" s="265"/>
      <c r="M234" s="266"/>
      <c r="N234" s="267"/>
      <c r="O234" s="267"/>
      <c r="P234" s="267"/>
      <c r="Q234" s="267"/>
      <c r="R234" s="267"/>
      <c r="S234" s="267"/>
      <c r="T234" s="268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69" t="s">
        <v>256</v>
      </c>
      <c r="AU234" s="269" t="s">
        <v>92</v>
      </c>
      <c r="AV234" s="13" t="s">
        <v>92</v>
      </c>
      <c r="AW234" s="13" t="s">
        <v>32</v>
      </c>
      <c r="AX234" s="13" t="s">
        <v>76</v>
      </c>
      <c r="AY234" s="269" t="s">
        <v>210</v>
      </c>
    </row>
    <row r="235" s="13" customFormat="1">
      <c r="A235" s="13"/>
      <c r="B235" s="258"/>
      <c r="C235" s="259"/>
      <c r="D235" s="260" t="s">
        <v>256</v>
      </c>
      <c r="E235" s="261" t="s">
        <v>1</v>
      </c>
      <c r="F235" s="262" t="s">
        <v>953</v>
      </c>
      <c r="G235" s="259"/>
      <c r="H235" s="263">
        <v>174</v>
      </c>
      <c r="I235" s="264"/>
      <c r="J235" s="259"/>
      <c r="K235" s="259"/>
      <c r="L235" s="265"/>
      <c r="M235" s="266"/>
      <c r="N235" s="267"/>
      <c r="O235" s="267"/>
      <c r="P235" s="267"/>
      <c r="Q235" s="267"/>
      <c r="R235" s="267"/>
      <c r="S235" s="267"/>
      <c r="T235" s="268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69" t="s">
        <v>256</v>
      </c>
      <c r="AU235" s="269" t="s">
        <v>92</v>
      </c>
      <c r="AV235" s="13" t="s">
        <v>92</v>
      </c>
      <c r="AW235" s="13" t="s">
        <v>32</v>
      </c>
      <c r="AX235" s="13" t="s">
        <v>76</v>
      </c>
      <c r="AY235" s="269" t="s">
        <v>210</v>
      </c>
    </row>
    <row r="236" s="14" customFormat="1">
      <c r="A236" s="14"/>
      <c r="B236" s="270"/>
      <c r="C236" s="271"/>
      <c r="D236" s="260" t="s">
        <v>256</v>
      </c>
      <c r="E236" s="272" t="s">
        <v>1</v>
      </c>
      <c r="F236" s="273" t="s">
        <v>268</v>
      </c>
      <c r="G236" s="271"/>
      <c r="H236" s="274">
        <v>508</v>
      </c>
      <c r="I236" s="275"/>
      <c r="J236" s="271"/>
      <c r="K236" s="271"/>
      <c r="L236" s="276"/>
      <c r="M236" s="277"/>
      <c r="N236" s="278"/>
      <c r="O236" s="278"/>
      <c r="P236" s="278"/>
      <c r="Q236" s="278"/>
      <c r="R236" s="278"/>
      <c r="S236" s="278"/>
      <c r="T236" s="279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80" t="s">
        <v>256</v>
      </c>
      <c r="AU236" s="280" t="s">
        <v>92</v>
      </c>
      <c r="AV236" s="14" t="s">
        <v>227</v>
      </c>
      <c r="AW236" s="14" t="s">
        <v>32</v>
      </c>
      <c r="AX236" s="14" t="s">
        <v>84</v>
      </c>
      <c r="AY236" s="280" t="s">
        <v>210</v>
      </c>
    </row>
    <row r="237" s="2" customFormat="1" ht="31.92453" customHeight="1">
      <c r="A237" s="39"/>
      <c r="B237" s="40"/>
      <c r="C237" s="239" t="s">
        <v>465</v>
      </c>
      <c r="D237" s="239" t="s">
        <v>213</v>
      </c>
      <c r="E237" s="240" t="s">
        <v>954</v>
      </c>
      <c r="F237" s="241" t="s">
        <v>955</v>
      </c>
      <c r="G237" s="242" t="s">
        <v>310</v>
      </c>
      <c r="H237" s="243">
        <v>496.80000000000001</v>
      </c>
      <c r="I237" s="244"/>
      <c r="J237" s="245">
        <f>ROUND(I237*H237,2)</f>
        <v>0</v>
      </c>
      <c r="K237" s="246"/>
      <c r="L237" s="45"/>
      <c r="M237" s="247" t="s">
        <v>1</v>
      </c>
      <c r="N237" s="248" t="s">
        <v>42</v>
      </c>
      <c r="O237" s="98"/>
      <c r="P237" s="249">
        <f>O237*H237</f>
        <v>0</v>
      </c>
      <c r="Q237" s="249">
        <v>0.00042000000000000002</v>
      </c>
      <c r="R237" s="249">
        <f>Q237*H237</f>
        <v>0.20865600000000001</v>
      </c>
      <c r="S237" s="249">
        <v>0</v>
      </c>
      <c r="T237" s="250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51" t="s">
        <v>227</v>
      </c>
      <c r="AT237" s="251" t="s">
        <v>213</v>
      </c>
      <c r="AU237" s="251" t="s">
        <v>92</v>
      </c>
      <c r="AY237" s="18" t="s">
        <v>210</v>
      </c>
      <c r="BE237" s="252">
        <f>IF(N237="základná",J237,0)</f>
        <v>0</v>
      </c>
      <c r="BF237" s="252">
        <f>IF(N237="znížená",J237,0)</f>
        <v>0</v>
      </c>
      <c r="BG237" s="252">
        <f>IF(N237="zákl. prenesená",J237,0)</f>
        <v>0</v>
      </c>
      <c r="BH237" s="252">
        <f>IF(N237="zníž. prenesená",J237,0)</f>
        <v>0</v>
      </c>
      <c r="BI237" s="252">
        <f>IF(N237="nulová",J237,0)</f>
        <v>0</v>
      </c>
      <c r="BJ237" s="18" t="s">
        <v>92</v>
      </c>
      <c r="BK237" s="252">
        <f>ROUND(I237*H237,2)</f>
        <v>0</v>
      </c>
      <c r="BL237" s="18" t="s">
        <v>227</v>
      </c>
      <c r="BM237" s="251" t="s">
        <v>956</v>
      </c>
    </row>
    <row r="238" s="13" customFormat="1">
      <c r="A238" s="13"/>
      <c r="B238" s="258"/>
      <c r="C238" s="259"/>
      <c r="D238" s="260" t="s">
        <v>256</v>
      </c>
      <c r="E238" s="261" t="s">
        <v>1</v>
      </c>
      <c r="F238" s="262" t="s">
        <v>957</v>
      </c>
      <c r="G238" s="259"/>
      <c r="H238" s="263">
        <v>496.80000000000001</v>
      </c>
      <c r="I238" s="264"/>
      <c r="J238" s="259"/>
      <c r="K238" s="259"/>
      <c r="L238" s="265"/>
      <c r="M238" s="266"/>
      <c r="N238" s="267"/>
      <c r="O238" s="267"/>
      <c r="P238" s="267"/>
      <c r="Q238" s="267"/>
      <c r="R238" s="267"/>
      <c r="S238" s="267"/>
      <c r="T238" s="268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69" t="s">
        <v>256</v>
      </c>
      <c r="AU238" s="269" t="s">
        <v>92</v>
      </c>
      <c r="AV238" s="13" t="s">
        <v>92</v>
      </c>
      <c r="AW238" s="13" t="s">
        <v>32</v>
      </c>
      <c r="AX238" s="13" t="s">
        <v>76</v>
      </c>
      <c r="AY238" s="269" t="s">
        <v>210</v>
      </c>
    </row>
    <row r="239" s="14" customFormat="1">
      <c r="A239" s="14"/>
      <c r="B239" s="270"/>
      <c r="C239" s="271"/>
      <c r="D239" s="260" t="s">
        <v>256</v>
      </c>
      <c r="E239" s="272" t="s">
        <v>1</v>
      </c>
      <c r="F239" s="273" t="s">
        <v>268</v>
      </c>
      <c r="G239" s="271"/>
      <c r="H239" s="274">
        <v>496.80000000000001</v>
      </c>
      <c r="I239" s="275"/>
      <c r="J239" s="271"/>
      <c r="K239" s="271"/>
      <c r="L239" s="276"/>
      <c r="M239" s="277"/>
      <c r="N239" s="278"/>
      <c r="O239" s="278"/>
      <c r="P239" s="278"/>
      <c r="Q239" s="278"/>
      <c r="R239" s="278"/>
      <c r="S239" s="278"/>
      <c r="T239" s="279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80" t="s">
        <v>256</v>
      </c>
      <c r="AU239" s="280" t="s">
        <v>92</v>
      </c>
      <c r="AV239" s="14" t="s">
        <v>227</v>
      </c>
      <c r="AW239" s="14" t="s">
        <v>32</v>
      </c>
      <c r="AX239" s="14" t="s">
        <v>84</v>
      </c>
      <c r="AY239" s="280" t="s">
        <v>210</v>
      </c>
    </row>
    <row r="240" s="2" customFormat="1" ht="23.4566" customHeight="1">
      <c r="A240" s="39"/>
      <c r="B240" s="40"/>
      <c r="C240" s="239" t="s">
        <v>470</v>
      </c>
      <c r="D240" s="239" t="s">
        <v>213</v>
      </c>
      <c r="E240" s="240" t="s">
        <v>958</v>
      </c>
      <c r="F240" s="241" t="s">
        <v>959</v>
      </c>
      <c r="G240" s="242" t="s">
        <v>254</v>
      </c>
      <c r="H240" s="243">
        <v>26.600000000000001</v>
      </c>
      <c r="I240" s="244"/>
      <c r="J240" s="245">
        <f>ROUND(I240*H240,2)</f>
        <v>0</v>
      </c>
      <c r="K240" s="246"/>
      <c r="L240" s="45"/>
      <c r="M240" s="247" t="s">
        <v>1</v>
      </c>
      <c r="N240" s="248" t="s">
        <v>42</v>
      </c>
      <c r="O240" s="98"/>
      <c r="P240" s="249">
        <f>O240*H240</f>
        <v>0</v>
      </c>
      <c r="Q240" s="249">
        <v>0.00063000000000000003</v>
      </c>
      <c r="R240" s="249">
        <f>Q240*H240</f>
        <v>0.016758000000000002</v>
      </c>
      <c r="S240" s="249">
        <v>0</v>
      </c>
      <c r="T240" s="250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51" t="s">
        <v>227</v>
      </c>
      <c r="AT240" s="251" t="s">
        <v>213</v>
      </c>
      <c r="AU240" s="251" t="s">
        <v>92</v>
      </c>
      <c r="AY240" s="18" t="s">
        <v>210</v>
      </c>
      <c r="BE240" s="252">
        <f>IF(N240="základná",J240,0)</f>
        <v>0</v>
      </c>
      <c r="BF240" s="252">
        <f>IF(N240="znížená",J240,0)</f>
        <v>0</v>
      </c>
      <c r="BG240" s="252">
        <f>IF(N240="zákl. prenesená",J240,0)</f>
        <v>0</v>
      </c>
      <c r="BH240" s="252">
        <f>IF(N240="zníž. prenesená",J240,0)</f>
        <v>0</v>
      </c>
      <c r="BI240" s="252">
        <f>IF(N240="nulová",J240,0)</f>
        <v>0</v>
      </c>
      <c r="BJ240" s="18" t="s">
        <v>92</v>
      </c>
      <c r="BK240" s="252">
        <f>ROUND(I240*H240,2)</f>
        <v>0</v>
      </c>
      <c r="BL240" s="18" t="s">
        <v>227</v>
      </c>
      <c r="BM240" s="251" t="s">
        <v>960</v>
      </c>
    </row>
    <row r="241" s="13" customFormat="1">
      <c r="A241" s="13"/>
      <c r="B241" s="258"/>
      <c r="C241" s="259"/>
      <c r="D241" s="260" t="s">
        <v>256</v>
      </c>
      <c r="E241" s="261" t="s">
        <v>1</v>
      </c>
      <c r="F241" s="262" t="s">
        <v>961</v>
      </c>
      <c r="G241" s="259"/>
      <c r="H241" s="263">
        <v>12.800000000000001</v>
      </c>
      <c r="I241" s="264"/>
      <c r="J241" s="259"/>
      <c r="K241" s="259"/>
      <c r="L241" s="265"/>
      <c r="M241" s="266"/>
      <c r="N241" s="267"/>
      <c r="O241" s="267"/>
      <c r="P241" s="267"/>
      <c r="Q241" s="267"/>
      <c r="R241" s="267"/>
      <c r="S241" s="267"/>
      <c r="T241" s="268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69" t="s">
        <v>256</v>
      </c>
      <c r="AU241" s="269" t="s">
        <v>92</v>
      </c>
      <c r="AV241" s="13" t="s">
        <v>92</v>
      </c>
      <c r="AW241" s="13" t="s">
        <v>32</v>
      </c>
      <c r="AX241" s="13" t="s">
        <v>76</v>
      </c>
      <c r="AY241" s="269" t="s">
        <v>210</v>
      </c>
    </row>
    <row r="242" s="13" customFormat="1">
      <c r="A242" s="13"/>
      <c r="B242" s="258"/>
      <c r="C242" s="259"/>
      <c r="D242" s="260" t="s">
        <v>256</v>
      </c>
      <c r="E242" s="261" t="s">
        <v>1</v>
      </c>
      <c r="F242" s="262" t="s">
        <v>962</v>
      </c>
      <c r="G242" s="259"/>
      <c r="H242" s="263">
        <v>13.800000000000001</v>
      </c>
      <c r="I242" s="264"/>
      <c r="J242" s="259"/>
      <c r="K242" s="259"/>
      <c r="L242" s="265"/>
      <c r="M242" s="266"/>
      <c r="N242" s="267"/>
      <c r="O242" s="267"/>
      <c r="P242" s="267"/>
      <c r="Q242" s="267"/>
      <c r="R242" s="267"/>
      <c r="S242" s="267"/>
      <c r="T242" s="268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69" t="s">
        <v>256</v>
      </c>
      <c r="AU242" s="269" t="s">
        <v>92</v>
      </c>
      <c r="AV242" s="13" t="s">
        <v>92</v>
      </c>
      <c r="AW242" s="13" t="s">
        <v>32</v>
      </c>
      <c r="AX242" s="13" t="s">
        <v>76</v>
      </c>
      <c r="AY242" s="269" t="s">
        <v>210</v>
      </c>
    </row>
    <row r="243" s="14" customFormat="1">
      <c r="A243" s="14"/>
      <c r="B243" s="270"/>
      <c r="C243" s="271"/>
      <c r="D243" s="260" t="s">
        <v>256</v>
      </c>
      <c r="E243" s="272" t="s">
        <v>1</v>
      </c>
      <c r="F243" s="273" t="s">
        <v>268</v>
      </c>
      <c r="G243" s="271"/>
      <c r="H243" s="274">
        <v>26.600000000000001</v>
      </c>
      <c r="I243" s="275"/>
      <c r="J243" s="271"/>
      <c r="K243" s="271"/>
      <c r="L243" s="276"/>
      <c r="M243" s="277"/>
      <c r="N243" s="278"/>
      <c r="O243" s="278"/>
      <c r="P243" s="278"/>
      <c r="Q243" s="278"/>
      <c r="R243" s="278"/>
      <c r="S243" s="278"/>
      <c r="T243" s="279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80" t="s">
        <v>256</v>
      </c>
      <c r="AU243" s="280" t="s">
        <v>92</v>
      </c>
      <c r="AV243" s="14" t="s">
        <v>227</v>
      </c>
      <c r="AW243" s="14" t="s">
        <v>32</v>
      </c>
      <c r="AX243" s="14" t="s">
        <v>84</v>
      </c>
      <c r="AY243" s="280" t="s">
        <v>210</v>
      </c>
    </row>
    <row r="244" s="2" customFormat="1" ht="36.72453" customHeight="1">
      <c r="A244" s="39"/>
      <c r="B244" s="40"/>
      <c r="C244" s="239" t="s">
        <v>475</v>
      </c>
      <c r="D244" s="239" t="s">
        <v>213</v>
      </c>
      <c r="E244" s="240" t="s">
        <v>774</v>
      </c>
      <c r="F244" s="241" t="s">
        <v>775</v>
      </c>
      <c r="G244" s="242" t="s">
        <v>563</v>
      </c>
      <c r="H244" s="243">
        <v>1040</v>
      </c>
      <c r="I244" s="244"/>
      <c r="J244" s="245">
        <f>ROUND(I244*H244,2)</f>
        <v>0</v>
      </c>
      <c r="K244" s="246"/>
      <c r="L244" s="45"/>
      <c r="M244" s="247" t="s">
        <v>1</v>
      </c>
      <c r="N244" s="248" t="s">
        <v>42</v>
      </c>
      <c r="O244" s="98"/>
      <c r="P244" s="249">
        <f>O244*H244</f>
        <v>0</v>
      </c>
      <c r="Q244" s="249">
        <v>0.00035</v>
      </c>
      <c r="R244" s="249">
        <f>Q244*H244</f>
        <v>0.36399999999999999</v>
      </c>
      <c r="S244" s="249">
        <v>0</v>
      </c>
      <c r="T244" s="250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51" t="s">
        <v>227</v>
      </c>
      <c r="AT244" s="251" t="s">
        <v>213</v>
      </c>
      <c r="AU244" s="251" t="s">
        <v>92</v>
      </c>
      <c r="AY244" s="18" t="s">
        <v>210</v>
      </c>
      <c r="BE244" s="252">
        <f>IF(N244="základná",J244,0)</f>
        <v>0</v>
      </c>
      <c r="BF244" s="252">
        <f>IF(N244="znížená",J244,0)</f>
        <v>0</v>
      </c>
      <c r="BG244" s="252">
        <f>IF(N244="zákl. prenesená",J244,0)</f>
        <v>0</v>
      </c>
      <c r="BH244" s="252">
        <f>IF(N244="zníž. prenesená",J244,0)</f>
        <v>0</v>
      </c>
      <c r="BI244" s="252">
        <f>IF(N244="nulová",J244,0)</f>
        <v>0</v>
      </c>
      <c r="BJ244" s="18" t="s">
        <v>92</v>
      </c>
      <c r="BK244" s="252">
        <f>ROUND(I244*H244,2)</f>
        <v>0</v>
      </c>
      <c r="BL244" s="18" t="s">
        <v>227</v>
      </c>
      <c r="BM244" s="251" t="s">
        <v>776</v>
      </c>
    </row>
    <row r="245" s="13" customFormat="1">
      <c r="A245" s="13"/>
      <c r="B245" s="258"/>
      <c r="C245" s="259"/>
      <c r="D245" s="260" t="s">
        <v>256</v>
      </c>
      <c r="E245" s="261" t="s">
        <v>1</v>
      </c>
      <c r="F245" s="262" t="s">
        <v>777</v>
      </c>
      <c r="G245" s="259"/>
      <c r="H245" s="263">
        <v>1040</v>
      </c>
      <c r="I245" s="264"/>
      <c r="J245" s="259"/>
      <c r="K245" s="259"/>
      <c r="L245" s="265"/>
      <c r="M245" s="266"/>
      <c r="N245" s="267"/>
      <c r="O245" s="267"/>
      <c r="P245" s="267"/>
      <c r="Q245" s="267"/>
      <c r="R245" s="267"/>
      <c r="S245" s="267"/>
      <c r="T245" s="268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69" t="s">
        <v>256</v>
      </c>
      <c r="AU245" s="269" t="s">
        <v>92</v>
      </c>
      <c r="AV245" s="13" t="s">
        <v>92</v>
      </c>
      <c r="AW245" s="13" t="s">
        <v>32</v>
      </c>
      <c r="AX245" s="13" t="s">
        <v>84</v>
      </c>
      <c r="AY245" s="269" t="s">
        <v>210</v>
      </c>
    </row>
    <row r="246" s="2" customFormat="1" ht="23.4566" customHeight="1">
      <c r="A246" s="39"/>
      <c r="B246" s="40"/>
      <c r="C246" s="239" t="s">
        <v>480</v>
      </c>
      <c r="D246" s="239" t="s">
        <v>213</v>
      </c>
      <c r="E246" s="240" t="s">
        <v>963</v>
      </c>
      <c r="F246" s="241" t="s">
        <v>964</v>
      </c>
      <c r="G246" s="242" t="s">
        <v>965</v>
      </c>
      <c r="H246" s="243">
        <v>3450</v>
      </c>
      <c r="I246" s="244"/>
      <c r="J246" s="245">
        <f>ROUND(I246*H246,2)</f>
        <v>0</v>
      </c>
      <c r="K246" s="246"/>
      <c r="L246" s="45"/>
      <c r="M246" s="247" t="s">
        <v>1</v>
      </c>
      <c r="N246" s="248" t="s">
        <v>42</v>
      </c>
      <c r="O246" s="98"/>
      <c r="P246" s="249">
        <f>O246*H246</f>
        <v>0</v>
      </c>
      <c r="Q246" s="249">
        <v>3.0000000000000001E-05</v>
      </c>
      <c r="R246" s="249">
        <f>Q246*H246</f>
        <v>0.10350000000000001</v>
      </c>
      <c r="S246" s="249">
        <v>0.00048000000000000001</v>
      </c>
      <c r="T246" s="250">
        <f>S246*H246</f>
        <v>1.6560000000000001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51" t="s">
        <v>227</v>
      </c>
      <c r="AT246" s="251" t="s">
        <v>213</v>
      </c>
      <c r="AU246" s="251" t="s">
        <v>92</v>
      </c>
      <c r="AY246" s="18" t="s">
        <v>210</v>
      </c>
      <c r="BE246" s="252">
        <f>IF(N246="základná",J246,0)</f>
        <v>0</v>
      </c>
      <c r="BF246" s="252">
        <f>IF(N246="znížená",J246,0)</f>
        <v>0</v>
      </c>
      <c r="BG246" s="252">
        <f>IF(N246="zákl. prenesená",J246,0)</f>
        <v>0</v>
      </c>
      <c r="BH246" s="252">
        <f>IF(N246="zníž. prenesená",J246,0)</f>
        <v>0</v>
      </c>
      <c r="BI246" s="252">
        <f>IF(N246="nulová",J246,0)</f>
        <v>0</v>
      </c>
      <c r="BJ246" s="18" t="s">
        <v>92</v>
      </c>
      <c r="BK246" s="252">
        <f>ROUND(I246*H246,2)</f>
        <v>0</v>
      </c>
      <c r="BL246" s="18" t="s">
        <v>227</v>
      </c>
      <c r="BM246" s="251" t="s">
        <v>966</v>
      </c>
    </row>
    <row r="247" s="13" customFormat="1">
      <c r="A247" s="13"/>
      <c r="B247" s="258"/>
      <c r="C247" s="259"/>
      <c r="D247" s="260" t="s">
        <v>256</v>
      </c>
      <c r="E247" s="261" t="s">
        <v>1</v>
      </c>
      <c r="F247" s="262" t="s">
        <v>967</v>
      </c>
      <c r="G247" s="259"/>
      <c r="H247" s="263">
        <v>3450</v>
      </c>
      <c r="I247" s="264"/>
      <c r="J247" s="259"/>
      <c r="K247" s="259"/>
      <c r="L247" s="265"/>
      <c r="M247" s="266"/>
      <c r="N247" s="267"/>
      <c r="O247" s="267"/>
      <c r="P247" s="267"/>
      <c r="Q247" s="267"/>
      <c r="R247" s="267"/>
      <c r="S247" s="267"/>
      <c r="T247" s="268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69" t="s">
        <v>256</v>
      </c>
      <c r="AU247" s="269" t="s">
        <v>92</v>
      </c>
      <c r="AV247" s="13" t="s">
        <v>92</v>
      </c>
      <c r="AW247" s="13" t="s">
        <v>32</v>
      </c>
      <c r="AX247" s="13" t="s">
        <v>84</v>
      </c>
      <c r="AY247" s="269" t="s">
        <v>210</v>
      </c>
    </row>
    <row r="248" s="12" customFormat="1" ht="22.8" customHeight="1">
      <c r="A248" s="12"/>
      <c r="B248" s="223"/>
      <c r="C248" s="224"/>
      <c r="D248" s="225" t="s">
        <v>75</v>
      </c>
      <c r="E248" s="237" t="s">
        <v>741</v>
      </c>
      <c r="F248" s="237" t="s">
        <v>807</v>
      </c>
      <c r="G248" s="224"/>
      <c r="H248" s="224"/>
      <c r="I248" s="227"/>
      <c r="J248" s="238">
        <f>BK248</f>
        <v>0</v>
      </c>
      <c r="K248" s="224"/>
      <c r="L248" s="229"/>
      <c r="M248" s="230"/>
      <c r="N248" s="231"/>
      <c r="O248" s="231"/>
      <c r="P248" s="232">
        <f>P249</f>
        <v>0</v>
      </c>
      <c r="Q248" s="231"/>
      <c r="R248" s="232">
        <f>R249</f>
        <v>0</v>
      </c>
      <c r="S248" s="231"/>
      <c r="T248" s="233">
        <f>T249</f>
        <v>0</v>
      </c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R248" s="234" t="s">
        <v>84</v>
      </c>
      <c r="AT248" s="235" t="s">
        <v>75</v>
      </c>
      <c r="AU248" s="235" t="s">
        <v>84</v>
      </c>
      <c r="AY248" s="234" t="s">
        <v>210</v>
      </c>
      <c r="BK248" s="236">
        <f>BK249</f>
        <v>0</v>
      </c>
    </row>
    <row r="249" s="2" customFormat="1" ht="23.4566" customHeight="1">
      <c r="A249" s="39"/>
      <c r="B249" s="40"/>
      <c r="C249" s="239" t="s">
        <v>485</v>
      </c>
      <c r="D249" s="239" t="s">
        <v>213</v>
      </c>
      <c r="E249" s="240" t="s">
        <v>809</v>
      </c>
      <c r="F249" s="241" t="s">
        <v>810</v>
      </c>
      <c r="G249" s="242" t="s">
        <v>333</v>
      </c>
      <c r="H249" s="243">
        <v>2802.5140000000001</v>
      </c>
      <c r="I249" s="244"/>
      <c r="J249" s="245">
        <f>ROUND(I249*H249,2)</f>
        <v>0</v>
      </c>
      <c r="K249" s="246"/>
      <c r="L249" s="45"/>
      <c r="M249" s="247" t="s">
        <v>1</v>
      </c>
      <c r="N249" s="248" t="s">
        <v>42</v>
      </c>
      <c r="O249" s="98"/>
      <c r="P249" s="249">
        <f>O249*H249</f>
        <v>0</v>
      </c>
      <c r="Q249" s="249">
        <v>0</v>
      </c>
      <c r="R249" s="249">
        <f>Q249*H249</f>
        <v>0</v>
      </c>
      <c r="S249" s="249">
        <v>0</v>
      </c>
      <c r="T249" s="250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51" t="s">
        <v>227</v>
      </c>
      <c r="AT249" s="251" t="s">
        <v>213</v>
      </c>
      <c r="AU249" s="251" t="s">
        <v>92</v>
      </c>
      <c r="AY249" s="18" t="s">
        <v>210</v>
      </c>
      <c r="BE249" s="252">
        <f>IF(N249="základná",J249,0)</f>
        <v>0</v>
      </c>
      <c r="BF249" s="252">
        <f>IF(N249="znížená",J249,0)</f>
        <v>0</v>
      </c>
      <c r="BG249" s="252">
        <f>IF(N249="zákl. prenesená",J249,0)</f>
        <v>0</v>
      </c>
      <c r="BH249" s="252">
        <f>IF(N249="zníž. prenesená",J249,0)</f>
        <v>0</v>
      </c>
      <c r="BI249" s="252">
        <f>IF(N249="nulová",J249,0)</f>
        <v>0</v>
      </c>
      <c r="BJ249" s="18" t="s">
        <v>92</v>
      </c>
      <c r="BK249" s="252">
        <f>ROUND(I249*H249,2)</f>
        <v>0</v>
      </c>
      <c r="BL249" s="18" t="s">
        <v>227</v>
      </c>
      <c r="BM249" s="251" t="s">
        <v>811</v>
      </c>
    </row>
    <row r="250" s="12" customFormat="1" ht="25.92" customHeight="1">
      <c r="A250" s="12"/>
      <c r="B250" s="223"/>
      <c r="C250" s="224"/>
      <c r="D250" s="225" t="s">
        <v>75</v>
      </c>
      <c r="E250" s="226" t="s">
        <v>812</v>
      </c>
      <c r="F250" s="226" t="s">
        <v>813</v>
      </c>
      <c r="G250" s="224"/>
      <c r="H250" s="224"/>
      <c r="I250" s="227"/>
      <c r="J250" s="228">
        <f>BK250</f>
        <v>0</v>
      </c>
      <c r="K250" s="224"/>
      <c r="L250" s="229"/>
      <c r="M250" s="230"/>
      <c r="N250" s="231"/>
      <c r="O250" s="231"/>
      <c r="P250" s="232">
        <f>P251</f>
        <v>0</v>
      </c>
      <c r="Q250" s="231"/>
      <c r="R250" s="232">
        <f>R251</f>
        <v>8.3224697600000006</v>
      </c>
      <c r="S250" s="231"/>
      <c r="T250" s="233">
        <f>T251</f>
        <v>0</v>
      </c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R250" s="234" t="s">
        <v>92</v>
      </c>
      <c r="AT250" s="235" t="s">
        <v>75</v>
      </c>
      <c r="AU250" s="235" t="s">
        <v>76</v>
      </c>
      <c r="AY250" s="234" t="s">
        <v>210</v>
      </c>
      <c r="BK250" s="236">
        <f>BK251</f>
        <v>0</v>
      </c>
    </row>
    <row r="251" s="12" customFormat="1" ht="22.8" customHeight="1">
      <c r="A251" s="12"/>
      <c r="B251" s="223"/>
      <c r="C251" s="224"/>
      <c r="D251" s="225" t="s">
        <v>75</v>
      </c>
      <c r="E251" s="237" t="s">
        <v>814</v>
      </c>
      <c r="F251" s="237" t="s">
        <v>815</v>
      </c>
      <c r="G251" s="224"/>
      <c r="H251" s="224"/>
      <c r="I251" s="227"/>
      <c r="J251" s="238">
        <f>BK251</f>
        <v>0</v>
      </c>
      <c r="K251" s="224"/>
      <c r="L251" s="229"/>
      <c r="M251" s="230"/>
      <c r="N251" s="231"/>
      <c r="O251" s="231"/>
      <c r="P251" s="232">
        <f>SUM(P252:P272)</f>
        <v>0</v>
      </c>
      <c r="Q251" s="231"/>
      <c r="R251" s="232">
        <f>SUM(R252:R272)</f>
        <v>8.3224697600000006</v>
      </c>
      <c r="S251" s="231"/>
      <c r="T251" s="233">
        <f>SUM(T252:T272)</f>
        <v>0</v>
      </c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R251" s="234" t="s">
        <v>92</v>
      </c>
      <c r="AT251" s="235" t="s">
        <v>75</v>
      </c>
      <c r="AU251" s="235" t="s">
        <v>84</v>
      </c>
      <c r="AY251" s="234" t="s">
        <v>210</v>
      </c>
      <c r="BK251" s="236">
        <f>SUM(BK252:BK272)</f>
        <v>0</v>
      </c>
    </row>
    <row r="252" s="2" customFormat="1" ht="23.4566" customHeight="1">
      <c r="A252" s="39"/>
      <c r="B252" s="40"/>
      <c r="C252" s="239" t="s">
        <v>490</v>
      </c>
      <c r="D252" s="239" t="s">
        <v>213</v>
      </c>
      <c r="E252" s="240" t="s">
        <v>817</v>
      </c>
      <c r="F252" s="241" t="s">
        <v>818</v>
      </c>
      <c r="G252" s="242" t="s">
        <v>254</v>
      </c>
      <c r="H252" s="243">
        <v>1339.2000000000001</v>
      </c>
      <c r="I252" s="244"/>
      <c r="J252" s="245">
        <f>ROUND(I252*H252,2)</f>
        <v>0</v>
      </c>
      <c r="K252" s="246"/>
      <c r="L252" s="45"/>
      <c r="M252" s="247" t="s">
        <v>1</v>
      </c>
      <c r="N252" s="248" t="s">
        <v>42</v>
      </c>
      <c r="O252" s="98"/>
      <c r="P252" s="249">
        <f>O252*H252</f>
        <v>0</v>
      </c>
      <c r="Q252" s="249">
        <v>0</v>
      </c>
      <c r="R252" s="249">
        <f>Q252*H252</f>
        <v>0</v>
      </c>
      <c r="S252" s="249">
        <v>0</v>
      </c>
      <c r="T252" s="250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51" t="s">
        <v>336</v>
      </c>
      <c r="AT252" s="251" t="s">
        <v>213</v>
      </c>
      <c r="AU252" s="251" t="s">
        <v>92</v>
      </c>
      <c r="AY252" s="18" t="s">
        <v>210</v>
      </c>
      <c r="BE252" s="252">
        <f>IF(N252="základná",J252,0)</f>
        <v>0</v>
      </c>
      <c r="BF252" s="252">
        <f>IF(N252="znížená",J252,0)</f>
        <v>0</v>
      </c>
      <c r="BG252" s="252">
        <f>IF(N252="zákl. prenesená",J252,0)</f>
        <v>0</v>
      </c>
      <c r="BH252" s="252">
        <f>IF(N252="zníž. prenesená",J252,0)</f>
        <v>0</v>
      </c>
      <c r="BI252" s="252">
        <f>IF(N252="nulová",J252,0)</f>
        <v>0</v>
      </c>
      <c r="BJ252" s="18" t="s">
        <v>92</v>
      </c>
      <c r="BK252" s="252">
        <f>ROUND(I252*H252,2)</f>
        <v>0</v>
      </c>
      <c r="BL252" s="18" t="s">
        <v>336</v>
      </c>
      <c r="BM252" s="251" t="s">
        <v>819</v>
      </c>
    </row>
    <row r="253" s="14" customFormat="1">
      <c r="A253" s="14"/>
      <c r="B253" s="270"/>
      <c r="C253" s="271"/>
      <c r="D253" s="260" t="s">
        <v>256</v>
      </c>
      <c r="E253" s="272" t="s">
        <v>1</v>
      </c>
      <c r="F253" s="273" t="s">
        <v>268</v>
      </c>
      <c r="G253" s="271"/>
      <c r="H253" s="274">
        <v>1339.2000000000001</v>
      </c>
      <c r="I253" s="275"/>
      <c r="J253" s="271"/>
      <c r="K253" s="271"/>
      <c r="L253" s="276"/>
      <c r="M253" s="277"/>
      <c r="N253" s="278"/>
      <c r="O253" s="278"/>
      <c r="P253" s="278"/>
      <c r="Q253" s="278"/>
      <c r="R253" s="278"/>
      <c r="S253" s="278"/>
      <c r="T253" s="279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80" t="s">
        <v>256</v>
      </c>
      <c r="AU253" s="280" t="s">
        <v>92</v>
      </c>
      <c r="AV253" s="14" t="s">
        <v>227</v>
      </c>
      <c r="AW253" s="14" t="s">
        <v>32</v>
      </c>
      <c r="AX253" s="14" t="s">
        <v>76</v>
      </c>
      <c r="AY253" s="280" t="s">
        <v>210</v>
      </c>
    </row>
    <row r="254" s="2" customFormat="1" ht="16.30189" customHeight="1">
      <c r="A254" s="39"/>
      <c r="B254" s="40"/>
      <c r="C254" s="281" t="s">
        <v>495</v>
      </c>
      <c r="D254" s="281" t="s">
        <v>330</v>
      </c>
      <c r="E254" s="282" t="s">
        <v>821</v>
      </c>
      <c r="F254" s="283" t="s">
        <v>822</v>
      </c>
      <c r="G254" s="284" t="s">
        <v>333</v>
      </c>
      <c r="H254" s="285">
        <v>1.002</v>
      </c>
      <c r="I254" s="286"/>
      <c r="J254" s="287">
        <f>ROUND(I254*H254,2)</f>
        <v>0</v>
      </c>
      <c r="K254" s="288"/>
      <c r="L254" s="289"/>
      <c r="M254" s="290" t="s">
        <v>1</v>
      </c>
      <c r="N254" s="291" t="s">
        <v>42</v>
      </c>
      <c r="O254" s="98"/>
      <c r="P254" s="249">
        <f>O254*H254</f>
        <v>0</v>
      </c>
      <c r="Q254" s="249">
        <v>1</v>
      </c>
      <c r="R254" s="249">
        <f>Q254*H254</f>
        <v>1.002</v>
      </c>
      <c r="S254" s="249">
        <v>0</v>
      </c>
      <c r="T254" s="250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51" t="s">
        <v>418</v>
      </c>
      <c r="AT254" s="251" t="s">
        <v>330</v>
      </c>
      <c r="AU254" s="251" t="s">
        <v>92</v>
      </c>
      <c r="AY254" s="18" t="s">
        <v>210</v>
      </c>
      <c r="BE254" s="252">
        <f>IF(N254="základná",J254,0)</f>
        <v>0</v>
      </c>
      <c r="BF254" s="252">
        <f>IF(N254="znížená",J254,0)</f>
        <v>0</v>
      </c>
      <c r="BG254" s="252">
        <f>IF(N254="zákl. prenesená",J254,0)</f>
        <v>0</v>
      </c>
      <c r="BH254" s="252">
        <f>IF(N254="zníž. prenesená",J254,0)</f>
        <v>0</v>
      </c>
      <c r="BI254" s="252">
        <f>IF(N254="nulová",J254,0)</f>
        <v>0</v>
      </c>
      <c r="BJ254" s="18" t="s">
        <v>92</v>
      </c>
      <c r="BK254" s="252">
        <f>ROUND(I254*H254,2)</f>
        <v>0</v>
      </c>
      <c r="BL254" s="18" t="s">
        <v>336</v>
      </c>
      <c r="BM254" s="251" t="s">
        <v>823</v>
      </c>
    </row>
    <row r="255" s="13" customFormat="1">
      <c r="A255" s="13"/>
      <c r="B255" s="258"/>
      <c r="C255" s="259"/>
      <c r="D255" s="260" t="s">
        <v>256</v>
      </c>
      <c r="E255" s="259"/>
      <c r="F255" s="262" t="s">
        <v>968</v>
      </c>
      <c r="G255" s="259"/>
      <c r="H255" s="263">
        <v>1.002</v>
      </c>
      <c r="I255" s="264"/>
      <c r="J255" s="259"/>
      <c r="K255" s="259"/>
      <c r="L255" s="265"/>
      <c r="M255" s="266"/>
      <c r="N255" s="267"/>
      <c r="O255" s="267"/>
      <c r="P255" s="267"/>
      <c r="Q255" s="267"/>
      <c r="R255" s="267"/>
      <c r="S255" s="267"/>
      <c r="T255" s="268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69" t="s">
        <v>256</v>
      </c>
      <c r="AU255" s="269" t="s">
        <v>92</v>
      </c>
      <c r="AV255" s="13" t="s">
        <v>92</v>
      </c>
      <c r="AW255" s="13" t="s">
        <v>4</v>
      </c>
      <c r="AX255" s="13" t="s">
        <v>84</v>
      </c>
      <c r="AY255" s="269" t="s">
        <v>210</v>
      </c>
    </row>
    <row r="256" s="2" customFormat="1" ht="23.4566" customHeight="1">
      <c r="A256" s="39"/>
      <c r="B256" s="40"/>
      <c r="C256" s="239" t="s">
        <v>500</v>
      </c>
      <c r="D256" s="239" t="s">
        <v>213</v>
      </c>
      <c r="E256" s="240" t="s">
        <v>826</v>
      </c>
      <c r="F256" s="241" t="s">
        <v>827</v>
      </c>
      <c r="G256" s="242" t="s">
        <v>254</v>
      </c>
      <c r="H256" s="243">
        <v>2678.4000000000001</v>
      </c>
      <c r="I256" s="244"/>
      <c r="J256" s="245">
        <f>ROUND(I256*H256,2)</f>
        <v>0</v>
      </c>
      <c r="K256" s="246"/>
      <c r="L256" s="45"/>
      <c r="M256" s="247" t="s">
        <v>1</v>
      </c>
      <c r="N256" s="248" t="s">
        <v>42</v>
      </c>
      <c r="O256" s="98"/>
      <c r="P256" s="249">
        <f>O256*H256</f>
        <v>0</v>
      </c>
      <c r="Q256" s="249">
        <v>0.00025999999999999998</v>
      </c>
      <c r="R256" s="249">
        <f>Q256*H256</f>
        <v>0.696384</v>
      </c>
      <c r="S256" s="249">
        <v>0</v>
      </c>
      <c r="T256" s="250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51" t="s">
        <v>336</v>
      </c>
      <c r="AT256" s="251" t="s">
        <v>213</v>
      </c>
      <c r="AU256" s="251" t="s">
        <v>92</v>
      </c>
      <c r="AY256" s="18" t="s">
        <v>210</v>
      </c>
      <c r="BE256" s="252">
        <f>IF(N256="základná",J256,0)</f>
        <v>0</v>
      </c>
      <c r="BF256" s="252">
        <f>IF(N256="znížená",J256,0)</f>
        <v>0</v>
      </c>
      <c r="BG256" s="252">
        <f>IF(N256="zákl. prenesená",J256,0)</f>
        <v>0</v>
      </c>
      <c r="BH256" s="252">
        <f>IF(N256="zníž. prenesená",J256,0)</f>
        <v>0</v>
      </c>
      <c r="BI256" s="252">
        <f>IF(N256="nulová",J256,0)</f>
        <v>0</v>
      </c>
      <c r="BJ256" s="18" t="s">
        <v>92</v>
      </c>
      <c r="BK256" s="252">
        <f>ROUND(I256*H256,2)</f>
        <v>0</v>
      </c>
      <c r="BL256" s="18" t="s">
        <v>336</v>
      </c>
      <c r="BM256" s="251" t="s">
        <v>828</v>
      </c>
    </row>
    <row r="257" s="13" customFormat="1">
      <c r="A257" s="13"/>
      <c r="B257" s="258"/>
      <c r="C257" s="259"/>
      <c r="D257" s="260" t="s">
        <v>256</v>
      </c>
      <c r="E257" s="261" t="s">
        <v>1</v>
      </c>
      <c r="F257" s="262" t="s">
        <v>969</v>
      </c>
      <c r="G257" s="259"/>
      <c r="H257" s="263">
        <v>2678.4000000000001</v>
      </c>
      <c r="I257" s="264"/>
      <c r="J257" s="259"/>
      <c r="K257" s="259"/>
      <c r="L257" s="265"/>
      <c r="M257" s="266"/>
      <c r="N257" s="267"/>
      <c r="O257" s="267"/>
      <c r="P257" s="267"/>
      <c r="Q257" s="267"/>
      <c r="R257" s="267"/>
      <c r="S257" s="267"/>
      <c r="T257" s="268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69" t="s">
        <v>256</v>
      </c>
      <c r="AU257" s="269" t="s">
        <v>92</v>
      </c>
      <c r="AV257" s="13" t="s">
        <v>92</v>
      </c>
      <c r="AW257" s="13" t="s">
        <v>32</v>
      </c>
      <c r="AX257" s="13" t="s">
        <v>76</v>
      </c>
      <c r="AY257" s="269" t="s">
        <v>210</v>
      </c>
    </row>
    <row r="258" s="2" customFormat="1" ht="16.30189" customHeight="1">
      <c r="A258" s="39"/>
      <c r="B258" s="40"/>
      <c r="C258" s="281" t="s">
        <v>505</v>
      </c>
      <c r="D258" s="281" t="s">
        <v>330</v>
      </c>
      <c r="E258" s="282" t="s">
        <v>831</v>
      </c>
      <c r="F258" s="283" t="s">
        <v>832</v>
      </c>
      <c r="G258" s="284" t="s">
        <v>333</v>
      </c>
      <c r="H258" s="285">
        <v>4.5529999999999999</v>
      </c>
      <c r="I258" s="286"/>
      <c r="J258" s="287">
        <f>ROUND(I258*H258,2)</f>
        <v>0</v>
      </c>
      <c r="K258" s="288"/>
      <c r="L258" s="289"/>
      <c r="M258" s="290" t="s">
        <v>1</v>
      </c>
      <c r="N258" s="291" t="s">
        <v>42</v>
      </c>
      <c r="O258" s="98"/>
      <c r="P258" s="249">
        <f>O258*H258</f>
        <v>0</v>
      </c>
      <c r="Q258" s="249">
        <v>1</v>
      </c>
      <c r="R258" s="249">
        <f>Q258*H258</f>
        <v>4.5529999999999999</v>
      </c>
      <c r="S258" s="249">
        <v>0</v>
      </c>
      <c r="T258" s="250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51" t="s">
        <v>418</v>
      </c>
      <c r="AT258" s="251" t="s">
        <v>330</v>
      </c>
      <c r="AU258" s="251" t="s">
        <v>92</v>
      </c>
      <c r="AY258" s="18" t="s">
        <v>210</v>
      </c>
      <c r="BE258" s="252">
        <f>IF(N258="základná",J258,0)</f>
        <v>0</v>
      </c>
      <c r="BF258" s="252">
        <f>IF(N258="znížená",J258,0)</f>
        <v>0</v>
      </c>
      <c r="BG258" s="252">
        <f>IF(N258="zákl. prenesená",J258,0)</f>
        <v>0</v>
      </c>
      <c r="BH258" s="252">
        <f>IF(N258="zníž. prenesená",J258,0)</f>
        <v>0</v>
      </c>
      <c r="BI258" s="252">
        <f>IF(N258="nulová",J258,0)</f>
        <v>0</v>
      </c>
      <c r="BJ258" s="18" t="s">
        <v>92</v>
      </c>
      <c r="BK258" s="252">
        <f>ROUND(I258*H258,2)</f>
        <v>0</v>
      </c>
      <c r="BL258" s="18" t="s">
        <v>336</v>
      </c>
      <c r="BM258" s="251" t="s">
        <v>833</v>
      </c>
    </row>
    <row r="259" s="13" customFormat="1">
      <c r="A259" s="13"/>
      <c r="B259" s="258"/>
      <c r="C259" s="259"/>
      <c r="D259" s="260" t="s">
        <v>256</v>
      </c>
      <c r="E259" s="259"/>
      <c r="F259" s="262" t="s">
        <v>970</v>
      </c>
      <c r="G259" s="259"/>
      <c r="H259" s="263">
        <v>4.5529999999999999</v>
      </c>
      <c r="I259" s="264"/>
      <c r="J259" s="259"/>
      <c r="K259" s="259"/>
      <c r="L259" s="265"/>
      <c r="M259" s="266"/>
      <c r="N259" s="267"/>
      <c r="O259" s="267"/>
      <c r="P259" s="267"/>
      <c r="Q259" s="267"/>
      <c r="R259" s="267"/>
      <c r="S259" s="267"/>
      <c r="T259" s="268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69" t="s">
        <v>256</v>
      </c>
      <c r="AU259" s="269" t="s">
        <v>92</v>
      </c>
      <c r="AV259" s="13" t="s">
        <v>92</v>
      </c>
      <c r="AW259" s="13" t="s">
        <v>4</v>
      </c>
      <c r="AX259" s="13" t="s">
        <v>84</v>
      </c>
      <c r="AY259" s="269" t="s">
        <v>210</v>
      </c>
    </row>
    <row r="260" s="2" customFormat="1" ht="21.0566" customHeight="1">
      <c r="A260" s="39"/>
      <c r="B260" s="40"/>
      <c r="C260" s="239" t="s">
        <v>510</v>
      </c>
      <c r="D260" s="239" t="s">
        <v>213</v>
      </c>
      <c r="E260" s="240" t="s">
        <v>971</v>
      </c>
      <c r="F260" s="241" t="s">
        <v>972</v>
      </c>
      <c r="G260" s="242" t="s">
        <v>254</v>
      </c>
      <c r="H260" s="243">
        <v>868.32000000000005</v>
      </c>
      <c r="I260" s="244"/>
      <c r="J260" s="245">
        <f>ROUND(I260*H260,2)</f>
        <v>0</v>
      </c>
      <c r="K260" s="246"/>
      <c r="L260" s="45"/>
      <c r="M260" s="247" t="s">
        <v>1</v>
      </c>
      <c r="N260" s="248" t="s">
        <v>42</v>
      </c>
      <c r="O260" s="98"/>
      <c r="P260" s="249">
        <f>O260*H260</f>
        <v>0</v>
      </c>
      <c r="Q260" s="249">
        <v>0</v>
      </c>
      <c r="R260" s="249">
        <f>Q260*H260</f>
        <v>0</v>
      </c>
      <c r="S260" s="249">
        <v>0</v>
      </c>
      <c r="T260" s="250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51" t="s">
        <v>336</v>
      </c>
      <c r="AT260" s="251" t="s">
        <v>213</v>
      </c>
      <c r="AU260" s="251" t="s">
        <v>92</v>
      </c>
      <c r="AY260" s="18" t="s">
        <v>210</v>
      </c>
      <c r="BE260" s="252">
        <f>IF(N260="základná",J260,0)</f>
        <v>0</v>
      </c>
      <c r="BF260" s="252">
        <f>IF(N260="znížená",J260,0)</f>
        <v>0</v>
      </c>
      <c r="BG260" s="252">
        <f>IF(N260="zákl. prenesená",J260,0)</f>
        <v>0</v>
      </c>
      <c r="BH260" s="252">
        <f>IF(N260="zníž. prenesená",J260,0)</f>
        <v>0</v>
      </c>
      <c r="BI260" s="252">
        <f>IF(N260="nulová",J260,0)</f>
        <v>0</v>
      </c>
      <c r="BJ260" s="18" t="s">
        <v>92</v>
      </c>
      <c r="BK260" s="252">
        <f>ROUND(I260*H260,2)</f>
        <v>0</v>
      </c>
      <c r="BL260" s="18" t="s">
        <v>336</v>
      </c>
      <c r="BM260" s="251" t="s">
        <v>973</v>
      </c>
    </row>
    <row r="261" s="13" customFormat="1">
      <c r="A261" s="13"/>
      <c r="B261" s="258"/>
      <c r="C261" s="259"/>
      <c r="D261" s="260" t="s">
        <v>256</v>
      </c>
      <c r="E261" s="261" t="s">
        <v>1</v>
      </c>
      <c r="F261" s="262" t="s">
        <v>974</v>
      </c>
      <c r="G261" s="259"/>
      <c r="H261" s="263">
        <v>453.60000000000002</v>
      </c>
      <c r="I261" s="264"/>
      <c r="J261" s="259"/>
      <c r="K261" s="259"/>
      <c r="L261" s="265"/>
      <c r="M261" s="266"/>
      <c r="N261" s="267"/>
      <c r="O261" s="267"/>
      <c r="P261" s="267"/>
      <c r="Q261" s="267"/>
      <c r="R261" s="267"/>
      <c r="S261" s="267"/>
      <c r="T261" s="268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69" t="s">
        <v>256</v>
      </c>
      <c r="AU261" s="269" t="s">
        <v>92</v>
      </c>
      <c r="AV261" s="13" t="s">
        <v>92</v>
      </c>
      <c r="AW261" s="13" t="s">
        <v>32</v>
      </c>
      <c r="AX261" s="13" t="s">
        <v>76</v>
      </c>
      <c r="AY261" s="269" t="s">
        <v>210</v>
      </c>
    </row>
    <row r="262" s="13" customFormat="1">
      <c r="A262" s="13"/>
      <c r="B262" s="258"/>
      <c r="C262" s="259"/>
      <c r="D262" s="260" t="s">
        <v>256</v>
      </c>
      <c r="E262" s="261" t="s">
        <v>1</v>
      </c>
      <c r="F262" s="262" t="s">
        <v>975</v>
      </c>
      <c r="G262" s="259"/>
      <c r="H262" s="263">
        <v>414.72000000000003</v>
      </c>
      <c r="I262" s="264"/>
      <c r="J262" s="259"/>
      <c r="K262" s="259"/>
      <c r="L262" s="265"/>
      <c r="M262" s="266"/>
      <c r="N262" s="267"/>
      <c r="O262" s="267"/>
      <c r="P262" s="267"/>
      <c r="Q262" s="267"/>
      <c r="R262" s="267"/>
      <c r="S262" s="267"/>
      <c r="T262" s="268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69" t="s">
        <v>256</v>
      </c>
      <c r="AU262" s="269" t="s">
        <v>92</v>
      </c>
      <c r="AV262" s="13" t="s">
        <v>92</v>
      </c>
      <c r="AW262" s="13" t="s">
        <v>32</v>
      </c>
      <c r="AX262" s="13" t="s">
        <v>76</v>
      </c>
      <c r="AY262" s="269" t="s">
        <v>210</v>
      </c>
    </row>
    <row r="263" s="14" customFormat="1">
      <c r="A263" s="14"/>
      <c r="B263" s="270"/>
      <c r="C263" s="271"/>
      <c r="D263" s="260" t="s">
        <v>256</v>
      </c>
      <c r="E263" s="272" t="s">
        <v>1</v>
      </c>
      <c r="F263" s="273" t="s">
        <v>268</v>
      </c>
      <c r="G263" s="271"/>
      <c r="H263" s="274">
        <v>868.32000000000005</v>
      </c>
      <c r="I263" s="275"/>
      <c r="J263" s="271"/>
      <c r="K263" s="271"/>
      <c r="L263" s="276"/>
      <c r="M263" s="277"/>
      <c r="N263" s="278"/>
      <c r="O263" s="278"/>
      <c r="P263" s="278"/>
      <c r="Q263" s="278"/>
      <c r="R263" s="278"/>
      <c r="S263" s="278"/>
      <c r="T263" s="279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80" t="s">
        <v>256</v>
      </c>
      <c r="AU263" s="280" t="s">
        <v>92</v>
      </c>
      <c r="AV263" s="14" t="s">
        <v>227</v>
      </c>
      <c r="AW263" s="14" t="s">
        <v>32</v>
      </c>
      <c r="AX263" s="14" t="s">
        <v>84</v>
      </c>
      <c r="AY263" s="280" t="s">
        <v>210</v>
      </c>
    </row>
    <row r="264" s="2" customFormat="1" ht="16.30189" customHeight="1">
      <c r="A264" s="39"/>
      <c r="B264" s="40"/>
      <c r="C264" s="281" t="s">
        <v>515</v>
      </c>
      <c r="D264" s="281" t="s">
        <v>330</v>
      </c>
      <c r="E264" s="282" t="s">
        <v>976</v>
      </c>
      <c r="F264" s="283" t="s">
        <v>977</v>
      </c>
      <c r="G264" s="284" t="s">
        <v>254</v>
      </c>
      <c r="H264" s="285">
        <v>1041.9839999999999</v>
      </c>
      <c r="I264" s="286"/>
      <c r="J264" s="287">
        <f>ROUND(I264*H264,2)</f>
        <v>0</v>
      </c>
      <c r="K264" s="288"/>
      <c r="L264" s="289"/>
      <c r="M264" s="290" t="s">
        <v>1</v>
      </c>
      <c r="N264" s="291" t="s">
        <v>42</v>
      </c>
      <c r="O264" s="98"/>
      <c r="P264" s="249">
        <f>O264*H264</f>
        <v>0</v>
      </c>
      <c r="Q264" s="249">
        <v>0.00013999999999999999</v>
      </c>
      <c r="R264" s="249">
        <f>Q264*H264</f>
        <v>0.14587775999999997</v>
      </c>
      <c r="S264" s="249">
        <v>0</v>
      </c>
      <c r="T264" s="250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51" t="s">
        <v>418</v>
      </c>
      <c r="AT264" s="251" t="s">
        <v>330</v>
      </c>
      <c r="AU264" s="251" t="s">
        <v>92</v>
      </c>
      <c r="AY264" s="18" t="s">
        <v>210</v>
      </c>
      <c r="BE264" s="252">
        <f>IF(N264="základná",J264,0)</f>
        <v>0</v>
      </c>
      <c r="BF264" s="252">
        <f>IF(N264="znížená",J264,0)</f>
        <v>0</v>
      </c>
      <c r="BG264" s="252">
        <f>IF(N264="zákl. prenesená",J264,0)</f>
        <v>0</v>
      </c>
      <c r="BH264" s="252">
        <f>IF(N264="zníž. prenesená",J264,0)</f>
        <v>0</v>
      </c>
      <c r="BI264" s="252">
        <f>IF(N264="nulová",J264,0)</f>
        <v>0</v>
      </c>
      <c r="BJ264" s="18" t="s">
        <v>92</v>
      </c>
      <c r="BK264" s="252">
        <f>ROUND(I264*H264,2)</f>
        <v>0</v>
      </c>
      <c r="BL264" s="18" t="s">
        <v>336</v>
      </c>
      <c r="BM264" s="251" t="s">
        <v>978</v>
      </c>
    </row>
    <row r="265" s="13" customFormat="1">
      <c r="A265" s="13"/>
      <c r="B265" s="258"/>
      <c r="C265" s="259"/>
      <c r="D265" s="260" t="s">
        <v>256</v>
      </c>
      <c r="E265" s="259"/>
      <c r="F265" s="262" t="s">
        <v>979</v>
      </c>
      <c r="G265" s="259"/>
      <c r="H265" s="263">
        <v>1041.9839999999999</v>
      </c>
      <c r="I265" s="264"/>
      <c r="J265" s="259"/>
      <c r="K265" s="259"/>
      <c r="L265" s="265"/>
      <c r="M265" s="266"/>
      <c r="N265" s="267"/>
      <c r="O265" s="267"/>
      <c r="P265" s="267"/>
      <c r="Q265" s="267"/>
      <c r="R265" s="267"/>
      <c r="S265" s="267"/>
      <c r="T265" s="268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69" t="s">
        <v>256</v>
      </c>
      <c r="AU265" s="269" t="s">
        <v>92</v>
      </c>
      <c r="AV265" s="13" t="s">
        <v>92</v>
      </c>
      <c r="AW265" s="13" t="s">
        <v>4</v>
      </c>
      <c r="AX265" s="13" t="s">
        <v>84</v>
      </c>
      <c r="AY265" s="269" t="s">
        <v>210</v>
      </c>
    </row>
    <row r="266" s="2" customFormat="1" ht="36.72453" customHeight="1">
      <c r="A266" s="39"/>
      <c r="B266" s="40"/>
      <c r="C266" s="239" t="s">
        <v>520</v>
      </c>
      <c r="D266" s="239" t="s">
        <v>213</v>
      </c>
      <c r="E266" s="240" t="s">
        <v>980</v>
      </c>
      <c r="F266" s="241" t="s">
        <v>981</v>
      </c>
      <c r="G266" s="242" t="s">
        <v>254</v>
      </c>
      <c r="H266" s="243">
        <v>868.32000000000005</v>
      </c>
      <c r="I266" s="244"/>
      <c r="J266" s="245">
        <f>ROUND(I266*H266,2)</f>
        <v>0</v>
      </c>
      <c r="K266" s="246"/>
      <c r="L266" s="45"/>
      <c r="M266" s="247" t="s">
        <v>1</v>
      </c>
      <c r="N266" s="248" t="s">
        <v>42</v>
      </c>
      <c r="O266" s="98"/>
      <c r="P266" s="249">
        <f>O266*H266</f>
        <v>0</v>
      </c>
      <c r="Q266" s="249">
        <v>0.0022000000000000001</v>
      </c>
      <c r="R266" s="249">
        <f>Q266*H266</f>
        <v>1.9103040000000002</v>
      </c>
      <c r="S266" s="249">
        <v>0</v>
      </c>
      <c r="T266" s="250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51" t="s">
        <v>336</v>
      </c>
      <c r="AT266" s="251" t="s">
        <v>213</v>
      </c>
      <c r="AU266" s="251" t="s">
        <v>92</v>
      </c>
      <c r="AY266" s="18" t="s">
        <v>210</v>
      </c>
      <c r="BE266" s="252">
        <f>IF(N266="základná",J266,0)</f>
        <v>0</v>
      </c>
      <c r="BF266" s="252">
        <f>IF(N266="znížená",J266,0)</f>
        <v>0</v>
      </c>
      <c r="BG266" s="252">
        <f>IF(N266="zákl. prenesená",J266,0)</f>
        <v>0</v>
      </c>
      <c r="BH266" s="252">
        <f>IF(N266="zníž. prenesená",J266,0)</f>
        <v>0</v>
      </c>
      <c r="BI266" s="252">
        <f>IF(N266="nulová",J266,0)</f>
        <v>0</v>
      </c>
      <c r="BJ266" s="18" t="s">
        <v>92</v>
      </c>
      <c r="BK266" s="252">
        <f>ROUND(I266*H266,2)</f>
        <v>0</v>
      </c>
      <c r="BL266" s="18" t="s">
        <v>336</v>
      </c>
      <c r="BM266" s="251" t="s">
        <v>982</v>
      </c>
    </row>
    <row r="267" s="13" customFormat="1">
      <c r="A267" s="13"/>
      <c r="B267" s="258"/>
      <c r="C267" s="259"/>
      <c r="D267" s="260" t="s">
        <v>256</v>
      </c>
      <c r="E267" s="261" t="s">
        <v>1</v>
      </c>
      <c r="F267" s="262" t="s">
        <v>974</v>
      </c>
      <c r="G267" s="259"/>
      <c r="H267" s="263">
        <v>453.60000000000002</v>
      </c>
      <c r="I267" s="264"/>
      <c r="J267" s="259"/>
      <c r="K267" s="259"/>
      <c r="L267" s="265"/>
      <c r="M267" s="266"/>
      <c r="N267" s="267"/>
      <c r="O267" s="267"/>
      <c r="P267" s="267"/>
      <c r="Q267" s="267"/>
      <c r="R267" s="267"/>
      <c r="S267" s="267"/>
      <c r="T267" s="268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69" t="s">
        <v>256</v>
      </c>
      <c r="AU267" s="269" t="s">
        <v>92</v>
      </c>
      <c r="AV267" s="13" t="s">
        <v>92</v>
      </c>
      <c r="AW267" s="13" t="s">
        <v>32</v>
      </c>
      <c r="AX267" s="13" t="s">
        <v>76</v>
      </c>
      <c r="AY267" s="269" t="s">
        <v>210</v>
      </c>
    </row>
    <row r="268" s="13" customFormat="1">
      <c r="A268" s="13"/>
      <c r="B268" s="258"/>
      <c r="C268" s="259"/>
      <c r="D268" s="260" t="s">
        <v>256</v>
      </c>
      <c r="E268" s="261" t="s">
        <v>1</v>
      </c>
      <c r="F268" s="262" t="s">
        <v>975</v>
      </c>
      <c r="G268" s="259"/>
      <c r="H268" s="263">
        <v>414.72000000000003</v>
      </c>
      <c r="I268" s="264"/>
      <c r="J268" s="259"/>
      <c r="K268" s="259"/>
      <c r="L268" s="265"/>
      <c r="M268" s="266"/>
      <c r="N268" s="267"/>
      <c r="O268" s="267"/>
      <c r="P268" s="267"/>
      <c r="Q268" s="267"/>
      <c r="R268" s="267"/>
      <c r="S268" s="267"/>
      <c r="T268" s="268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69" t="s">
        <v>256</v>
      </c>
      <c r="AU268" s="269" t="s">
        <v>92</v>
      </c>
      <c r="AV268" s="13" t="s">
        <v>92</v>
      </c>
      <c r="AW268" s="13" t="s">
        <v>32</v>
      </c>
      <c r="AX268" s="13" t="s">
        <v>76</v>
      </c>
      <c r="AY268" s="269" t="s">
        <v>210</v>
      </c>
    </row>
    <row r="269" s="14" customFormat="1">
      <c r="A269" s="14"/>
      <c r="B269" s="270"/>
      <c r="C269" s="271"/>
      <c r="D269" s="260" t="s">
        <v>256</v>
      </c>
      <c r="E269" s="272" t="s">
        <v>1</v>
      </c>
      <c r="F269" s="273" t="s">
        <v>268</v>
      </c>
      <c r="G269" s="271"/>
      <c r="H269" s="274">
        <v>868.32000000000005</v>
      </c>
      <c r="I269" s="275"/>
      <c r="J269" s="271"/>
      <c r="K269" s="271"/>
      <c r="L269" s="276"/>
      <c r="M269" s="277"/>
      <c r="N269" s="278"/>
      <c r="O269" s="278"/>
      <c r="P269" s="278"/>
      <c r="Q269" s="278"/>
      <c r="R269" s="278"/>
      <c r="S269" s="278"/>
      <c r="T269" s="279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80" t="s">
        <v>256</v>
      </c>
      <c r="AU269" s="280" t="s">
        <v>92</v>
      </c>
      <c r="AV269" s="14" t="s">
        <v>227</v>
      </c>
      <c r="AW269" s="14" t="s">
        <v>32</v>
      </c>
      <c r="AX269" s="14" t="s">
        <v>84</v>
      </c>
      <c r="AY269" s="280" t="s">
        <v>210</v>
      </c>
    </row>
    <row r="270" s="2" customFormat="1" ht="31.92453" customHeight="1">
      <c r="A270" s="39"/>
      <c r="B270" s="40"/>
      <c r="C270" s="239" t="s">
        <v>525</v>
      </c>
      <c r="D270" s="239" t="s">
        <v>213</v>
      </c>
      <c r="E270" s="240" t="s">
        <v>983</v>
      </c>
      <c r="F270" s="241" t="s">
        <v>984</v>
      </c>
      <c r="G270" s="242" t="s">
        <v>254</v>
      </c>
      <c r="H270" s="243">
        <v>496.80000000000001</v>
      </c>
      <c r="I270" s="244"/>
      <c r="J270" s="245">
        <f>ROUND(I270*H270,2)</f>
        <v>0</v>
      </c>
      <c r="K270" s="246"/>
      <c r="L270" s="45"/>
      <c r="M270" s="247" t="s">
        <v>1</v>
      </c>
      <c r="N270" s="248" t="s">
        <v>42</v>
      </c>
      <c r="O270" s="98"/>
      <c r="P270" s="249">
        <f>O270*H270</f>
        <v>0</v>
      </c>
      <c r="Q270" s="249">
        <v>3.0000000000000001E-05</v>
      </c>
      <c r="R270" s="249">
        <f>Q270*H270</f>
        <v>0.014904000000000001</v>
      </c>
      <c r="S270" s="249">
        <v>0</v>
      </c>
      <c r="T270" s="250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51" t="s">
        <v>336</v>
      </c>
      <c r="AT270" s="251" t="s">
        <v>213</v>
      </c>
      <c r="AU270" s="251" t="s">
        <v>92</v>
      </c>
      <c r="AY270" s="18" t="s">
        <v>210</v>
      </c>
      <c r="BE270" s="252">
        <f>IF(N270="základná",J270,0)</f>
        <v>0</v>
      </c>
      <c r="BF270" s="252">
        <f>IF(N270="znížená",J270,0)</f>
        <v>0</v>
      </c>
      <c r="BG270" s="252">
        <f>IF(N270="zákl. prenesená",J270,0)</f>
        <v>0</v>
      </c>
      <c r="BH270" s="252">
        <f>IF(N270="zníž. prenesená",J270,0)</f>
        <v>0</v>
      </c>
      <c r="BI270" s="252">
        <f>IF(N270="nulová",J270,0)</f>
        <v>0</v>
      </c>
      <c r="BJ270" s="18" t="s">
        <v>92</v>
      </c>
      <c r="BK270" s="252">
        <f>ROUND(I270*H270,2)</f>
        <v>0</v>
      </c>
      <c r="BL270" s="18" t="s">
        <v>336</v>
      </c>
      <c r="BM270" s="251" t="s">
        <v>985</v>
      </c>
    </row>
    <row r="271" s="13" customFormat="1">
      <c r="A271" s="13"/>
      <c r="B271" s="258"/>
      <c r="C271" s="259"/>
      <c r="D271" s="260" t="s">
        <v>256</v>
      </c>
      <c r="E271" s="261" t="s">
        <v>1</v>
      </c>
      <c r="F271" s="262" t="s">
        <v>986</v>
      </c>
      <c r="G271" s="259"/>
      <c r="H271" s="263">
        <v>496.80000000000001</v>
      </c>
      <c r="I271" s="264"/>
      <c r="J271" s="259"/>
      <c r="K271" s="259"/>
      <c r="L271" s="265"/>
      <c r="M271" s="266"/>
      <c r="N271" s="267"/>
      <c r="O271" s="267"/>
      <c r="P271" s="267"/>
      <c r="Q271" s="267"/>
      <c r="R271" s="267"/>
      <c r="S271" s="267"/>
      <c r="T271" s="268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69" t="s">
        <v>256</v>
      </c>
      <c r="AU271" s="269" t="s">
        <v>92</v>
      </c>
      <c r="AV271" s="13" t="s">
        <v>92</v>
      </c>
      <c r="AW271" s="13" t="s">
        <v>32</v>
      </c>
      <c r="AX271" s="13" t="s">
        <v>76</v>
      </c>
      <c r="AY271" s="269" t="s">
        <v>210</v>
      </c>
    </row>
    <row r="272" s="14" customFormat="1">
      <c r="A272" s="14"/>
      <c r="B272" s="270"/>
      <c r="C272" s="271"/>
      <c r="D272" s="260" t="s">
        <v>256</v>
      </c>
      <c r="E272" s="272" t="s">
        <v>1</v>
      </c>
      <c r="F272" s="273" t="s">
        <v>268</v>
      </c>
      <c r="G272" s="271"/>
      <c r="H272" s="274">
        <v>496.80000000000001</v>
      </c>
      <c r="I272" s="275"/>
      <c r="J272" s="271"/>
      <c r="K272" s="271"/>
      <c r="L272" s="276"/>
      <c r="M272" s="277"/>
      <c r="N272" s="278"/>
      <c r="O272" s="278"/>
      <c r="P272" s="278"/>
      <c r="Q272" s="278"/>
      <c r="R272" s="278"/>
      <c r="S272" s="278"/>
      <c r="T272" s="279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80" t="s">
        <v>256</v>
      </c>
      <c r="AU272" s="280" t="s">
        <v>92</v>
      </c>
      <c r="AV272" s="14" t="s">
        <v>227</v>
      </c>
      <c r="AW272" s="14" t="s">
        <v>32</v>
      </c>
      <c r="AX272" s="14" t="s">
        <v>84</v>
      </c>
      <c r="AY272" s="280" t="s">
        <v>210</v>
      </c>
    </row>
    <row r="273" s="12" customFormat="1" ht="25.92" customHeight="1">
      <c r="A273" s="12"/>
      <c r="B273" s="223"/>
      <c r="C273" s="224"/>
      <c r="D273" s="225" t="s">
        <v>75</v>
      </c>
      <c r="E273" s="226" t="s">
        <v>987</v>
      </c>
      <c r="F273" s="226" t="s">
        <v>988</v>
      </c>
      <c r="G273" s="224"/>
      <c r="H273" s="224"/>
      <c r="I273" s="227"/>
      <c r="J273" s="228">
        <f>BK273</f>
        <v>0</v>
      </c>
      <c r="K273" s="224"/>
      <c r="L273" s="229"/>
      <c r="M273" s="230"/>
      <c r="N273" s="231"/>
      <c r="O273" s="231"/>
      <c r="P273" s="232">
        <f>SUM(P274:P275)</f>
        <v>0</v>
      </c>
      <c r="Q273" s="231"/>
      <c r="R273" s="232">
        <f>SUM(R274:R275)</f>
        <v>0</v>
      </c>
      <c r="S273" s="231"/>
      <c r="T273" s="233">
        <f>SUM(T274:T275)</f>
        <v>0</v>
      </c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R273" s="234" t="s">
        <v>227</v>
      </c>
      <c r="AT273" s="235" t="s">
        <v>75</v>
      </c>
      <c r="AU273" s="235" t="s">
        <v>76</v>
      </c>
      <c r="AY273" s="234" t="s">
        <v>210</v>
      </c>
      <c r="BK273" s="236">
        <f>SUM(BK274:BK275)</f>
        <v>0</v>
      </c>
    </row>
    <row r="274" s="2" customFormat="1" ht="36.72453" customHeight="1">
      <c r="A274" s="39"/>
      <c r="B274" s="40"/>
      <c r="C274" s="239" t="s">
        <v>529</v>
      </c>
      <c r="D274" s="239" t="s">
        <v>213</v>
      </c>
      <c r="E274" s="240" t="s">
        <v>989</v>
      </c>
      <c r="F274" s="241" t="s">
        <v>990</v>
      </c>
      <c r="G274" s="242" t="s">
        <v>991</v>
      </c>
      <c r="H274" s="243">
        <v>200</v>
      </c>
      <c r="I274" s="244"/>
      <c r="J274" s="245">
        <f>ROUND(I274*H274,2)</f>
        <v>0</v>
      </c>
      <c r="K274" s="246"/>
      <c r="L274" s="45"/>
      <c r="M274" s="247" t="s">
        <v>1</v>
      </c>
      <c r="N274" s="248" t="s">
        <v>42</v>
      </c>
      <c r="O274" s="98"/>
      <c r="P274" s="249">
        <f>O274*H274</f>
        <v>0</v>
      </c>
      <c r="Q274" s="249">
        <v>0</v>
      </c>
      <c r="R274" s="249">
        <f>Q274*H274</f>
        <v>0</v>
      </c>
      <c r="S274" s="249">
        <v>0</v>
      </c>
      <c r="T274" s="250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51" t="s">
        <v>992</v>
      </c>
      <c r="AT274" s="251" t="s">
        <v>213</v>
      </c>
      <c r="AU274" s="251" t="s">
        <v>84</v>
      </c>
      <c r="AY274" s="18" t="s">
        <v>210</v>
      </c>
      <c r="BE274" s="252">
        <f>IF(N274="základná",J274,0)</f>
        <v>0</v>
      </c>
      <c r="BF274" s="252">
        <f>IF(N274="znížená",J274,0)</f>
        <v>0</v>
      </c>
      <c r="BG274" s="252">
        <f>IF(N274="zákl. prenesená",J274,0)</f>
        <v>0</v>
      </c>
      <c r="BH274" s="252">
        <f>IF(N274="zníž. prenesená",J274,0)</f>
        <v>0</v>
      </c>
      <c r="BI274" s="252">
        <f>IF(N274="nulová",J274,0)</f>
        <v>0</v>
      </c>
      <c r="BJ274" s="18" t="s">
        <v>92</v>
      </c>
      <c r="BK274" s="252">
        <f>ROUND(I274*H274,2)</f>
        <v>0</v>
      </c>
      <c r="BL274" s="18" t="s">
        <v>992</v>
      </c>
      <c r="BM274" s="251" t="s">
        <v>993</v>
      </c>
    </row>
    <row r="275" s="13" customFormat="1">
      <c r="A275" s="13"/>
      <c r="B275" s="258"/>
      <c r="C275" s="259"/>
      <c r="D275" s="260" t="s">
        <v>256</v>
      </c>
      <c r="E275" s="261" t="s">
        <v>1</v>
      </c>
      <c r="F275" s="262" t="s">
        <v>994</v>
      </c>
      <c r="G275" s="259"/>
      <c r="H275" s="263">
        <v>200</v>
      </c>
      <c r="I275" s="264"/>
      <c r="J275" s="259"/>
      <c r="K275" s="259"/>
      <c r="L275" s="265"/>
      <c r="M275" s="303"/>
      <c r="N275" s="304"/>
      <c r="O275" s="304"/>
      <c r="P275" s="304"/>
      <c r="Q275" s="304"/>
      <c r="R275" s="304"/>
      <c r="S275" s="304"/>
      <c r="T275" s="305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69" t="s">
        <v>256</v>
      </c>
      <c r="AU275" s="269" t="s">
        <v>84</v>
      </c>
      <c r="AV275" s="13" t="s">
        <v>92</v>
      </c>
      <c r="AW275" s="13" t="s">
        <v>32</v>
      </c>
      <c r="AX275" s="13" t="s">
        <v>84</v>
      </c>
      <c r="AY275" s="269" t="s">
        <v>210</v>
      </c>
    </row>
    <row r="276" s="2" customFormat="1" ht="6.96" customHeight="1">
      <c r="A276" s="39"/>
      <c r="B276" s="73"/>
      <c r="C276" s="74"/>
      <c r="D276" s="74"/>
      <c r="E276" s="74"/>
      <c r="F276" s="74"/>
      <c r="G276" s="74"/>
      <c r="H276" s="74"/>
      <c r="I276" s="74"/>
      <c r="J276" s="74"/>
      <c r="K276" s="74"/>
      <c r="L276" s="45"/>
      <c r="M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</row>
  </sheetData>
  <sheetProtection sheet="1" autoFilter="0" formatColumns="0" formatRows="0" objects="1" scenarios="1" spinCount="100000" saltValue="Q76eZXUaYYMerJJP5GWnvOjb5oCepyk67cT07uKH4CIvWcQRiE638xzzY44j6ddug7SmtnL19XV/Ib2lAe9DJw==" hashValue="crRL8ea1UdambcLFhdTn3/XB03gv0O7xb4HkvDxYdBPN9lRfLGcLxip3DUJb5BQ670aklwdeIbT1RSSVrBIAhw==" algorithmName="SHA-512" password="CC35"/>
  <autoFilter ref="C131:K275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20:H120"/>
    <mergeCell ref="E122:H122"/>
    <mergeCell ref="E124:H124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7.863281" style="1" customWidth="1"/>
    <col min="2" max="2" width="1.007813" style="1" customWidth="1"/>
    <col min="3" max="3" width="4.011719" style="1" customWidth="1"/>
    <col min="4" max="4" width="4.152344" style="1" customWidth="1"/>
    <col min="5" max="5" width="16.15234" style="1" customWidth="1"/>
    <col min="6" max="6" width="48.15234" style="1" customWidth="1"/>
    <col min="7" max="7" width="7.011719" style="1" customWidth="1"/>
    <col min="8" max="8" width="13.29297" style="1" customWidth="1"/>
    <col min="9" max="9" width="15.01172" style="1" customWidth="1"/>
    <col min="10" max="10" width="21.15234" style="1" customWidth="1"/>
    <col min="11" max="11" width="21.15234" style="1" hidden="1" customWidth="1"/>
    <col min="12" max="12" width="8.863281" style="1" customWidth="1"/>
    <col min="13" max="13" width="10.29297" style="1" hidden="1" customWidth="1"/>
    <col min="14" max="14" width="9.140625" style="1" hidden="1"/>
    <col min="15" max="15" width="13.43359" style="1" hidden="1" customWidth="1"/>
    <col min="16" max="16" width="13.43359" style="1" hidden="1" customWidth="1"/>
    <col min="17" max="17" width="13.43359" style="1" hidden="1" customWidth="1"/>
    <col min="18" max="18" width="13.43359" style="1" hidden="1" customWidth="1"/>
    <col min="19" max="19" width="13.43359" style="1" hidden="1" customWidth="1"/>
    <col min="20" max="20" width="13.43359" style="1" hidden="1" customWidth="1"/>
    <col min="21" max="21" width="15.43359" style="1" hidden="1" customWidth="1"/>
    <col min="22" max="22" width="11.72266" style="1" customWidth="1"/>
    <col min="23" max="23" width="15.43359" style="1" customWidth="1"/>
    <col min="24" max="24" width="11.72266" style="1" customWidth="1"/>
    <col min="25" max="25" width="14.15234" style="1" customWidth="1"/>
    <col min="26" max="26" width="10.43359" style="1" customWidth="1"/>
    <col min="27" max="27" width="14.15234" style="1" customWidth="1"/>
    <col min="28" max="28" width="15.43359" style="1" customWidth="1"/>
    <col min="29" max="29" width="10.43359" style="1" customWidth="1"/>
    <col min="30" max="30" width="14.15234" style="1" customWidth="1"/>
    <col min="31" max="31" width="15.43359" style="1" customWidth="1"/>
    <col min="44" max="44" width="9.140625" style="1" hidden="1"/>
    <col min="45" max="45" width="9.140625" style="1" hidden="1"/>
    <col min="46" max="46" width="9.140625" style="1" hidden="1"/>
    <col min="47" max="47" width="9.140625" style="1" hidden="1"/>
    <col min="48" max="48" width="9.140625" style="1" hidden="1"/>
    <col min="49" max="49" width="9.140625" style="1" hidden="1"/>
    <col min="50" max="50" width="9.140625" style="1" hidden="1"/>
    <col min="51" max="51" width="9.140625" style="1" hidden="1"/>
    <col min="52" max="52" width="9.140625" style="1" hidden="1"/>
    <col min="53" max="53" width="9.140625" style="1" hidden="1"/>
    <col min="54" max="54" width="9.140625" style="1" hidden="1"/>
    <col min="55" max="55" width="9.140625" style="1" hidden="1"/>
    <col min="56" max="56" width="9.140625" style="1" hidden="1"/>
    <col min="57" max="57" width="9.140625" style="1" hidden="1"/>
    <col min="58" max="58" width="9.140625" style="1" hidden="1"/>
    <col min="59" max="59" width="9.140625" style="1" hidden="1"/>
    <col min="60" max="60" width="9.140625" style="1" hidden="1"/>
    <col min="61" max="61" width="9.140625" style="1" hidden="1"/>
    <col min="62" max="62" width="9.140625" style="1" hidden="1"/>
    <col min="63" max="63" width="9.140625" style="1" hidden="1"/>
    <col min="64" max="64" width="9.140625" style="1" hidden="1"/>
    <col min="65" max="65" width="9.140625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103</v>
      </c>
    </row>
    <row r="3" s="1" customFormat="1" ht="6.96" customHeight="1">
      <c r="B3" s="154"/>
      <c r="C3" s="155"/>
      <c r="D3" s="155"/>
      <c r="E3" s="155"/>
      <c r="F3" s="155"/>
      <c r="G3" s="155"/>
      <c r="H3" s="155"/>
      <c r="I3" s="155"/>
      <c r="J3" s="155"/>
      <c r="K3" s="155"/>
      <c r="L3" s="21"/>
      <c r="AT3" s="18" t="s">
        <v>76</v>
      </c>
    </row>
    <row r="4" s="1" customFormat="1" ht="24.96" customHeight="1">
      <c r="B4" s="21"/>
      <c r="D4" s="156" t="s">
        <v>184</v>
      </c>
      <c r="L4" s="21"/>
      <c r="M4" s="157" t="s">
        <v>9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58" t="s">
        <v>15</v>
      </c>
      <c r="L6" s="21"/>
    </row>
    <row r="7" s="1" customFormat="1" ht="27.84906" customHeight="1">
      <c r="B7" s="21"/>
      <c r="E7" s="159" t="str">
        <f>'Rekapitulácia stavby'!K6</f>
        <v>Rekonštrukcia cesty a mostov II/512 hr. Trenčianskeho kraja - Veľké Pole - križ. II/428 Žarnovica , I. etapa</v>
      </c>
      <c r="F7" s="158"/>
      <c r="G7" s="158"/>
      <c r="H7" s="158"/>
      <c r="L7" s="21"/>
    </row>
    <row r="8">
      <c r="B8" s="21"/>
      <c r="D8" s="158" t="s">
        <v>185</v>
      </c>
      <c r="L8" s="21"/>
    </row>
    <row r="9" s="1" customFormat="1" ht="16.30189" customHeight="1">
      <c r="B9" s="21"/>
      <c r="E9" s="159" t="s">
        <v>234</v>
      </c>
      <c r="F9" s="1"/>
      <c r="G9" s="1"/>
      <c r="H9" s="1"/>
      <c r="L9" s="21"/>
    </row>
    <row r="10" s="1" customFormat="1" ht="12" customHeight="1">
      <c r="B10" s="21"/>
      <c r="D10" s="158" t="s">
        <v>235</v>
      </c>
      <c r="L10" s="21"/>
    </row>
    <row r="11" s="2" customFormat="1" ht="16.30189" customHeight="1">
      <c r="A11" s="39"/>
      <c r="B11" s="45"/>
      <c r="C11" s="39"/>
      <c r="D11" s="39"/>
      <c r="E11" s="170" t="s">
        <v>995</v>
      </c>
      <c r="F11" s="39"/>
      <c r="G11" s="39"/>
      <c r="H11" s="39"/>
      <c r="I11" s="39"/>
      <c r="J11" s="39"/>
      <c r="K11" s="39"/>
      <c r="L11" s="70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58" t="s">
        <v>996</v>
      </c>
      <c r="E12" s="39"/>
      <c r="F12" s="39"/>
      <c r="G12" s="39"/>
      <c r="H12" s="39"/>
      <c r="I12" s="39"/>
      <c r="J12" s="39"/>
      <c r="K12" s="39"/>
      <c r="L12" s="70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6.30189" customHeight="1">
      <c r="A13" s="39"/>
      <c r="B13" s="45"/>
      <c r="C13" s="39"/>
      <c r="D13" s="39"/>
      <c r="E13" s="160" t="s">
        <v>997</v>
      </c>
      <c r="F13" s="39"/>
      <c r="G13" s="39"/>
      <c r="H13" s="39"/>
      <c r="I13" s="39"/>
      <c r="J13" s="39"/>
      <c r="K13" s="39"/>
      <c r="L13" s="70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>
      <c r="A14" s="39"/>
      <c r="B14" s="45"/>
      <c r="C14" s="39"/>
      <c r="D14" s="39"/>
      <c r="E14" s="39"/>
      <c r="F14" s="39"/>
      <c r="G14" s="39"/>
      <c r="H14" s="39"/>
      <c r="I14" s="39"/>
      <c r="J14" s="39"/>
      <c r="K14" s="39"/>
      <c r="L14" s="70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2" customHeight="1">
      <c r="A15" s="39"/>
      <c r="B15" s="45"/>
      <c r="C15" s="39"/>
      <c r="D15" s="158" t="s">
        <v>17</v>
      </c>
      <c r="E15" s="39"/>
      <c r="F15" s="148" t="s">
        <v>1</v>
      </c>
      <c r="G15" s="39"/>
      <c r="H15" s="39"/>
      <c r="I15" s="158" t="s">
        <v>18</v>
      </c>
      <c r="J15" s="148" t="s">
        <v>1</v>
      </c>
      <c r="K15" s="39"/>
      <c r="L15" s="70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12" customHeight="1">
      <c r="A16" s="39"/>
      <c r="B16" s="45"/>
      <c r="C16" s="39"/>
      <c r="D16" s="158" t="s">
        <v>19</v>
      </c>
      <c r="E16" s="39"/>
      <c r="F16" s="148" t="s">
        <v>20</v>
      </c>
      <c r="G16" s="39"/>
      <c r="H16" s="39"/>
      <c r="I16" s="158" t="s">
        <v>21</v>
      </c>
      <c r="J16" s="161" t="str">
        <f>'Rekapitulácia stavby'!AN8</f>
        <v>14. 12. 2020</v>
      </c>
      <c r="K16" s="39"/>
      <c r="L16" s="70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0.8" customHeight="1">
      <c r="A17" s="39"/>
      <c r="B17" s="45"/>
      <c r="C17" s="39"/>
      <c r="D17" s="39"/>
      <c r="E17" s="39"/>
      <c r="F17" s="39"/>
      <c r="G17" s="39"/>
      <c r="H17" s="39"/>
      <c r="I17" s="39"/>
      <c r="J17" s="39"/>
      <c r="K17" s="39"/>
      <c r="L17" s="70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2" customHeight="1">
      <c r="A18" s="39"/>
      <c r="B18" s="45"/>
      <c r="C18" s="39"/>
      <c r="D18" s="158" t="s">
        <v>23</v>
      </c>
      <c r="E18" s="39"/>
      <c r="F18" s="39"/>
      <c r="G18" s="39"/>
      <c r="H18" s="39"/>
      <c r="I18" s="158" t="s">
        <v>24</v>
      </c>
      <c r="J18" s="148" t="s">
        <v>1</v>
      </c>
      <c r="K18" s="39"/>
      <c r="L18" s="70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18" customHeight="1">
      <c r="A19" s="39"/>
      <c r="B19" s="45"/>
      <c r="C19" s="39"/>
      <c r="D19" s="39"/>
      <c r="E19" s="148" t="s">
        <v>25</v>
      </c>
      <c r="F19" s="39"/>
      <c r="G19" s="39"/>
      <c r="H19" s="39"/>
      <c r="I19" s="158" t="s">
        <v>26</v>
      </c>
      <c r="J19" s="148" t="s">
        <v>1</v>
      </c>
      <c r="K19" s="39"/>
      <c r="L19" s="70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6.96" customHeight="1">
      <c r="A20" s="39"/>
      <c r="B20" s="45"/>
      <c r="C20" s="39"/>
      <c r="D20" s="39"/>
      <c r="E20" s="39"/>
      <c r="F20" s="39"/>
      <c r="G20" s="39"/>
      <c r="H20" s="39"/>
      <c r="I20" s="39"/>
      <c r="J20" s="39"/>
      <c r="K20" s="39"/>
      <c r="L20" s="70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2" customHeight="1">
      <c r="A21" s="39"/>
      <c r="B21" s="45"/>
      <c r="C21" s="39"/>
      <c r="D21" s="158" t="s">
        <v>27</v>
      </c>
      <c r="E21" s="39"/>
      <c r="F21" s="39"/>
      <c r="G21" s="39"/>
      <c r="H21" s="39"/>
      <c r="I21" s="158" t="s">
        <v>24</v>
      </c>
      <c r="J21" s="34" t="str">
        <f>'Rekapitulácia stavby'!AN13</f>
        <v>Vyplň údaj</v>
      </c>
      <c r="K21" s="39"/>
      <c r="L21" s="70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18" customHeight="1">
      <c r="A22" s="39"/>
      <c r="B22" s="45"/>
      <c r="C22" s="39"/>
      <c r="D22" s="39"/>
      <c r="E22" s="34" t="str">
        <f>'Rekapitulácia stavby'!E14</f>
        <v>Vyplň údaj</v>
      </c>
      <c r="F22" s="148"/>
      <c r="G22" s="148"/>
      <c r="H22" s="148"/>
      <c r="I22" s="158" t="s">
        <v>26</v>
      </c>
      <c r="J22" s="34" t="str">
        <f>'Rekapitulácia stavby'!AN14</f>
        <v>Vyplň údaj</v>
      </c>
      <c r="K22" s="39"/>
      <c r="L22" s="70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6.96" customHeight="1">
      <c r="A23" s="39"/>
      <c r="B23" s="45"/>
      <c r="C23" s="39"/>
      <c r="D23" s="39"/>
      <c r="E23" s="39"/>
      <c r="F23" s="39"/>
      <c r="G23" s="39"/>
      <c r="H23" s="39"/>
      <c r="I23" s="39"/>
      <c r="J23" s="39"/>
      <c r="K23" s="39"/>
      <c r="L23" s="70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2" customHeight="1">
      <c r="A24" s="39"/>
      <c r="B24" s="45"/>
      <c r="C24" s="39"/>
      <c r="D24" s="158" t="s">
        <v>29</v>
      </c>
      <c r="E24" s="39"/>
      <c r="F24" s="39"/>
      <c r="G24" s="39"/>
      <c r="H24" s="39"/>
      <c r="I24" s="158" t="s">
        <v>24</v>
      </c>
      <c r="J24" s="148" t="s">
        <v>30</v>
      </c>
      <c r="K24" s="39"/>
      <c r="L24" s="70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18" customHeight="1">
      <c r="A25" s="39"/>
      <c r="B25" s="45"/>
      <c r="C25" s="39"/>
      <c r="D25" s="39"/>
      <c r="E25" s="148" t="s">
        <v>31</v>
      </c>
      <c r="F25" s="39"/>
      <c r="G25" s="39"/>
      <c r="H25" s="39"/>
      <c r="I25" s="158" t="s">
        <v>26</v>
      </c>
      <c r="J25" s="148" t="s">
        <v>1</v>
      </c>
      <c r="K25" s="39"/>
      <c r="L25" s="70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6.96" customHeight="1">
      <c r="A26" s="39"/>
      <c r="B26" s="45"/>
      <c r="C26" s="39"/>
      <c r="D26" s="39"/>
      <c r="E26" s="39"/>
      <c r="F26" s="39"/>
      <c r="G26" s="39"/>
      <c r="H26" s="39"/>
      <c r="I26" s="39"/>
      <c r="J26" s="39"/>
      <c r="K26" s="39"/>
      <c r="L26" s="70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2" customFormat="1" ht="12" customHeight="1">
      <c r="A27" s="39"/>
      <c r="B27" s="45"/>
      <c r="C27" s="39"/>
      <c r="D27" s="158" t="s">
        <v>33</v>
      </c>
      <c r="E27" s="39"/>
      <c r="F27" s="39"/>
      <c r="G27" s="39"/>
      <c r="H27" s="39"/>
      <c r="I27" s="158" t="s">
        <v>24</v>
      </c>
      <c r="J27" s="148" t="s">
        <v>1</v>
      </c>
      <c r="K27" s="39"/>
      <c r="L27" s="70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="2" customFormat="1" ht="18" customHeight="1">
      <c r="A28" s="39"/>
      <c r="B28" s="45"/>
      <c r="C28" s="39"/>
      <c r="D28" s="39"/>
      <c r="E28" s="148" t="s">
        <v>237</v>
      </c>
      <c r="F28" s="39"/>
      <c r="G28" s="39"/>
      <c r="H28" s="39"/>
      <c r="I28" s="158" t="s">
        <v>26</v>
      </c>
      <c r="J28" s="148" t="s">
        <v>1</v>
      </c>
      <c r="K28" s="39"/>
      <c r="L28" s="70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39"/>
      <c r="E29" s="39"/>
      <c r="F29" s="39"/>
      <c r="G29" s="39"/>
      <c r="H29" s="39"/>
      <c r="I29" s="39"/>
      <c r="J29" s="39"/>
      <c r="K29" s="39"/>
      <c r="L29" s="70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12" customHeight="1">
      <c r="A30" s="39"/>
      <c r="B30" s="45"/>
      <c r="C30" s="39"/>
      <c r="D30" s="158" t="s">
        <v>35</v>
      </c>
      <c r="E30" s="39"/>
      <c r="F30" s="39"/>
      <c r="G30" s="39"/>
      <c r="H30" s="39"/>
      <c r="I30" s="39"/>
      <c r="J30" s="39"/>
      <c r="K30" s="39"/>
      <c r="L30" s="70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8" customFormat="1" ht="16.30189" customHeight="1">
      <c r="A31" s="162"/>
      <c r="B31" s="163"/>
      <c r="C31" s="162"/>
      <c r="D31" s="162"/>
      <c r="E31" s="164" t="s">
        <v>1</v>
      </c>
      <c r="F31" s="164"/>
      <c r="G31" s="164"/>
      <c r="H31" s="164"/>
      <c r="I31" s="162"/>
      <c r="J31" s="162"/>
      <c r="K31" s="162"/>
      <c r="L31" s="165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</row>
    <row r="32" s="2" customFormat="1" ht="6.96" customHeight="1">
      <c r="A32" s="39"/>
      <c r="B32" s="45"/>
      <c r="C32" s="39"/>
      <c r="D32" s="39"/>
      <c r="E32" s="39"/>
      <c r="F32" s="39"/>
      <c r="G32" s="39"/>
      <c r="H32" s="39"/>
      <c r="I32" s="39"/>
      <c r="J32" s="39"/>
      <c r="K32" s="39"/>
      <c r="L32" s="70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6.96" customHeight="1">
      <c r="A33" s="39"/>
      <c r="B33" s="45"/>
      <c r="C33" s="39"/>
      <c r="D33" s="166"/>
      <c r="E33" s="166"/>
      <c r="F33" s="166"/>
      <c r="G33" s="166"/>
      <c r="H33" s="166"/>
      <c r="I33" s="166"/>
      <c r="J33" s="166"/>
      <c r="K33" s="166"/>
      <c r="L33" s="70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25.44" customHeight="1">
      <c r="A34" s="39"/>
      <c r="B34" s="45"/>
      <c r="C34" s="39"/>
      <c r="D34" s="167" t="s">
        <v>36</v>
      </c>
      <c r="E34" s="39"/>
      <c r="F34" s="39"/>
      <c r="G34" s="39"/>
      <c r="H34" s="39"/>
      <c r="I34" s="39"/>
      <c r="J34" s="168">
        <f>ROUND(J135, 2)</f>
        <v>0</v>
      </c>
      <c r="K34" s="39"/>
      <c r="L34" s="70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="2" customFormat="1" ht="6.96" customHeight="1">
      <c r="A35" s="39"/>
      <c r="B35" s="45"/>
      <c r="C35" s="39"/>
      <c r="D35" s="166"/>
      <c r="E35" s="166"/>
      <c r="F35" s="166"/>
      <c r="G35" s="166"/>
      <c r="H35" s="166"/>
      <c r="I35" s="166"/>
      <c r="J35" s="166"/>
      <c r="K35" s="166"/>
      <c r="L35" s="70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="2" customFormat="1" ht="14.4" customHeight="1">
      <c r="A36" s="39"/>
      <c r="B36" s="45"/>
      <c r="C36" s="39"/>
      <c r="D36" s="39"/>
      <c r="E36" s="39"/>
      <c r="F36" s="169" t="s">
        <v>38</v>
      </c>
      <c r="G36" s="39"/>
      <c r="H36" s="39"/>
      <c r="I36" s="169" t="s">
        <v>37</v>
      </c>
      <c r="J36" s="169" t="s">
        <v>39</v>
      </c>
      <c r="K36" s="39"/>
      <c r="L36" s="70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="2" customFormat="1" ht="14.4" customHeight="1">
      <c r="A37" s="39"/>
      <c r="B37" s="45"/>
      <c r="C37" s="39"/>
      <c r="D37" s="170" t="s">
        <v>40</v>
      </c>
      <c r="E37" s="171" t="s">
        <v>41</v>
      </c>
      <c r="F37" s="172">
        <f>ROUND((SUM(BE135:BE303)),  2)</f>
        <v>0</v>
      </c>
      <c r="G37" s="173"/>
      <c r="H37" s="173"/>
      <c r="I37" s="174">
        <v>0.20000000000000001</v>
      </c>
      <c r="J37" s="172">
        <f>ROUND(((SUM(BE135:BE303))*I37),  2)</f>
        <v>0</v>
      </c>
      <c r="K37" s="39"/>
      <c r="L37" s="70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14.4" customHeight="1">
      <c r="A38" s="39"/>
      <c r="B38" s="45"/>
      <c r="C38" s="39"/>
      <c r="D38" s="39"/>
      <c r="E38" s="171" t="s">
        <v>42</v>
      </c>
      <c r="F38" s="172">
        <f>ROUND((SUM(BF135:BF303)),  2)</f>
        <v>0</v>
      </c>
      <c r="G38" s="173"/>
      <c r="H38" s="173"/>
      <c r="I38" s="174">
        <v>0.20000000000000001</v>
      </c>
      <c r="J38" s="172">
        <f>ROUND(((SUM(BF135:BF303))*I38),  2)</f>
        <v>0</v>
      </c>
      <c r="K38" s="39"/>
      <c r="L38" s="70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hidden="1" s="2" customFormat="1" ht="14.4" customHeight="1">
      <c r="A39" s="39"/>
      <c r="B39" s="45"/>
      <c r="C39" s="39"/>
      <c r="D39" s="39"/>
      <c r="E39" s="158" t="s">
        <v>43</v>
      </c>
      <c r="F39" s="175">
        <f>ROUND((SUM(BG135:BG303)),  2)</f>
        <v>0</v>
      </c>
      <c r="G39" s="39"/>
      <c r="H39" s="39"/>
      <c r="I39" s="176">
        <v>0.20000000000000001</v>
      </c>
      <c r="J39" s="175">
        <f>0</f>
        <v>0</v>
      </c>
      <c r="K39" s="39"/>
      <c r="L39" s="70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hidden="1" s="2" customFormat="1" ht="14.4" customHeight="1">
      <c r="A40" s="39"/>
      <c r="B40" s="45"/>
      <c r="C40" s="39"/>
      <c r="D40" s="39"/>
      <c r="E40" s="158" t="s">
        <v>44</v>
      </c>
      <c r="F40" s="175">
        <f>ROUND((SUM(BH135:BH303)),  2)</f>
        <v>0</v>
      </c>
      <c r="G40" s="39"/>
      <c r="H40" s="39"/>
      <c r="I40" s="176">
        <v>0.20000000000000001</v>
      </c>
      <c r="J40" s="175">
        <f>0</f>
        <v>0</v>
      </c>
      <c r="K40" s="39"/>
      <c r="L40" s="70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hidden="1" s="2" customFormat="1" ht="14.4" customHeight="1">
      <c r="A41" s="39"/>
      <c r="B41" s="45"/>
      <c r="C41" s="39"/>
      <c r="D41" s="39"/>
      <c r="E41" s="171" t="s">
        <v>45</v>
      </c>
      <c r="F41" s="172">
        <f>ROUND((SUM(BI135:BI303)),  2)</f>
        <v>0</v>
      </c>
      <c r="G41" s="173"/>
      <c r="H41" s="173"/>
      <c r="I41" s="174">
        <v>0</v>
      </c>
      <c r="J41" s="172">
        <f>0</f>
        <v>0</v>
      </c>
      <c r="K41" s="39"/>
      <c r="L41" s="70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="2" customFormat="1" ht="6.96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70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="2" customFormat="1" ht="25.44" customHeight="1">
      <c r="A43" s="39"/>
      <c r="B43" s="45"/>
      <c r="C43" s="177"/>
      <c r="D43" s="178" t="s">
        <v>46</v>
      </c>
      <c r="E43" s="179"/>
      <c r="F43" s="179"/>
      <c r="G43" s="180" t="s">
        <v>47</v>
      </c>
      <c r="H43" s="181" t="s">
        <v>48</v>
      </c>
      <c r="I43" s="179"/>
      <c r="J43" s="182">
        <f>SUM(J34:J41)</f>
        <v>0</v>
      </c>
      <c r="K43" s="183"/>
      <c r="L43" s="70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</row>
    <row r="44" s="2" customFormat="1" ht="14.4" customHeight="1">
      <c r="A44" s="39"/>
      <c r="B44" s="45"/>
      <c r="C44" s="39"/>
      <c r="D44" s="39"/>
      <c r="E44" s="39"/>
      <c r="F44" s="39"/>
      <c r="G44" s="39"/>
      <c r="H44" s="39"/>
      <c r="I44" s="39"/>
      <c r="J44" s="39"/>
      <c r="K44" s="39"/>
      <c r="L44" s="70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70"/>
      <c r="D50" s="184" t="s">
        <v>49</v>
      </c>
      <c r="E50" s="185"/>
      <c r="F50" s="185"/>
      <c r="G50" s="184" t="s">
        <v>50</v>
      </c>
      <c r="H50" s="185"/>
      <c r="I50" s="185"/>
      <c r="J50" s="185"/>
      <c r="K50" s="185"/>
      <c r="L50" s="70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86" t="s">
        <v>51</v>
      </c>
      <c r="E61" s="187"/>
      <c r="F61" s="188" t="s">
        <v>52</v>
      </c>
      <c r="G61" s="186" t="s">
        <v>51</v>
      </c>
      <c r="H61" s="187"/>
      <c r="I61" s="187"/>
      <c r="J61" s="189" t="s">
        <v>52</v>
      </c>
      <c r="K61" s="187"/>
      <c r="L61" s="70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84" t="s">
        <v>53</v>
      </c>
      <c r="E65" s="190"/>
      <c r="F65" s="190"/>
      <c r="G65" s="184" t="s">
        <v>54</v>
      </c>
      <c r="H65" s="190"/>
      <c r="I65" s="190"/>
      <c r="J65" s="190"/>
      <c r="K65" s="190"/>
      <c r="L65" s="70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86" t="s">
        <v>51</v>
      </c>
      <c r="E76" s="187"/>
      <c r="F76" s="188" t="s">
        <v>52</v>
      </c>
      <c r="G76" s="186" t="s">
        <v>51</v>
      </c>
      <c r="H76" s="187"/>
      <c r="I76" s="187"/>
      <c r="J76" s="189" t="s">
        <v>52</v>
      </c>
      <c r="K76" s="187"/>
      <c r="L76" s="70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91"/>
      <c r="C77" s="192"/>
      <c r="D77" s="192"/>
      <c r="E77" s="192"/>
      <c r="F77" s="192"/>
      <c r="G77" s="192"/>
      <c r="H77" s="192"/>
      <c r="I77" s="192"/>
      <c r="J77" s="192"/>
      <c r="K77" s="192"/>
      <c r="L77" s="70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hidden="1" s="2" customFormat="1" ht="6.96" customHeight="1">
      <c r="A81" s="39"/>
      <c r="B81" s="193"/>
      <c r="C81" s="194"/>
      <c r="D81" s="194"/>
      <c r="E81" s="194"/>
      <c r="F81" s="194"/>
      <c r="G81" s="194"/>
      <c r="H81" s="194"/>
      <c r="I81" s="194"/>
      <c r="J81" s="194"/>
      <c r="K81" s="194"/>
      <c r="L81" s="70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hidden="1" s="2" customFormat="1" ht="24.96" customHeight="1">
      <c r="A82" s="39"/>
      <c r="B82" s="40"/>
      <c r="C82" s="24" t="s">
        <v>187</v>
      </c>
      <c r="D82" s="41"/>
      <c r="E82" s="41"/>
      <c r="F82" s="41"/>
      <c r="G82" s="41"/>
      <c r="H82" s="41"/>
      <c r="I82" s="41"/>
      <c r="J82" s="41"/>
      <c r="K82" s="41"/>
      <c r="L82" s="70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hidden="1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70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hidden="1" s="2" customFormat="1" ht="12" customHeight="1">
      <c r="A84" s="39"/>
      <c r="B84" s="40"/>
      <c r="C84" s="33" t="s">
        <v>15</v>
      </c>
      <c r="D84" s="41"/>
      <c r="E84" s="41"/>
      <c r="F84" s="41"/>
      <c r="G84" s="41"/>
      <c r="H84" s="41"/>
      <c r="I84" s="41"/>
      <c r="J84" s="41"/>
      <c r="K84" s="41"/>
      <c r="L84" s="70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hidden="1" s="2" customFormat="1" ht="27.84906" customHeight="1">
      <c r="A85" s="39"/>
      <c r="B85" s="40"/>
      <c r="C85" s="41"/>
      <c r="D85" s="41"/>
      <c r="E85" s="195" t="str">
        <f>E7</f>
        <v>Rekonštrukcia cesty a mostov II/512 hr. Trenčianskeho kraja - Veľké Pole - križ. II/428 Žarnovica , I. etapa</v>
      </c>
      <c r="F85" s="33"/>
      <c r="G85" s="33"/>
      <c r="H85" s="33"/>
      <c r="I85" s="41"/>
      <c r="J85" s="41"/>
      <c r="K85" s="41"/>
      <c r="L85" s="70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hidden="1" s="1" customFormat="1" ht="12" customHeight="1">
      <c r="B86" s="22"/>
      <c r="C86" s="33" t="s">
        <v>185</v>
      </c>
      <c r="D86" s="23"/>
      <c r="E86" s="23"/>
      <c r="F86" s="23"/>
      <c r="G86" s="23"/>
      <c r="H86" s="23"/>
      <c r="I86" s="23"/>
      <c r="J86" s="23"/>
      <c r="K86" s="23"/>
      <c r="L86" s="21"/>
    </row>
    <row r="87" hidden="1" s="1" customFormat="1" ht="16.30189" customHeight="1">
      <c r="B87" s="22"/>
      <c r="C87" s="23"/>
      <c r="D87" s="23"/>
      <c r="E87" s="195" t="s">
        <v>234</v>
      </c>
      <c r="F87" s="23"/>
      <c r="G87" s="23"/>
      <c r="H87" s="23"/>
      <c r="I87" s="23"/>
      <c r="J87" s="23"/>
      <c r="K87" s="23"/>
      <c r="L87" s="21"/>
    </row>
    <row r="88" hidden="1" s="1" customFormat="1" ht="12" customHeight="1">
      <c r="B88" s="22"/>
      <c r="C88" s="33" t="s">
        <v>235</v>
      </c>
      <c r="D88" s="23"/>
      <c r="E88" s="23"/>
      <c r="F88" s="23"/>
      <c r="G88" s="23"/>
      <c r="H88" s="23"/>
      <c r="I88" s="23"/>
      <c r="J88" s="23"/>
      <c r="K88" s="23"/>
      <c r="L88" s="21"/>
    </row>
    <row r="89" hidden="1" s="2" customFormat="1" ht="16.30189" customHeight="1">
      <c r="A89" s="39"/>
      <c r="B89" s="40"/>
      <c r="C89" s="41"/>
      <c r="D89" s="41"/>
      <c r="E89" s="306" t="s">
        <v>995</v>
      </c>
      <c r="F89" s="41"/>
      <c r="G89" s="41"/>
      <c r="H89" s="41"/>
      <c r="I89" s="41"/>
      <c r="J89" s="41"/>
      <c r="K89" s="41"/>
      <c r="L89" s="70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hidden="1" s="2" customFormat="1" ht="12" customHeight="1">
      <c r="A90" s="39"/>
      <c r="B90" s="40"/>
      <c r="C90" s="33" t="s">
        <v>996</v>
      </c>
      <c r="D90" s="41"/>
      <c r="E90" s="41"/>
      <c r="F90" s="41"/>
      <c r="G90" s="41"/>
      <c r="H90" s="41"/>
      <c r="I90" s="41"/>
      <c r="J90" s="41"/>
      <c r="K90" s="41"/>
      <c r="L90" s="70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hidden="1" s="2" customFormat="1" ht="16.30189" customHeight="1">
      <c r="A91" s="39"/>
      <c r="B91" s="40"/>
      <c r="C91" s="41"/>
      <c r="D91" s="41"/>
      <c r="E91" s="83" t="str">
        <f>E13</f>
        <v>01011 - Priepust v km 10,014 - P22555</v>
      </c>
      <c r="F91" s="41"/>
      <c r="G91" s="41"/>
      <c r="H91" s="41"/>
      <c r="I91" s="41"/>
      <c r="J91" s="41"/>
      <c r="K91" s="41"/>
      <c r="L91" s="70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hidden="1" s="2" customFormat="1" ht="6.96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70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hidden="1" s="2" customFormat="1" ht="12" customHeight="1">
      <c r="A93" s="39"/>
      <c r="B93" s="40"/>
      <c r="C93" s="33" t="s">
        <v>19</v>
      </c>
      <c r="D93" s="41"/>
      <c r="E93" s="41"/>
      <c r="F93" s="28" t="str">
        <f>F16</f>
        <v>Okres Žarnovica , k. ú. Veľké Pole</v>
      </c>
      <c r="G93" s="41"/>
      <c r="H93" s="41"/>
      <c r="I93" s="33" t="s">
        <v>21</v>
      </c>
      <c r="J93" s="86" t="str">
        <f>IF(J16="","",J16)</f>
        <v>14. 12. 2020</v>
      </c>
      <c r="K93" s="41"/>
      <c r="L93" s="70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hidden="1" s="2" customFormat="1" ht="6.96" customHeight="1">
      <c r="A94" s="39"/>
      <c r="B94" s="40"/>
      <c r="C94" s="41"/>
      <c r="D94" s="41"/>
      <c r="E94" s="41"/>
      <c r="F94" s="41"/>
      <c r="G94" s="41"/>
      <c r="H94" s="41"/>
      <c r="I94" s="41"/>
      <c r="J94" s="41"/>
      <c r="K94" s="41"/>
      <c r="L94" s="70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hidden="1" s="2" customFormat="1" ht="24.81509" customHeight="1">
      <c r="A95" s="39"/>
      <c r="B95" s="40"/>
      <c r="C95" s="33" t="s">
        <v>23</v>
      </c>
      <c r="D95" s="41"/>
      <c r="E95" s="41"/>
      <c r="F95" s="28" t="str">
        <f>E19</f>
        <v xml:space="preserve">BANSKOBYSTRICKÝ SAMOSPRÁVNY KRAJ </v>
      </c>
      <c r="G95" s="41"/>
      <c r="H95" s="41"/>
      <c r="I95" s="33" t="s">
        <v>29</v>
      </c>
      <c r="J95" s="37" t="str">
        <f>E25</f>
        <v>ISPO spol.s r.o. , Prešov</v>
      </c>
      <c r="K95" s="41"/>
      <c r="L95" s="70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hidden="1" s="2" customFormat="1" ht="15.30566" customHeight="1">
      <c r="A96" s="39"/>
      <c r="B96" s="40"/>
      <c r="C96" s="33" t="s">
        <v>27</v>
      </c>
      <c r="D96" s="41"/>
      <c r="E96" s="41"/>
      <c r="F96" s="28" t="str">
        <f>IF(E22="","",E22)</f>
        <v>Vyplň údaj</v>
      </c>
      <c r="G96" s="41"/>
      <c r="H96" s="41"/>
      <c r="I96" s="33" t="s">
        <v>33</v>
      </c>
      <c r="J96" s="37" t="str">
        <f>E28</f>
        <v>Macura M.</v>
      </c>
      <c r="K96" s="41"/>
      <c r="L96" s="70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hidden="1" s="2" customFormat="1" ht="10.32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70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hidden="1" s="2" customFormat="1" ht="29.28" customHeight="1">
      <c r="A98" s="39"/>
      <c r="B98" s="40"/>
      <c r="C98" s="196" t="s">
        <v>188</v>
      </c>
      <c r="D98" s="197"/>
      <c r="E98" s="197"/>
      <c r="F98" s="197"/>
      <c r="G98" s="197"/>
      <c r="H98" s="197"/>
      <c r="I98" s="197"/>
      <c r="J98" s="198" t="s">
        <v>189</v>
      </c>
      <c r="K98" s="197"/>
      <c r="L98" s="70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hidden="1" s="2" customFormat="1" ht="10.32" customHeight="1">
      <c r="A99" s="39"/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70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hidden="1" s="2" customFormat="1" ht="22.8" customHeight="1">
      <c r="A100" s="39"/>
      <c r="B100" s="40"/>
      <c r="C100" s="199" t="s">
        <v>190</v>
      </c>
      <c r="D100" s="41"/>
      <c r="E100" s="41"/>
      <c r="F100" s="41"/>
      <c r="G100" s="41"/>
      <c r="H100" s="41"/>
      <c r="I100" s="41"/>
      <c r="J100" s="117">
        <f>J135</f>
        <v>0</v>
      </c>
      <c r="K100" s="41"/>
      <c r="L100" s="70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U100" s="18" t="s">
        <v>191</v>
      </c>
    </row>
    <row r="101" hidden="1" s="9" customFormat="1" ht="24.96" customHeight="1">
      <c r="A101" s="9"/>
      <c r="B101" s="200"/>
      <c r="C101" s="201"/>
      <c r="D101" s="202" t="s">
        <v>238</v>
      </c>
      <c r="E101" s="203"/>
      <c r="F101" s="203"/>
      <c r="G101" s="203"/>
      <c r="H101" s="203"/>
      <c r="I101" s="203"/>
      <c r="J101" s="204">
        <f>J136</f>
        <v>0</v>
      </c>
      <c r="K101" s="201"/>
      <c r="L101" s="205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hidden="1" s="10" customFormat="1" ht="19.92" customHeight="1">
      <c r="A102" s="10"/>
      <c r="B102" s="206"/>
      <c r="C102" s="140"/>
      <c r="D102" s="207" t="s">
        <v>239</v>
      </c>
      <c r="E102" s="208"/>
      <c r="F102" s="208"/>
      <c r="G102" s="208"/>
      <c r="H102" s="208"/>
      <c r="I102" s="208"/>
      <c r="J102" s="209">
        <f>J137</f>
        <v>0</v>
      </c>
      <c r="K102" s="140"/>
      <c r="L102" s="2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hidden="1" s="10" customFormat="1" ht="19.92" customHeight="1">
      <c r="A103" s="10"/>
      <c r="B103" s="206"/>
      <c r="C103" s="140"/>
      <c r="D103" s="207" t="s">
        <v>241</v>
      </c>
      <c r="E103" s="208"/>
      <c r="F103" s="208"/>
      <c r="G103" s="208"/>
      <c r="H103" s="208"/>
      <c r="I103" s="208"/>
      <c r="J103" s="209">
        <f>J164</f>
        <v>0</v>
      </c>
      <c r="K103" s="140"/>
      <c r="L103" s="2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hidden="1" s="10" customFormat="1" ht="19.92" customHeight="1">
      <c r="A104" s="10"/>
      <c r="B104" s="206"/>
      <c r="C104" s="140"/>
      <c r="D104" s="207" t="s">
        <v>242</v>
      </c>
      <c r="E104" s="208"/>
      <c r="F104" s="208"/>
      <c r="G104" s="208"/>
      <c r="H104" s="208"/>
      <c r="I104" s="208"/>
      <c r="J104" s="209">
        <f>J193</f>
        <v>0</v>
      </c>
      <c r="K104" s="140"/>
      <c r="L104" s="2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hidden="1" s="10" customFormat="1" ht="19.92" customHeight="1">
      <c r="A105" s="10"/>
      <c r="B105" s="206"/>
      <c r="C105" s="140"/>
      <c r="D105" s="207" t="s">
        <v>243</v>
      </c>
      <c r="E105" s="208"/>
      <c r="F105" s="208"/>
      <c r="G105" s="208"/>
      <c r="H105" s="208"/>
      <c r="I105" s="208"/>
      <c r="J105" s="209">
        <f>J218</f>
        <v>0</v>
      </c>
      <c r="K105" s="140"/>
      <c r="L105" s="2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hidden="1" s="10" customFormat="1" ht="19.92" customHeight="1">
      <c r="A106" s="10"/>
      <c r="B106" s="206"/>
      <c r="C106" s="140"/>
      <c r="D106" s="207" t="s">
        <v>841</v>
      </c>
      <c r="E106" s="208"/>
      <c r="F106" s="208"/>
      <c r="G106" s="208"/>
      <c r="H106" s="208"/>
      <c r="I106" s="208"/>
      <c r="J106" s="209">
        <f>J225</f>
        <v>0</v>
      </c>
      <c r="K106" s="140"/>
      <c r="L106" s="2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hidden="1" s="10" customFormat="1" ht="19.92" customHeight="1">
      <c r="A107" s="10"/>
      <c r="B107" s="206"/>
      <c r="C107" s="140"/>
      <c r="D107" s="207" t="s">
        <v>244</v>
      </c>
      <c r="E107" s="208"/>
      <c r="F107" s="208"/>
      <c r="G107" s="208"/>
      <c r="H107" s="208"/>
      <c r="I107" s="208"/>
      <c r="J107" s="209">
        <f>J232</f>
        <v>0</v>
      </c>
      <c r="K107" s="140"/>
      <c r="L107" s="2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hidden="1" s="10" customFormat="1" ht="19.92" customHeight="1">
      <c r="A108" s="10"/>
      <c r="B108" s="206"/>
      <c r="C108" s="140"/>
      <c r="D108" s="207" t="s">
        <v>245</v>
      </c>
      <c r="E108" s="208"/>
      <c r="F108" s="208"/>
      <c r="G108" s="208"/>
      <c r="H108" s="208"/>
      <c r="I108" s="208"/>
      <c r="J108" s="209">
        <f>J238</f>
        <v>0</v>
      </c>
      <c r="K108" s="140"/>
      <c r="L108" s="2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hidden="1" s="10" customFormat="1" ht="19.92" customHeight="1">
      <c r="A109" s="10"/>
      <c r="B109" s="206"/>
      <c r="C109" s="140"/>
      <c r="D109" s="207" t="s">
        <v>246</v>
      </c>
      <c r="E109" s="208"/>
      <c r="F109" s="208"/>
      <c r="G109" s="208"/>
      <c r="H109" s="208"/>
      <c r="I109" s="208"/>
      <c r="J109" s="209">
        <f>J281</f>
        <v>0</v>
      </c>
      <c r="K109" s="140"/>
      <c r="L109" s="2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hidden="1" s="9" customFormat="1" ht="24.96" customHeight="1">
      <c r="A110" s="9"/>
      <c r="B110" s="200"/>
      <c r="C110" s="201"/>
      <c r="D110" s="202" t="s">
        <v>247</v>
      </c>
      <c r="E110" s="203"/>
      <c r="F110" s="203"/>
      <c r="G110" s="203"/>
      <c r="H110" s="203"/>
      <c r="I110" s="203"/>
      <c r="J110" s="204">
        <f>J283</f>
        <v>0</v>
      </c>
      <c r="K110" s="201"/>
      <c r="L110" s="205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hidden="1" s="10" customFormat="1" ht="19.92" customHeight="1">
      <c r="A111" s="10"/>
      <c r="B111" s="206"/>
      <c r="C111" s="140"/>
      <c r="D111" s="207" t="s">
        <v>248</v>
      </c>
      <c r="E111" s="208"/>
      <c r="F111" s="208"/>
      <c r="G111" s="208"/>
      <c r="H111" s="208"/>
      <c r="I111" s="208"/>
      <c r="J111" s="209">
        <f>J284</f>
        <v>0</v>
      </c>
      <c r="K111" s="140"/>
      <c r="L111" s="2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hidden="1" s="2" customFormat="1" ht="21.84" customHeight="1">
      <c r="A112" s="39"/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70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hidden="1" s="2" customFormat="1" ht="6.96" customHeight="1">
      <c r="A113" s="39"/>
      <c r="B113" s="73"/>
      <c r="C113" s="74"/>
      <c r="D113" s="74"/>
      <c r="E113" s="74"/>
      <c r="F113" s="74"/>
      <c r="G113" s="74"/>
      <c r="H113" s="74"/>
      <c r="I113" s="74"/>
      <c r="J113" s="74"/>
      <c r="K113" s="74"/>
      <c r="L113" s="70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hidden="1"/>
    <row r="115" hidden="1"/>
    <row r="116" hidden="1"/>
    <row r="117" s="2" customFormat="1" ht="6.96" customHeight="1">
      <c r="A117" s="39"/>
      <c r="B117" s="75"/>
      <c r="C117" s="76"/>
      <c r="D117" s="76"/>
      <c r="E117" s="76"/>
      <c r="F117" s="76"/>
      <c r="G117" s="76"/>
      <c r="H117" s="76"/>
      <c r="I117" s="76"/>
      <c r="J117" s="76"/>
      <c r="K117" s="76"/>
      <c r="L117" s="70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2" customFormat="1" ht="24.96" customHeight="1">
      <c r="A118" s="39"/>
      <c r="B118" s="40"/>
      <c r="C118" s="24" t="s">
        <v>195</v>
      </c>
      <c r="D118" s="41"/>
      <c r="E118" s="41"/>
      <c r="F118" s="41"/>
      <c r="G118" s="41"/>
      <c r="H118" s="41"/>
      <c r="I118" s="41"/>
      <c r="J118" s="41"/>
      <c r="K118" s="41"/>
      <c r="L118" s="70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="2" customFormat="1" ht="6.96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70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="2" customFormat="1" ht="12" customHeight="1">
      <c r="A120" s="39"/>
      <c r="B120" s="40"/>
      <c r="C120" s="33" t="s">
        <v>15</v>
      </c>
      <c r="D120" s="41"/>
      <c r="E120" s="41"/>
      <c r="F120" s="41"/>
      <c r="G120" s="41"/>
      <c r="H120" s="41"/>
      <c r="I120" s="41"/>
      <c r="J120" s="41"/>
      <c r="K120" s="41"/>
      <c r="L120" s="70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="2" customFormat="1" ht="27.84906" customHeight="1">
      <c r="A121" s="39"/>
      <c r="B121" s="40"/>
      <c r="C121" s="41"/>
      <c r="D121" s="41"/>
      <c r="E121" s="195" t="str">
        <f>E7</f>
        <v>Rekonštrukcia cesty a mostov II/512 hr. Trenčianskeho kraja - Veľké Pole - križ. II/428 Žarnovica , I. etapa</v>
      </c>
      <c r="F121" s="33"/>
      <c r="G121" s="33"/>
      <c r="H121" s="33"/>
      <c r="I121" s="41"/>
      <c r="J121" s="41"/>
      <c r="K121" s="41"/>
      <c r="L121" s="70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="1" customFormat="1" ht="12" customHeight="1">
      <c r="B122" s="22"/>
      <c r="C122" s="33" t="s">
        <v>185</v>
      </c>
      <c r="D122" s="23"/>
      <c r="E122" s="23"/>
      <c r="F122" s="23"/>
      <c r="G122" s="23"/>
      <c r="H122" s="23"/>
      <c r="I122" s="23"/>
      <c r="J122" s="23"/>
      <c r="K122" s="23"/>
      <c r="L122" s="21"/>
    </row>
    <row r="123" s="1" customFormat="1" ht="16.30189" customHeight="1">
      <c r="B123" s="22"/>
      <c r="C123" s="23"/>
      <c r="D123" s="23"/>
      <c r="E123" s="195" t="s">
        <v>234</v>
      </c>
      <c r="F123" s="23"/>
      <c r="G123" s="23"/>
      <c r="H123" s="23"/>
      <c r="I123" s="23"/>
      <c r="J123" s="23"/>
      <c r="K123" s="23"/>
      <c r="L123" s="21"/>
    </row>
    <row r="124" s="1" customFormat="1" ht="12" customHeight="1">
      <c r="B124" s="22"/>
      <c r="C124" s="33" t="s">
        <v>235</v>
      </c>
      <c r="D124" s="23"/>
      <c r="E124" s="23"/>
      <c r="F124" s="23"/>
      <c r="G124" s="23"/>
      <c r="H124" s="23"/>
      <c r="I124" s="23"/>
      <c r="J124" s="23"/>
      <c r="K124" s="23"/>
      <c r="L124" s="21"/>
    </row>
    <row r="125" s="2" customFormat="1" ht="16.30189" customHeight="1">
      <c r="A125" s="39"/>
      <c r="B125" s="40"/>
      <c r="C125" s="41"/>
      <c r="D125" s="41"/>
      <c r="E125" s="306" t="s">
        <v>995</v>
      </c>
      <c r="F125" s="41"/>
      <c r="G125" s="41"/>
      <c r="H125" s="41"/>
      <c r="I125" s="41"/>
      <c r="J125" s="41"/>
      <c r="K125" s="41"/>
      <c r="L125" s="70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="2" customFormat="1" ht="12" customHeight="1">
      <c r="A126" s="39"/>
      <c r="B126" s="40"/>
      <c r="C126" s="33" t="s">
        <v>996</v>
      </c>
      <c r="D126" s="41"/>
      <c r="E126" s="41"/>
      <c r="F126" s="41"/>
      <c r="G126" s="41"/>
      <c r="H126" s="41"/>
      <c r="I126" s="41"/>
      <c r="J126" s="41"/>
      <c r="K126" s="41"/>
      <c r="L126" s="70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="2" customFormat="1" ht="16.30189" customHeight="1">
      <c r="A127" s="39"/>
      <c r="B127" s="40"/>
      <c r="C127" s="41"/>
      <c r="D127" s="41"/>
      <c r="E127" s="83" t="str">
        <f>E13</f>
        <v>01011 - Priepust v km 10,014 - P22555</v>
      </c>
      <c r="F127" s="41"/>
      <c r="G127" s="41"/>
      <c r="H127" s="41"/>
      <c r="I127" s="41"/>
      <c r="J127" s="41"/>
      <c r="K127" s="41"/>
      <c r="L127" s="70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="2" customFormat="1" ht="6.96" customHeight="1">
      <c r="A128" s="39"/>
      <c r="B128" s="40"/>
      <c r="C128" s="41"/>
      <c r="D128" s="41"/>
      <c r="E128" s="41"/>
      <c r="F128" s="41"/>
      <c r="G128" s="41"/>
      <c r="H128" s="41"/>
      <c r="I128" s="41"/>
      <c r="J128" s="41"/>
      <c r="K128" s="41"/>
      <c r="L128" s="70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="2" customFormat="1" ht="12" customHeight="1">
      <c r="A129" s="39"/>
      <c r="B129" s="40"/>
      <c r="C129" s="33" t="s">
        <v>19</v>
      </c>
      <c r="D129" s="41"/>
      <c r="E129" s="41"/>
      <c r="F129" s="28" t="str">
        <f>F16</f>
        <v>Okres Žarnovica , k. ú. Veľké Pole</v>
      </c>
      <c r="G129" s="41"/>
      <c r="H129" s="41"/>
      <c r="I129" s="33" t="s">
        <v>21</v>
      </c>
      <c r="J129" s="86" t="str">
        <f>IF(J16="","",J16)</f>
        <v>14. 12. 2020</v>
      </c>
      <c r="K129" s="41"/>
      <c r="L129" s="70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="2" customFormat="1" ht="6.96" customHeight="1">
      <c r="A130" s="39"/>
      <c r="B130" s="40"/>
      <c r="C130" s="41"/>
      <c r="D130" s="41"/>
      <c r="E130" s="41"/>
      <c r="F130" s="41"/>
      <c r="G130" s="41"/>
      <c r="H130" s="41"/>
      <c r="I130" s="41"/>
      <c r="J130" s="41"/>
      <c r="K130" s="41"/>
      <c r="L130" s="70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="2" customFormat="1" ht="24.81509" customHeight="1">
      <c r="A131" s="39"/>
      <c r="B131" s="40"/>
      <c r="C131" s="33" t="s">
        <v>23</v>
      </c>
      <c r="D131" s="41"/>
      <c r="E131" s="41"/>
      <c r="F131" s="28" t="str">
        <f>E19</f>
        <v xml:space="preserve">BANSKOBYSTRICKÝ SAMOSPRÁVNY KRAJ </v>
      </c>
      <c r="G131" s="41"/>
      <c r="H131" s="41"/>
      <c r="I131" s="33" t="s">
        <v>29</v>
      </c>
      <c r="J131" s="37" t="str">
        <f>E25</f>
        <v>ISPO spol.s r.o. , Prešov</v>
      </c>
      <c r="K131" s="41"/>
      <c r="L131" s="70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="2" customFormat="1" ht="15.30566" customHeight="1">
      <c r="A132" s="39"/>
      <c r="B132" s="40"/>
      <c r="C132" s="33" t="s">
        <v>27</v>
      </c>
      <c r="D132" s="41"/>
      <c r="E132" s="41"/>
      <c r="F132" s="28" t="str">
        <f>IF(E22="","",E22)</f>
        <v>Vyplň údaj</v>
      </c>
      <c r="G132" s="41"/>
      <c r="H132" s="41"/>
      <c r="I132" s="33" t="s">
        <v>33</v>
      </c>
      <c r="J132" s="37" t="str">
        <f>E28</f>
        <v>Macura M.</v>
      </c>
      <c r="K132" s="41"/>
      <c r="L132" s="70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  <row r="133" s="2" customFormat="1" ht="10.32" customHeight="1">
      <c r="A133" s="39"/>
      <c r="B133" s="40"/>
      <c r="C133" s="41"/>
      <c r="D133" s="41"/>
      <c r="E133" s="41"/>
      <c r="F133" s="41"/>
      <c r="G133" s="41"/>
      <c r="H133" s="41"/>
      <c r="I133" s="41"/>
      <c r="J133" s="41"/>
      <c r="K133" s="41"/>
      <c r="L133" s="70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</row>
    <row r="134" s="11" customFormat="1" ht="29.28" customHeight="1">
      <c r="A134" s="211"/>
      <c r="B134" s="212"/>
      <c r="C134" s="213" t="s">
        <v>196</v>
      </c>
      <c r="D134" s="214" t="s">
        <v>61</v>
      </c>
      <c r="E134" s="214" t="s">
        <v>57</v>
      </c>
      <c r="F134" s="214" t="s">
        <v>58</v>
      </c>
      <c r="G134" s="214" t="s">
        <v>197</v>
      </c>
      <c r="H134" s="214" t="s">
        <v>198</v>
      </c>
      <c r="I134" s="214" t="s">
        <v>199</v>
      </c>
      <c r="J134" s="215" t="s">
        <v>189</v>
      </c>
      <c r="K134" s="216" t="s">
        <v>200</v>
      </c>
      <c r="L134" s="217"/>
      <c r="M134" s="107" t="s">
        <v>1</v>
      </c>
      <c r="N134" s="108" t="s">
        <v>40</v>
      </c>
      <c r="O134" s="108" t="s">
        <v>201</v>
      </c>
      <c r="P134" s="108" t="s">
        <v>202</v>
      </c>
      <c r="Q134" s="108" t="s">
        <v>203</v>
      </c>
      <c r="R134" s="108" t="s">
        <v>204</v>
      </c>
      <c r="S134" s="108" t="s">
        <v>205</v>
      </c>
      <c r="T134" s="109" t="s">
        <v>206</v>
      </c>
      <c r="U134" s="211"/>
      <c r="V134" s="211"/>
      <c r="W134" s="211"/>
      <c r="X134" s="211"/>
      <c r="Y134" s="211"/>
      <c r="Z134" s="211"/>
      <c r="AA134" s="211"/>
      <c r="AB134" s="211"/>
      <c r="AC134" s="211"/>
      <c r="AD134" s="211"/>
      <c r="AE134" s="211"/>
    </row>
    <row r="135" s="2" customFormat="1" ht="22.8" customHeight="1">
      <c r="A135" s="39"/>
      <c r="B135" s="40"/>
      <c r="C135" s="114" t="s">
        <v>190</v>
      </c>
      <c r="D135" s="41"/>
      <c r="E135" s="41"/>
      <c r="F135" s="41"/>
      <c r="G135" s="41"/>
      <c r="H135" s="41"/>
      <c r="I135" s="41"/>
      <c r="J135" s="218">
        <f>BK135</f>
        <v>0</v>
      </c>
      <c r="K135" s="41"/>
      <c r="L135" s="45"/>
      <c r="M135" s="110"/>
      <c r="N135" s="219"/>
      <c r="O135" s="111"/>
      <c r="P135" s="220">
        <f>P136+P283</f>
        <v>0</v>
      </c>
      <c r="Q135" s="111"/>
      <c r="R135" s="220">
        <f>R136+R283</f>
        <v>62.633109210000001</v>
      </c>
      <c r="S135" s="111"/>
      <c r="T135" s="221">
        <f>T136+T283</f>
        <v>30.33733333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75</v>
      </c>
      <c r="AU135" s="18" t="s">
        <v>191</v>
      </c>
      <c r="BK135" s="222">
        <f>BK136+BK283</f>
        <v>0</v>
      </c>
    </row>
    <row r="136" s="12" customFormat="1" ht="25.92" customHeight="1">
      <c r="A136" s="12"/>
      <c r="B136" s="223"/>
      <c r="C136" s="224"/>
      <c r="D136" s="225" t="s">
        <v>75</v>
      </c>
      <c r="E136" s="226" t="s">
        <v>249</v>
      </c>
      <c r="F136" s="226" t="s">
        <v>250</v>
      </c>
      <c r="G136" s="224"/>
      <c r="H136" s="224"/>
      <c r="I136" s="227"/>
      <c r="J136" s="228">
        <f>BK136</f>
        <v>0</v>
      </c>
      <c r="K136" s="224"/>
      <c r="L136" s="229"/>
      <c r="M136" s="230"/>
      <c r="N136" s="231"/>
      <c r="O136" s="231"/>
      <c r="P136" s="232">
        <f>P137+P164+P193+P218+P225+P232+P238+P281</f>
        <v>0</v>
      </c>
      <c r="Q136" s="231"/>
      <c r="R136" s="232">
        <f>R137+R164+R193+R218+R225+R232+R238+R281</f>
        <v>62.415637609999997</v>
      </c>
      <c r="S136" s="231"/>
      <c r="T136" s="233">
        <f>T137+T164+T193+T218+T225+T232+T238+T281</f>
        <v>30.33733333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34" t="s">
        <v>84</v>
      </c>
      <c r="AT136" s="235" t="s">
        <v>75</v>
      </c>
      <c r="AU136" s="235" t="s">
        <v>76</v>
      </c>
      <c r="AY136" s="234" t="s">
        <v>210</v>
      </c>
      <c r="BK136" s="236">
        <f>BK137+BK164+BK193+BK218+BK225+BK232+BK238+BK281</f>
        <v>0</v>
      </c>
    </row>
    <row r="137" s="12" customFormat="1" ht="22.8" customHeight="1">
      <c r="A137" s="12"/>
      <c r="B137" s="223"/>
      <c r="C137" s="224"/>
      <c r="D137" s="225" t="s">
        <v>75</v>
      </c>
      <c r="E137" s="237" t="s">
        <v>84</v>
      </c>
      <c r="F137" s="237" t="s">
        <v>251</v>
      </c>
      <c r="G137" s="224"/>
      <c r="H137" s="224"/>
      <c r="I137" s="227"/>
      <c r="J137" s="238">
        <f>BK137</f>
        <v>0</v>
      </c>
      <c r="K137" s="224"/>
      <c r="L137" s="229"/>
      <c r="M137" s="230"/>
      <c r="N137" s="231"/>
      <c r="O137" s="231"/>
      <c r="P137" s="232">
        <f>SUM(P138:P163)</f>
        <v>0</v>
      </c>
      <c r="Q137" s="231"/>
      <c r="R137" s="232">
        <f>SUM(R138:R163)</f>
        <v>0</v>
      </c>
      <c r="S137" s="231"/>
      <c r="T137" s="233">
        <f>SUM(T138:T163)</f>
        <v>21.210000000000001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34" t="s">
        <v>84</v>
      </c>
      <c r="AT137" s="235" t="s">
        <v>75</v>
      </c>
      <c r="AU137" s="235" t="s">
        <v>84</v>
      </c>
      <c r="AY137" s="234" t="s">
        <v>210</v>
      </c>
      <c r="BK137" s="236">
        <f>SUM(BK138:BK163)</f>
        <v>0</v>
      </c>
    </row>
    <row r="138" s="2" customFormat="1" ht="23.4566" customHeight="1">
      <c r="A138" s="39"/>
      <c r="B138" s="40"/>
      <c r="C138" s="239" t="s">
        <v>84</v>
      </c>
      <c r="D138" s="239" t="s">
        <v>213</v>
      </c>
      <c r="E138" s="240" t="s">
        <v>998</v>
      </c>
      <c r="F138" s="241" t="s">
        <v>999</v>
      </c>
      <c r="G138" s="242" t="s">
        <v>254</v>
      </c>
      <c r="H138" s="243">
        <v>21</v>
      </c>
      <c r="I138" s="244"/>
      <c r="J138" s="245">
        <f>ROUND(I138*H138,2)</f>
        <v>0</v>
      </c>
      <c r="K138" s="246"/>
      <c r="L138" s="45"/>
      <c r="M138" s="247" t="s">
        <v>1</v>
      </c>
      <c r="N138" s="248" t="s">
        <v>42</v>
      </c>
      <c r="O138" s="98"/>
      <c r="P138" s="249">
        <f>O138*H138</f>
        <v>0</v>
      </c>
      <c r="Q138" s="249">
        <v>0</v>
      </c>
      <c r="R138" s="249">
        <f>Q138*H138</f>
        <v>0</v>
      </c>
      <c r="S138" s="249">
        <v>0.45000000000000001</v>
      </c>
      <c r="T138" s="250">
        <f>S138*H138</f>
        <v>9.4500000000000011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51" t="s">
        <v>227</v>
      </c>
      <c r="AT138" s="251" t="s">
        <v>213</v>
      </c>
      <c r="AU138" s="251" t="s">
        <v>92</v>
      </c>
      <c r="AY138" s="18" t="s">
        <v>210</v>
      </c>
      <c r="BE138" s="252">
        <f>IF(N138="základná",J138,0)</f>
        <v>0</v>
      </c>
      <c r="BF138" s="252">
        <f>IF(N138="znížená",J138,0)</f>
        <v>0</v>
      </c>
      <c r="BG138" s="252">
        <f>IF(N138="zákl. prenesená",J138,0)</f>
        <v>0</v>
      </c>
      <c r="BH138" s="252">
        <f>IF(N138="zníž. prenesená",J138,0)</f>
        <v>0</v>
      </c>
      <c r="BI138" s="252">
        <f>IF(N138="nulová",J138,0)</f>
        <v>0</v>
      </c>
      <c r="BJ138" s="18" t="s">
        <v>92</v>
      </c>
      <c r="BK138" s="252">
        <f>ROUND(I138*H138,2)</f>
        <v>0</v>
      </c>
      <c r="BL138" s="18" t="s">
        <v>227</v>
      </c>
      <c r="BM138" s="251" t="s">
        <v>1000</v>
      </c>
    </row>
    <row r="139" s="13" customFormat="1">
      <c r="A139" s="13"/>
      <c r="B139" s="258"/>
      <c r="C139" s="259"/>
      <c r="D139" s="260" t="s">
        <v>256</v>
      </c>
      <c r="E139" s="261" t="s">
        <v>1</v>
      </c>
      <c r="F139" s="262" t="s">
        <v>1001</v>
      </c>
      <c r="G139" s="259"/>
      <c r="H139" s="263">
        <v>21</v>
      </c>
      <c r="I139" s="264"/>
      <c r="J139" s="259"/>
      <c r="K139" s="259"/>
      <c r="L139" s="265"/>
      <c r="M139" s="266"/>
      <c r="N139" s="267"/>
      <c r="O139" s="267"/>
      <c r="P139" s="267"/>
      <c r="Q139" s="267"/>
      <c r="R139" s="267"/>
      <c r="S139" s="267"/>
      <c r="T139" s="268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69" t="s">
        <v>256</v>
      </c>
      <c r="AU139" s="269" t="s">
        <v>92</v>
      </c>
      <c r="AV139" s="13" t="s">
        <v>92</v>
      </c>
      <c r="AW139" s="13" t="s">
        <v>32</v>
      </c>
      <c r="AX139" s="13" t="s">
        <v>84</v>
      </c>
      <c r="AY139" s="269" t="s">
        <v>210</v>
      </c>
    </row>
    <row r="140" s="2" customFormat="1" ht="31.92453" customHeight="1">
      <c r="A140" s="39"/>
      <c r="B140" s="40"/>
      <c r="C140" s="239" t="s">
        <v>92</v>
      </c>
      <c r="D140" s="239" t="s">
        <v>213</v>
      </c>
      <c r="E140" s="240" t="s">
        <v>1002</v>
      </c>
      <c r="F140" s="241" t="s">
        <v>1003</v>
      </c>
      <c r="G140" s="242" t="s">
        <v>254</v>
      </c>
      <c r="H140" s="243">
        <v>21</v>
      </c>
      <c r="I140" s="244"/>
      <c r="J140" s="245">
        <f>ROUND(I140*H140,2)</f>
        <v>0</v>
      </c>
      <c r="K140" s="246"/>
      <c r="L140" s="45"/>
      <c r="M140" s="247" t="s">
        <v>1</v>
      </c>
      <c r="N140" s="248" t="s">
        <v>42</v>
      </c>
      <c r="O140" s="98"/>
      <c r="P140" s="249">
        <f>O140*H140</f>
        <v>0</v>
      </c>
      <c r="Q140" s="249">
        <v>0</v>
      </c>
      <c r="R140" s="249">
        <f>Q140*H140</f>
        <v>0</v>
      </c>
      <c r="S140" s="249">
        <v>0.56000000000000005</v>
      </c>
      <c r="T140" s="250">
        <f>S140*H140</f>
        <v>11.760000000000002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51" t="s">
        <v>227</v>
      </c>
      <c r="AT140" s="251" t="s">
        <v>213</v>
      </c>
      <c r="AU140" s="251" t="s">
        <v>92</v>
      </c>
      <c r="AY140" s="18" t="s">
        <v>210</v>
      </c>
      <c r="BE140" s="252">
        <f>IF(N140="základná",J140,0)</f>
        <v>0</v>
      </c>
      <c r="BF140" s="252">
        <f>IF(N140="znížená",J140,0)</f>
        <v>0</v>
      </c>
      <c r="BG140" s="252">
        <f>IF(N140="zákl. prenesená",J140,0)</f>
        <v>0</v>
      </c>
      <c r="BH140" s="252">
        <f>IF(N140="zníž. prenesená",J140,0)</f>
        <v>0</v>
      </c>
      <c r="BI140" s="252">
        <f>IF(N140="nulová",J140,0)</f>
        <v>0</v>
      </c>
      <c r="BJ140" s="18" t="s">
        <v>92</v>
      </c>
      <c r="BK140" s="252">
        <f>ROUND(I140*H140,2)</f>
        <v>0</v>
      </c>
      <c r="BL140" s="18" t="s">
        <v>227</v>
      </c>
      <c r="BM140" s="251" t="s">
        <v>1004</v>
      </c>
    </row>
    <row r="141" s="13" customFormat="1">
      <c r="A141" s="13"/>
      <c r="B141" s="258"/>
      <c r="C141" s="259"/>
      <c r="D141" s="260" t="s">
        <v>256</v>
      </c>
      <c r="E141" s="261" t="s">
        <v>1</v>
      </c>
      <c r="F141" s="262" t="s">
        <v>1001</v>
      </c>
      <c r="G141" s="259"/>
      <c r="H141" s="263">
        <v>21</v>
      </c>
      <c r="I141" s="264"/>
      <c r="J141" s="259"/>
      <c r="K141" s="259"/>
      <c r="L141" s="265"/>
      <c r="M141" s="266"/>
      <c r="N141" s="267"/>
      <c r="O141" s="267"/>
      <c r="P141" s="267"/>
      <c r="Q141" s="267"/>
      <c r="R141" s="267"/>
      <c r="S141" s="267"/>
      <c r="T141" s="268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69" t="s">
        <v>256</v>
      </c>
      <c r="AU141" s="269" t="s">
        <v>92</v>
      </c>
      <c r="AV141" s="13" t="s">
        <v>92</v>
      </c>
      <c r="AW141" s="13" t="s">
        <v>32</v>
      </c>
      <c r="AX141" s="13" t="s">
        <v>84</v>
      </c>
      <c r="AY141" s="269" t="s">
        <v>210</v>
      </c>
    </row>
    <row r="142" s="2" customFormat="1" ht="21.0566" customHeight="1">
      <c r="A142" s="39"/>
      <c r="B142" s="40"/>
      <c r="C142" s="239" t="s">
        <v>102</v>
      </c>
      <c r="D142" s="239" t="s">
        <v>213</v>
      </c>
      <c r="E142" s="240" t="s">
        <v>283</v>
      </c>
      <c r="F142" s="241" t="s">
        <v>284</v>
      </c>
      <c r="G142" s="242" t="s">
        <v>264</v>
      </c>
      <c r="H142" s="243">
        <v>1.1000000000000001</v>
      </c>
      <c r="I142" s="244"/>
      <c r="J142" s="245">
        <f>ROUND(I142*H142,2)</f>
        <v>0</v>
      </c>
      <c r="K142" s="246"/>
      <c r="L142" s="45"/>
      <c r="M142" s="247" t="s">
        <v>1</v>
      </c>
      <c r="N142" s="248" t="s">
        <v>42</v>
      </c>
      <c r="O142" s="98"/>
      <c r="P142" s="249">
        <f>O142*H142</f>
        <v>0</v>
      </c>
      <c r="Q142" s="249">
        <v>0</v>
      </c>
      <c r="R142" s="249">
        <f>Q142*H142</f>
        <v>0</v>
      </c>
      <c r="S142" s="249">
        <v>0</v>
      </c>
      <c r="T142" s="250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51" t="s">
        <v>227</v>
      </c>
      <c r="AT142" s="251" t="s">
        <v>213</v>
      </c>
      <c r="AU142" s="251" t="s">
        <v>92</v>
      </c>
      <c r="AY142" s="18" t="s">
        <v>210</v>
      </c>
      <c r="BE142" s="252">
        <f>IF(N142="základná",J142,0)</f>
        <v>0</v>
      </c>
      <c r="BF142" s="252">
        <f>IF(N142="znížená",J142,0)</f>
        <v>0</v>
      </c>
      <c r="BG142" s="252">
        <f>IF(N142="zákl. prenesená",J142,0)</f>
        <v>0</v>
      </c>
      <c r="BH142" s="252">
        <f>IF(N142="zníž. prenesená",J142,0)</f>
        <v>0</v>
      </c>
      <c r="BI142" s="252">
        <f>IF(N142="nulová",J142,0)</f>
        <v>0</v>
      </c>
      <c r="BJ142" s="18" t="s">
        <v>92</v>
      </c>
      <c r="BK142" s="252">
        <f>ROUND(I142*H142,2)</f>
        <v>0</v>
      </c>
      <c r="BL142" s="18" t="s">
        <v>227</v>
      </c>
      <c r="BM142" s="251" t="s">
        <v>1005</v>
      </c>
    </row>
    <row r="143" s="13" customFormat="1">
      <c r="A143" s="13"/>
      <c r="B143" s="258"/>
      <c r="C143" s="259"/>
      <c r="D143" s="260" t="s">
        <v>256</v>
      </c>
      <c r="E143" s="261" t="s">
        <v>1</v>
      </c>
      <c r="F143" s="262" t="s">
        <v>1006</v>
      </c>
      <c r="G143" s="259"/>
      <c r="H143" s="263">
        <v>1.1000000000000001</v>
      </c>
      <c r="I143" s="264"/>
      <c r="J143" s="259"/>
      <c r="K143" s="259"/>
      <c r="L143" s="265"/>
      <c r="M143" s="266"/>
      <c r="N143" s="267"/>
      <c r="O143" s="267"/>
      <c r="P143" s="267"/>
      <c r="Q143" s="267"/>
      <c r="R143" s="267"/>
      <c r="S143" s="267"/>
      <c r="T143" s="268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69" t="s">
        <v>256</v>
      </c>
      <c r="AU143" s="269" t="s">
        <v>92</v>
      </c>
      <c r="AV143" s="13" t="s">
        <v>92</v>
      </c>
      <c r="AW143" s="13" t="s">
        <v>32</v>
      </c>
      <c r="AX143" s="13" t="s">
        <v>84</v>
      </c>
      <c r="AY143" s="269" t="s">
        <v>210</v>
      </c>
    </row>
    <row r="144" s="2" customFormat="1" ht="16.30189" customHeight="1">
      <c r="A144" s="39"/>
      <c r="B144" s="40"/>
      <c r="C144" s="239" t="s">
        <v>227</v>
      </c>
      <c r="D144" s="239" t="s">
        <v>213</v>
      </c>
      <c r="E144" s="240" t="s">
        <v>1007</v>
      </c>
      <c r="F144" s="241" t="s">
        <v>1008</v>
      </c>
      <c r="G144" s="242" t="s">
        <v>264</v>
      </c>
      <c r="H144" s="243">
        <v>42.600000000000001</v>
      </c>
      <c r="I144" s="244"/>
      <c r="J144" s="245">
        <f>ROUND(I144*H144,2)</f>
        <v>0</v>
      </c>
      <c r="K144" s="246"/>
      <c r="L144" s="45"/>
      <c r="M144" s="247" t="s">
        <v>1</v>
      </c>
      <c r="N144" s="248" t="s">
        <v>42</v>
      </c>
      <c r="O144" s="98"/>
      <c r="P144" s="249">
        <f>O144*H144</f>
        <v>0</v>
      </c>
      <c r="Q144" s="249">
        <v>0</v>
      </c>
      <c r="R144" s="249">
        <f>Q144*H144</f>
        <v>0</v>
      </c>
      <c r="S144" s="249">
        <v>0</v>
      </c>
      <c r="T144" s="250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51" t="s">
        <v>227</v>
      </c>
      <c r="AT144" s="251" t="s">
        <v>213</v>
      </c>
      <c r="AU144" s="251" t="s">
        <v>92</v>
      </c>
      <c r="AY144" s="18" t="s">
        <v>210</v>
      </c>
      <c r="BE144" s="252">
        <f>IF(N144="základná",J144,0)</f>
        <v>0</v>
      </c>
      <c r="BF144" s="252">
        <f>IF(N144="znížená",J144,0)</f>
        <v>0</v>
      </c>
      <c r="BG144" s="252">
        <f>IF(N144="zákl. prenesená",J144,0)</f>
        <v>0</v>
      </c>
      <c r="BH144" s="252">
        <f>IF(N144="zníž. prenesená",J144,0)</f>
        <v>0</v>
      </c>
      <c r="BI144" s="252">
        <f>IF(N144="nulová",J144,0)</f>
        <v>0</v>
      </c>
      <c r="BJ144" s="18" t="s">
        <v>92</v>
      </c>
      <c r="BK144" s="252">
        <f>ROUND(I144*H144,2)</f>
        <v>0</v>
      </c>
      <c r="BL144" s="18" t="s">
        <v>227</v>
      </c>
      <c r="BM144" s="251" t="s">
        <v>1009</v>
      </c>
    </row>
    <row r="145" s="13" customFormat="1">
      <c r="A145" s="13"/>
      <c r="B145" s="258"/>
      <c r="C145" s="259"/>
      <c r="D145" s="260" t="s">
        <v>256</v>
      </c>
      <c r="E145" s="261" t="s">
        <v>1</v>
      </c>
      <c r="F145" s="262" t="s">
        <v>1010</v>
      </c>
      <c r="G145" s="259"/>
      <c r="H145" s="263">
        <v>12</v>
      </c>
      <c r="I145" s="264"/>
      <c r="J145" s="259"/>
      <c r="K145" s="259"/>
      <c r="L145" s="265"/>
      <c r="M145" s="266"/>
      <c r="N145" s="267"/>
      <c r="O145" s="267"/>
      <c r="P145" s="267"/>
      <c r="Q145" s="267"/>
      <c r="R145" s="267"/>
      <c r="S145" s="267"/>
      <c r="T145" s="268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9" t="s">
        <v>256</v>
      </c>
      <c r="AU145" s="269" t="s">
        <v>92</v>
      </c>
      <c r="AV145" s="13" t="s">
        <v>92</v>
      </c>
      <c r="AW145" s="13" t="s">
        <v>32</v>
      </c>
      <c r="AX145" s="13" t="s">
        <v>76</v>
      </c>
      <c r="AY145" s="269" t="s">
        <v>210</v>
      </c>
    </row>
    <row r="146" s="13" customFormat="1">
      <c r="A146" s="13"/>
      <c r="B146" s="258"/>
      <c r="C146" s="259"/>
      <c r="D146" s="260" t="s">
        <v>256</v>
      </c>
      <c r="E146" s="261" t="s">
        <v>1</v>
      </c>
      <c r="F146" s="262" t="s">
        <v>1011</v>
      </c>
      <c r="G146" s="259"/>
      <c r="H146" s="263">
        <v>30.600000000000001</v>
      </c>
      <c r="I146" s="264"/>
      <c r="J146" s="259"/>
      <c r="K146" s="259"/>
      <c r="L146" s="265"/>
      <c r="M146" s="266"/>
      <c r="N146" s="267"/>
      <c r="O146" s="267"/>
      <c r="P146" s="267"/>
      <c r="Q146" s="267"/>
      <c r="R146" s="267"/>
      <c r="S146" s="267"/>
      <c r="T146" s="268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69" t="s">
        <v>256</v>
      </c>
      <c r="AU146" s="269" t="s">
        <v>92</v>
      </c>
      <c r="AV146" s="13" t="s">
        <v>92</v>
      </c>
      <c r="AW146" s="13" t="s">
        <v>32</v>
      </c>
      <c r="AX146" s="13" t="s">
        <v>76</v>
      </c>
      <c r="AY146" s="269" t="s">
        <v>210</v>
      </c>
    </row>
    <row r="147" s="14" customFormat="1">
      <c r="A147" s="14"/>
      <c r="B147" s="270"/>
      <c r="C147" s="271"/>
      <c r="D147" s="260" t="s">
        <v>256</v>
      </c>
      <c r="E147" s="272" t="s">
        <v>1</v>
      </c>
      <c r="F147" s="273" t="s">
        <v>268</v>
      </c>
      <c r="G147" s="271"/>
      <c r="H147" s="274">
        <v>42.600000000000001</v>
      </c>
      <c r="I147" s="275"/>
      <c r="J147" s="271"/>
      <c r="K147" s="271"/>
      <c r="L147" s="276"/>
      <c r="M147" s="277"/>
      <c r="N147" s="278"/>
      <c r="O147" s="278"/>
      <c r="P147" s="278"/>
      <c r="Q147" s="278"/>
      <c r="R147" s="278"/>
      <c r="S147" s="278"/>
      <c r="T147" s="279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80" t="s">
        <v>256</v>
      </c>
      <c r="AU147" s="280" t="s">
        <v>92</v>
      </c>
      <c r="AV147" s="14" t="s">
        <v>227</v>
      </c>
      <c r="AW147" s="14" t="s">
        <v>32</v>
      </c>
      <c r="AX147" s="14" t="s">
        <v>84</v>
      </c>
      <c r="AY147" s="280" t="s">
        <v>210</v>
      </c>
    </row>
    <row r="148" s="2" customFormat="1" ht="36.72453" customHeight="1">
      <c r="A148" s="39"/>
      <c r="B148" s="40"/>
      <c r="C148" s="239" t="s">
        <v>209</v>
      </c>
      <c r="D148" s="239" t="s">
        <v>213</v>
      </c>
      <c r="E148" s="240" t="s">
        <v>302</v>
      </c>
      <c r="F148" s="241" t="s">
        <v>303</v>
      </c>
      <c r="G148" s="242" t="s">
        <v>264</v>
      </c>
      <c r="H148" s="243">
        <v>12.779999999999999</v>
      </c>
      <c r="I148" s="244"/>
      <c r="J148" s="245">
        <f>ROUND(I148*H148,2)</f>
        <v>0</v>
      </c>
      <c r="K148" s="246"/>
      <c r="L148" s="45"/>
      <c r="M148" s="247" t="s">
        <v>1</v>
      </c>
      <c r="N148" s="248" t="s">
        <v>42</v>
      </c>
      <c r="O148" s="98"/>
      <c r="P148" s="249">
        <f>O148*H148</f>
        <v>0</v>
      </c>
      <c r="Q148" s="249">
        <v>0</v>
      </c>
      <c r="R148" s="249">
        <f>Q148*H148</f>
        <v>0</v>
      </c>
      <c r="S148" s="249">
        <v>0</v>
      </c>
      <c r="T148" s="250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51" t="s">
        <v>227</v>
      </c>
      <c r="AT148" s="251" t="s">
        <v>213</v>
      </c>
      <c r="AU148" s="251" t="s">
        <v>92</v>
      </c>
      <c r="AY148" s="18" t="s">
        <v>210</v>
      </c>
      <c r="BE148" s="252">
        <f>IF(N148="základná",J148,0)</f>
        <v>0</v>
      </c>
      <c r="BF148" s="252">
        <f>IF(N148="znížená",J148,0)</f>
        <v>0</v>
      </c>
      <c r="BG148" s="252">
        <f>IF(N148="zákl. prenesená",J148,0)</f>
        <v>0</v>
      </c>
      <c r="BH148" s="252">
        <f>IF(N148="zníž. prenesená",J148,0)</f>
        <v>0</v>
      </c>
      <c r="BI148" s="252">
        <f>IF(N148="nulová",J148,0)</f>
        <v>0</v>
      </c>
      <c r="BJ148" s="18" t="s">
        <v>92</v>
      </c>
      <c r="BK148" s="252">
        <f>ROUND(I148*H148,2)</f>
        <v>0</v>
      </c>
      <c r="BL148" s="18" t="s">
        <v>227</v>
      </c>
      <c r="BM148" s="251" t="s">
        <v>1012</v>
      </c>
    </row>
    <row r="149" s="13" customFormat="1">
      <c r="A149" s="13"/>
      <c r="B149" s="258"/>
      <c r="C149" s="259"/>
      <c r="D149" s="260" t="s">
        <v>256</v>
      </c>
      <c r="E149" s="261" t="s">
        <v>1</v>
      </c>
      <c r="F149" s="262" t="s">
        <v>1013</v>
      </c>
      <c r="G149" s="259"/>
      <c r="H149" s="263">
        <v>42.600000000000001</v>
      </c>
      <c r="I149" s="264"/>
      <c r="J149" s="259"/>
      <c r="K149" s="259"/>
      <c r="L149" s="265"/>
      <c r="M149" s="266"/>
      <c r="N149" s="267"/>
      <c r="O149" s="267"/>
      <c r="P149" s="267"/>
      <c r="Q149" s="267"/>
      <c r="R149" s="267"/>
      <c r="S149" s="267"/>
      <c r="T149" s="268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69" t="s">
        <v>256</v>
      </c>
      <c r="AU149" s="269" t="s">
        <v>92</v>
      </c>
      <c r="AV149" s="13" t="s">
        <v>92</v>
      </c>
      <c r="AW149" s="13" t="s">
        <v>32</v>
      </c>
      <c r="AX149" s="13" t="s">
        <v>84</v>
      </c>
      <c r="AY149" s="269" t="s">
        <v>210</v>
      </c>
    </row>
    <row r="150" s="13" customFormat="1">
      <c r="A150" s="13"/>
      <c r="B150" s="258"/>
      <c r="C150" s="259"/>
      <c r="D150" s="260" t="s">
        <v>256</v>
      </c>
      <c r="E150" s="259"/>
      <c r="F150" s="262" t="s">
        <v>1014</v>
      </c>
      <c r="G150" s="259"/>
      <c r="H150" s="263">
        <v>12.779999999999999</v>
      </c>
      <c r="I150" s="264"/>
      <c r="J150" s="259"/>
      <c r="K150" s="259"/>
      <c r="L150" s="265"/>
      <c r="M150" s="266"/>
      <c r="N150" s="267"/>
      <c r="O150" s="267"/>
      <c r="P150" s="267"/>
      <c r="Q150" s="267"/>
      <c r="R150" s="267"/>
      <c r="S150" s="267"/>
      <c r="T150" s="268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69" t="s">
        <v>256</v>
      </c>
      <c r="AU150" s="269" t="s">
        <v>92</v>
      </c>
      <c r="AV150" s="13" t="s">
        <v>92</v>
      </c>
      <c r="AW150" s="13" t="s">
        <v>4</v>
      </c>
      <c r="AX150" s="13" t="s">
        <v>84</v>
      </c>
      <c r="AY150" s="269" t="s">
        <v>210</v>
      </c>
    </row>
    <row r="151" s="2" customFormat="1" ht="31.92453" customHeight="1">
      <c r="A151" s="39"/>
      <c r="B151" s="40"/>
      <c r="C151" s="239" t="s">
        <v>277</v>
      </c>
      <c r="D151" s="239" t="s">
        <v>213</v>
      </c>
      <c r="E151" s="240" t="s">
        <v>1015</v>
      </c>
      <c r="F151" s="241" t="s">
        <v>1016</v>
      </c>
      <c r="G151" s="242" t="s">
        <v>264</v>
      </c>
      <c r="H151" s="243">
        <v>25.175000000000001</v>
      </c>
      <c r="I151" s="244"/>
      <c r="J151" s="245">
        <f>ROUND(I151*H151,2)</f>
        <v>0</v>
      </c>
      <c r="K151" s="246"/>
      <c r="L151" s="45"/>
      <c r="M151" s="247" t="s">
        <v>1</v>
      </c>
      <c r="N151" s="248" t="s">
        <v>42</v>
      </c>
      <c r="O151" s="98"/>
      <c r="P151" s="249">
        <f>O151*H151</f>
        <v>0</v>
      </c>
      <c r="Q151" s="249">
        <v>0</v>
      </c>
      <c r="R151" s="249">
        <f>Q151*H151</f>
        <v>0</v>
      </c>
      <c r="S151" s="249">
        <v>0</v>
      </c>
      <c r="T151" s="250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51" t="s">
        <v>227</v>
      </c>
      <c r="AT151" s="251" t="s">
        <v>213</v>
      </c>
      <c r="AU151" s="251" t="s">
        <v>92</v>
      </c>
      <c r="AY151" s="18" t="s">
        <v>210</v>
      </c>
      <c r="BE151" s="252">
        <f>IF(N151="základná",J151,0)</f>
        <v>0</v>
      </c>
      <c r="BF151" s="252">
        <f>IF(N151="znížená",J151,0)</f>
        <v>0</v>
      </c>
      <c r="BG151" s="252">
        <f>IF(N151="zákl. prenesená",J151,0)</f>
        <v>0</v>
      </c>
      <c r="BH151" s="252">
        <f>IF(N151="zníž. prenesená",J151,0)</f>
        <v>0</v>
      </c>
      <c r="BI151" s="252">
        <f>IF(N151="nulová",J151,0)</f>
        <v>0</v>
      </c>
      <c r="BJ151" s="18" t="s">
        <v>92</v>
      </c>
      <c r="BK151" s="252">
        <f>ROUND(I151*H151,2)</f>
        <v>0</v>
      </c>
      <c r="BL151" s="18" t="s">
        <v>227</v>
      </c>
      <c r="BM151" s="251" t="s">
        <v>1017</v>
      </c>
    </row>
    <row r="152" s="13" customFormat="1">
      <c r="A152" s="13"/>
      <c r="B152" s="258"/>
      <c r="C152" s="259"/>
      <c r="D152" s="260" t="s">
        <v>256</v>
      </c>
      <c r="E152" s="261" t="s">
        <v>1</v>
      </c>
      <c r="F152" s="262" t="s">
        <v>1018</v>
      </c>
      <c r="G152" s="259"/>
      <c r="H152" s="263">
        <v>25.175000000000001</v>
      </c>
      <c r="I152" s="264"/>
      <c r="J152" s="259"/>
      <c r="K152" s="259"/>
      <c r="L152" s="265"/>
      <c r="M152" s="266"/>
      <c r="N152" s="267"/>
      <c r="O152" s="267"/>
      <c r="P152" s="267"/>
      <c r="Q152" s="267"/>
      <c r="R152" s="267"/>
      <c r="S152" s="267"/>
      <c r="T152" s="268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69" t="s">
        <v>256</v>
      </c>
      <c r="AU152" s="269" t="s">
        <v>92</v>
      </c>
      <c r="AV152" s="13" t="s">
        <v>92</v>
      </c>
      <c r="AW152" s="13" t="s">
        <v>32</v>
      </c>
      <c r="AX152" s="13" t="s">
        <v>84</v>
      </c>
      <c r="AY152" s="269" t="s">
        <v>210</v>
      </c>
    </row>
    <row r="153" s="2" customFormat="1" ht="36.72453" customHeight="1">
      <c r="A153" s="39"/>
      <c r="B153" s="40"/>
      <c r="C153" s="239" t="s">
        <v>282</v>
      </c>
      <c r="D153" s="239" t="s">
        <v>213</v>
      </c>
      <c r="E153" s="240" t="s">
        <v>1019</v>
      </c>
      <c r="F153" s="241" t="s">
        <v>1020</v>
      </c>
      <c r="G153" s="242" t="s">
        <v>264</v>
      </c>
      <c r="H153" s="243">
        <v>176.22499999999999</v>
      </c>
      <c r="I153" s="244"/>
      <c r="J153" s="245">
        <f>ROUND(I153*H153,2)</f>
        <v>0</v>
      </c>
      <c r="K153" s="246"/>
      <c r="L153" s="45"/>
      <c r="M153" s="247" t="s">
        <v>1</v>
      </c>
      <c r="N153" s="248" t="s">
        <v>42</v>
      </c>
      <c r="O153" s="98"/>
      <c r="P153" s="249">
        <f>O153*H153</f>
        <v>0</v>
      </c>
      <c r="Q153" s="249">
        <v>0</v>
      </c>
      <c r="R153" s="249">
        <f>Q153*H153</f>
        <v>0</v>
      </c>
      <c r="S153" s="249">
        <v>0</v>
      </c>
      <c r="T153" s="250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51" t="s">
        <v>227</v>
      </c>
      <c r="AT153" s="251" t="s">
        <v>213</v>
      </c>
      <c r="AU153" s="251" t="s">
        <v>92</v>
      </c>
      <c r="AY153" s="18" t="s">
        <v>210</v>
      </c>
      <c r="BE153" s="252">
        <f>IF(N153="základná",J153,0)</f>
        <v>0</v>
      </c>
      <c r="BF153" s="252">
        <f>IF(N153="znížená",J153,0)</f>
        <v>0</v>
      </c>
      <c r="BG153" s="252">
        <f>IF(N153="zákl. prenesená",J153,0)</f>
        <v>0</v>
      </c>
      <c r="BH153" s="252">
        <f>IF(N153="zníž. prenesená",J153,0)</f>
        <v>0</v>
      </c>
      <c r="BI153" s="252">
        <f>IF(N153="nulová",J153,0)</f>
        <v>0</v>
      </c>
      <c r="BJ153" s="18" t="s">
        <v>92</v>
      </c>
      <c r="BK153" s="252">
        <f>ROUND(I153*H153,2)</f>
        <v>0</v>
      </c>
      <c r="BL153" s="18" t="s">
        <v>227</v>
      </c>
      <c r="BM153" s="251" t="s">
        <v>1021</v>
      </c>
    </row>
    <row r="154" s="13" customFormat="1">
      <c r="A154" s="13"/>
      <c r="B154" s="258"/>
      <c r="C154" s="259"/>
      <c r="D154" s="260" t="s">
        <v>256</v>
      </c>
      <c r="E154" s="261" t="s">
        <v>1</v>
      </c>
      <c r="F154" s="262" t="s">
        <v>1022</v>
      </c>
      <c r="G154" s="259"/>
      <c r="H154" s="263">
        <v>176.22499999999999</v>
      </c>
      <c r="I154" s="264"/>
      <c r="J154" s="259"/>
      <c r="K154" s="259"/>
      <c r="L154" s="265"/>
      <c r="M154" s="266"/>
      <c r="N154" s="267"/>
      <c r="O154" s="267"/>
      <c r="P154" s="267"/>
      <c r="Q154" s="267"/>
      <c r="R154" s="267"/>
      <c r="S154" s="267"/>
      <c r="T154" s="268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69" t="s">
        <v>256</v>
      </c>
      <c r="AU154" s="269" t="s">
        <v>92</v>
      </c>
      <c r="AV154" s="13" t="s">
        <v>92</v>
      </c>
      <c r="AW154" s="13" t="s">
        <v>32</v>
      </c>
      <c r="AX154" s="13" t="s">
        <v>84</v>
      </c>
      <c r="AY154" s="269" t="s">
        <v>210</v>
      </c>
    </row>
    <row r="155" s="2" customFormat="1" ht="16.30189" customHeight="1">
      <c r="A155" s="39"/>
      <c r="B155" s="40"/>
      <c r="C155" s="239" t="s">
        <v>287</v>
      </c>
      <c r="D155" s="239" t="s">
        <v>213</v>
      </c>
      <c r="E155" s="240" t="s">
        <v>1023</v>
      </c>
      <c r="F155" s="241" t="s">
        <v>1024</v>
      </c>
      <c r="G155" s="242" t="s">
        <v>264</v>
      </c>
      <c r="H155" s="243">
        <v>25.175000000000001</v>
      </c>
      <c r="I155" s="244"/>
      <c r="J155" s="245">
        <f>ROUND(I155*H155,2)</f>
        <v>0</v>
      </c>
      <c r="K155" s="246"/>
      <c r="L155" s="45"/>
      <c r="M155" s="247" t="s">
        <v>1</v>
      </c>
      <c r="N155" s="248" t="s">
        <v>42</v>
      </c>
      <c r="O155" s="98"/>
      <c r="P155" s="249">
        <f>O155*H155</f>
        <v>0</v>
      </c>
      <c r="Q155" s="249">
        <v>0</v>
      </c>
      <c r="R155" s="249">
        <f>Q155*H155</f>
        <v>0</v>
      </c>
      <c r="S155" s="249">
        <v>0</v>
      </c>
      <c r="T155" s="250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51" t="s">
        <v>227</v>
      </c>
      <c r="AT155" s="251" t="s">
        <v>213</v>
      </c>
      <c r="AU155" s="251" t="s">
        <v>92</v>
      </c>
      <c r="AY155" s="18" t="s">
        <v>210</v>
      </c>
      <c r="BE155" s="252">
        <f>IF(N155="základná",J155,0)</f>
        <v>0</v>
      </c>
      <c r="BF155" s="252">
        <f>IF(N155="znížená",J155,0)</f>
        <v>0</v>
      </c>
      <c r="BG155" s="252">
        <f>IF(N155="zákl. prenesená",J155,0)</f>
        <v>0</v>
      </c>
      <c r="BH155" s="252">
        <f>IF(N155="zníž. prenesená",J155,0)</f>
        <v>0</v>
      </c>
      <c r="BI155" s="252">
        <f>IF(N155="nulová",J155,0)</f>
        <v>0</v>
      </c>
      <c r="BJ155" s="18" t="s">
        <v>92</v>
      </c>
      <c r="BK155" s="252">
        <f>ROUND(I155*H155,2)</f>
        <v>0</v>
      </c>
      <c r="BL155" s="18" t="s">
        <v>227</v>
      </c>
      <c r="BM155" s="251" t="s">
        <v>1025</v>
      </c>
    </row>
    <row r="156" s="2" customFormat="1" ht="23.4566" customHeight="1">
      <c r="A156" s="39"/>
      <c r="B156" s="40"/>
      <c r="C156" s="239" t="s">
        <v>293</v>
      </c>
      <c r="D156" s="239" t="s">
        <v>213</v>
      </c>
      <c r="E156" s="240" t="s">
        <v>1026</v>
      </c>
      <c r="F156" s="241" t="s">
        <v>342</v>
      </c>
      <c r="G156" s="242" t="s">
        <v>333</v>
      </c>
      <c r="H156" s="243">
        <v>51.472999999999999</v>
      </c>
      <c r="I156" s="244"/>
      <c r="J156" s="245">
        <f>ROUND(I156*H156,2)</f>
        <v>0</v>
      </c>
      <c r="K156" s="246"/>
      <c r="L156" s="45"/>
      <c r="M156" s="247" t="s">
        <v>1</v>
      </c>
      <c r="N156" s="248" t="s">
        <v>42</v>
      </c>
      <c r="O156" s="98"/>
      <c r="P156" s="249">
        <f>O156*H156</f>
        <v>0</v>
      </c>
      <c r="Q156" s="249">
        <v>0</v>
      </c>
      <c r="R156" s="249">
        <f>Q156*H156</f>
        <v>0</v>
      </c>
      <c r="S156" s="249">
        <v>0</v>
      </c>
      <c r="T156" s="250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51" t="s">
        <v>227</v>
      </c>
      <c r="AT156" s="251" t="s">
        <v>213</v>
      </c>
      <c r="AU156" s="251" t="s">
        <v>92</v>
      </c>
      <c r="AY156" s="18" t="s">
        <v>210</v>
      </c>
      <c r="BE156" s="252">
        <f>IF(N156="základná",J156,0)</f>
        <v>0</v>
      </c>
      <c r="BF156" s="252">
        <f>IF(N156="znížená",J156,0)</f>
        <v>0</v>
      </c>
      <c r="BG156" s="252">
        <f>IF(N156="zákl. prenesená",J156,0)</f>
        <v>0</v>
      </c>
      <c r="BH156" s="252">
        <f>IF(N156="zníž. prenesená",J156,0)</f>
        <v>0</v>
      </c>
      <c r="BI156" s="252">
        <f>IF(N156="nulová",J156,0)</f>
        <v>0</v>
      </c>
      <c r="BJ156" s="18" t="s">
        <v>92</v>
      </c>
      <c r="BK156" s="252">
        <f>ROUND(I156*H156,2)</f>
        <v>0</v>
      </c>
      <c r="BL156" s="18" t="s">
        <v>227</v>
      </c>
      <c r="BM156" s="251" t="s">
        <v>1027</v>
      </c>
    </row>
    <row r="157" s="13" customFormat="1">
      <c r="A157" s="13"/>
      <c r="B157" s="258"/>
      <c r="C157" s="259"/>
      <c r="D157" s="260" t="s">
        <v>256</v>
      </c>
      <c r="E157" s="261" t="s">
        <v>1</v>
      </c>
      <c r="F157" s="262" t="s">
        <v>1028</v>
      </c>
      <c r="G157" s="259"/>
      <c r="H157" s="263">
        <v>37.762999999999998</v>
      </c>
      <c r="I157" s="264"/>
      <c r="J157" s="259"/>
      <c r="K157" s="259"/>
      <c r="L157" s="265"/>
      <c r="M157" s="266"/>
      <c r="N157" s="267"/>
      <c r="O157" s="267"/>
      <c r="P157" s="267"/>
      <c r="Q157" s="267"/>
      <c r="R157" s="267"/>
      <c r="S157" s="267"/>
      <c r="T157" s="268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69" t="s">
        <v>256</v>
      </c>
      <c r="AU157" s="269" t="s">
        <v>92</v>
      </c>
      <c r="AV157" s="13" t="s">
        <v>92</v>
      </c>
      <c r="AW157" s="13" t="s">
        <v>32</v>
      </c>
      <c r="AX157" s="13" t="s">
        <v>76</v>
      </c>
      <c r="AY157" s="269" t="s">
        <v>210</v>
      </c>
    </row>
    <row r="158" s="13" customFormat="1">
      <c r="A158" s="13"/>
      <c r="B158" s="258"/>
      <c r="C158" s="259"/>
      <c r="D158" s="260" t="s">
        <v>256</v>
      </c>
      <c r="E158" s="261" t="s">
        <v>1</v>
      </c>
      <c r="F158" s="262" t="s">
        <v>1029</v>
      </c>
      <c r="G158" s="259"/>
      <c r="H158" s="263">
        <v>1.95</v>
      </c>
      <c r="I158" s="264"/>
      <c r="J158" s="259"/>
      <c r="K158" s="259"/>
      <c r="L158" s="265"/>
      <c r="M158" s="266"/>
      <c r="N158" s="267"/>
      <c r="O158" s="267"/>
      <c r="P158" s="267"/>
      <c r="Q158" s="267"/>
      <c r="R158" s="267"/>
      <c r="S158" s="267"/>
      <c r="T158" s="268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69" t="s">
        <v>256</v>
      </c>
      <c r="AU158" s="269" t="s">
        <v>92</v>
      </c>
      <c r="AV158" s="13" t="s">
        <v>92</v>
      </c>
      <c r="AW158" s="13" t="s">
        <v>32</v>
      </c>
      <c r="AX158" s="13" t="s">
        <v>76</v>
      </c>
      <c r="AY158" s="269" t="s">
        <v>210</v>
      </c>
    </row>
    <row r="159" s="13" customFormat="1">
      <c r="A159" s="13"/>
      <c r="B159" s="258"/>
      <c r="C159" s="259"/>
      <c r="D159" s="260" t="s">
        <v>256</v>
      </c>
      <c r="E159" s="261" t="s">
        <v>1</v>
      </c>
      <c r="F159" s="262" t="s">
        <v>1030</v>
      </c>
      <c r="G159" s="259"/>
      <c r="H159" s="263">
        <v>11.76</v>
      </c>
      <c r="I159" s="264"/>
      <c r="J159" s="259"/>
      <c r="K159" s="259"/>
      <c r="L159" s="265"/>
      <c r="M159" s="266"/>
      <c r="N159" s="267"/>
      <c r="O159" s="267"/>
      <c r="P159" s="267"/>
      <c r="Q159" s="267"/>
      <c r="R159" s="267"/>
      <c r="S159" s="267"/>
      <c r="T159" s="268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69" t="s">
        <v>256</v>
      </c>
      <c r="AU159" s="269" t="s">
        <v>92</v>
      </c>
      <c r="AV159" s="13" t="s">
        <v>92</v>
      </c>
      <c r="AW159" s="13" t="s">
        <v>32</v>
      </c>
      <c r="AX159" s="13" t="s">
        <v>76</v>
      </c>
      <c r="AY159" s="269" t="s">
        <v>210</v>
      </c>
    </row>
    <row r="160" s="14" customFormat="1">
      <c r="A160" s="14"/>
      <c r="B160" s="270"/>
      <c r="C160" s="271"/>
      <c r="D160" s="260" t="s">
        <v>256</v>
      </c>
      <c r="E160" s="272" t="s">
        <v>1</v>
      </c>
      <c r="F160" s="273" t="s">
        <v>268</v>
      </c>
      <c r="G160" s="271"/>
      <c r="H160" s="274">
        <v>51.472999999999999</v>
      </c>
      <c r="I160" s="275"/>
      <c r="J160" s="271"/>
      <c r="K160" s="271"/>
      <c r="L160" s="276"/>
      <c r="M160" s="277"/>
      <c r="N160" s="278"/>
      <c r="O160" s="278"/>
      <c r="P160" s="278"/>
      <c r="Q160" s="278"/>
      <c r="R160" s="278"/>
      <c r="S160" s="278"/>
      <c r="T160" s="279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80" t="s">
        <v>256</v>
      </c>
      <c r="AU160" s="280" t="s">
        <v>92</v>
      </c>
      <c r="AV160" s="14" t="s">
        <v>227</v>
      </c>
      <c r="AW160" s="14" t="s">
        <v>32</v>
      </c>
      <c r="AX160" s="14" t="s">
        <v>84</v>
      </c>
      <c r="AY160" s="280" t="s">
        <v>210</v>
      </c>
    </row>
    <row r="161" s="2" customFormat="1" ht="23.4566" customHeight="1">
      <c r="A161" s="39"/>
      <c r="B161" s="40"/>
      <c r="C161" s="239" t="s">
        <v>301</v>
      </c>
      <c r="D161" s="239" t="s">
        <v>213</v>
      </c>
      <c r="E161" s="240" t="s">
        <v>347</v>
      </c>
      <c r="F161" s="241" t="s">
        <v>348</v>
      </c>
      <c r="G161" s="242" t="s">
        <v>264</v>
      </c>
      <c r="H161" s="243">
        <v>18.524999999999999</v>
      </c>
      <c r="I161" s="244"/>
      <c r="J161" s="245">
        <f>ROUND(I161*H161,2)</f>
        <v>0</v>
      </c>
      <c r="K161" s="246"/>
      <c r="L161" s="45"/>
      <c r="M161" s="247" t="s">
        <v>1</v>
      </c>
      <c r="N161" s="248" t="s">
        <v>42</v>
      </c>
      <c r="O161" s="98"/>
      <c r="P161" s="249">
        <f>O161*H161</f>
        <v>0</v>
      </c>
      <c r="Q161" s="249">
        <v>0</v>
      </c>
      <c r="R161" s="249">
        <f>Q161*H161</f>
        <v>0</v>
      </c>
      <c r="S161" s="249">
        <v>0</v>
      </c>
      <c r="T161" s="250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51" t="s">
        <v>227</v>
      </c>
      <c r="AT161" s="251" t="s">
        <v>213</v>
      </c>
      <c r="AU161" s="251" t="s">
        <v>92</v>
      </c>
      <c r="AY161" s="18" t="s">
        <v>210</v>
      </c>
      <c r="BE161" s="252">
        <f>IF(N161="základná",J161,0)</f>
        <v>0</v>
      </c>
      <c r="BF161" s="252">
        <f>IF(N161="znížená",J161,0)</f>
        <v>0</v>
      </c>
      <c r="BG161" s="252">
        <f>IF(N161="zákl. prenesená",J161,0)</f>
        <v>0</v>
      </c>
      <c r="BH161" s="252">
        <f>IF(N161="zníž. prenesená",J161,0)</f>
        <v>0</v>
      </c>
      <c r="BI161" s="252">
        <f>IF(N161="nulová",J161,0)</f>
        <v>0</v>
      </c>
      <c r="BJ161" s="18" t="s">
        <v>92</v>
      </c>
      <c r="BK161" s="252">
        <f>ROUND(I161*H161,2)</f>
        <v>0</v>
      </c>
      <c r="BL161" s="18" t="s">
        <v>227</v>
      </c>
      <c r="BM161" s="251" t="s">
        <v>1031</v>
      </c>
    </row>
    <row r="162" s="13" customFormat="1">
      <c r="A162" s="13"/>
      <c r="B162" s="258"/>
      <c r="C162" s="259"/>
      <c r="D162" s="260" t="s">
        <v>256</v>
      </c>
      <c r="E162" s="261" t="s">
        <v>1</v>
      </c>
      <c r="F162" s="262" t="s">
        <v>1032</v>
      </c>
      <c r="G162" s="259"/>
      <c r="H162" s="263">
        <v>18.524999999999999</v>
      </c>
      <c r="I162" s="264"/>
      <c r="J162" s="259"/>
      <c r="K162" s="259"/>
      <c r="L162" s="265"/>
      <c r="M162" s="266"/>
      <c r="N162" s="267"/>
      <c r="O162" s="267"/>
      <c r="P162" s="267"/>
      <c r="Q162" s="267"/>
      <c r="R162" s="267"/>
      <c r="S162" s="267"/>
      <c r="T162" s="268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69" t="s">
        <v>256</v>
      </c>
      <c r="AU162" s="269" t="s">
        <v>92</v>
      </c>
      <c r="AV162" s="13" t="s">
        <v>92</v>
      </c>
      <c r="AW162" s="13" t="s">
        <v>32</v>
      </c>
      <c r="AX162" s="13" t="s">
        <v>76</v>
      </c>
      <c r="AY162" s="269" t="s">
        <v>210</v>
      </c>
    </row>
    <row r="163" s="14" customFormat="1">
      <c r="A163" s="14"/>
      <c r="B163" s="270"/>
      <c r="C163" s="271"/>
      <c r="D163" s="260" t="s">
        <v>256</v>
      </c>
      <c r="E163" s="272" t="s">
        <v>1</v>
      </c>
      <c r="F163" s="273" t="s">
        <v>268</v>
      </c>
      <c r="G163" s="271"/>
      <c r="H163" s="274">
        <v>18.524999999999999</v>
      </c>
      <c r="I163" s="275"/>
      <c r="J163" s="271"/>
      <c r="K163" s="271"/>
      <c r="L163" s="276"/>
      <c r="M163" s="277"/>
      <c r="N163" s="278"/>
      <c r="O163" s="278"/>
      <c r="P163" s="278"/>
      <c r="Q163" s="278"/>
      <c r="R163" s="278"/>
      <c r="S163" s="278"/>
      <c r="T163" s="279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80" t="s">
        <v>256</v>
      </c>
      <c r="AU163" s="280" t="s">
        <v>92</v>
      </c>
      <c r="AV163" s="14" t="s">
        <v>227</v>
      </c>
      <c r="AW163" s="14" t="s">
        <v>32</v>
      </c>
      <c r="AX163" s="14" t="s">
        <v>84</v>
      </c>
      <c r="AY163" s="280" t="s">
        <v>210</v>
      </c>
    </row>
    <row r="164" s="12" customFormat="1" ht="22.8" customHeight="1">
      <c r="A164" s="12"/>
      <c r="B164" s="223"/>
      <c r="C164" s="224"/>
      <c r="D164" s="225" t="s">
        <v>75</v>
      </c>
      <c r="E164" s="237" t="s">
        <v>102</v>
      </c>
      <c r="F164" s="237" t="s">
        <v>424</v>
      </c>
      <c r="G164" s="224"/>
      <c r="H164" s="224"/>
      <c r="I164" s="227"/>
      <c r="J164" s="238">
        <f>BK164</f>
        <v>0</v>
      </c>
      <c r="K164" s="224"/>
      <c r="L164" s="229"/>
      <c r="M164" s="230"/>
      <c r="N164" s="231"/>
      <c r="O164" s="231"/>
      <c r="P164" s="232">
        <f>SUM(P165:P192)</f>
        <v>0</v>
      </c>
      <c r="Q164" s="231"/>
      <c r="R164" s="232">
        <f>SUM(R165:R192)</f>
        <v>7.8317637799999993</v>
      </c>
      <c r="S164" s="231"/>
      <c r="T164" s="233">
        <f>SUM(T165:T192)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34" t="s">
        <v>84</v>
      </c>
      <c r="AT164" s="235" t="s">
        <v>75</v>
      </c>
      <c r="AU164" s="235" t="s">
        <v>84</v>
      </c>
      <c r="AY164" s="234" t="s">
        <v>210</v>
      </c>
      <c r="BK164" s="236">
        <f>SUM(BK165:BK192)</f>
        <v>0</v>
      </c>
    </row>
    <row r="165" s="2" customFormat="1" ht="21.0566" customHeight="1">
      <c r="A165" s="39"/>
      <c r="B165" s="40"/>
      <c r="C165" s="239" t="s">
        <v>307</v>
      </c>
      <c r="D165" s="239" t="s">
        <v>213</v>
      </c>
      <c r="E165" s="240" t="s">
        <v>1033</v>
      </c>
      <c r="F165" s="241" t="s">
        <v>1034</v>
      </c>
      <c r="G165" s="242" t="s">
        <v>264</v>
      </c>
      <c r="H165" s="243">
        <v>0.63600000000000001</v>
      </c>
      <c r="I165" s="244"/>
      <c r="J165" s="245">
        <f>ROUND(I165*H165,2)</f>
        <v>0</v>
      </c>
      <c r="K165" s="246"/>
      <c r="L165" s="45"/>
      <c r="M165" s="247" t="s">
        <v>1</v>
      </c>
      <c r="N165" s="248" t="s">
        <v>42</v>
      </c>
      <c r="O165" s="98"/>
      <c r="P165" s="249">
        <f>O165*H165</f>
        <v>0</v>
      </c>
      <c r="Q165" s="249">
        <v>2.3855499999999998</v>
      </c>
      <c r="R165" s="249">
        <f>Q165*H165</f>
        <v>1.5172097999999998</v>
      </c>
      <c r="S165" s="249">
        <v>0</v>
      </c>
      <c r="T165" s="250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51" t="s">
        <v>227</v>
      </c>
      <c r="AT165" s="251" t="s">
        <v>213</v>
      </c>
      <c r="AU165" s="251" t="s">
        <v>92</v>
      </c>
      <c r="AY165" s="18" t="s">
        <v>210</v>
      </c>
      <c r="BE165" s="252">
        <f>IF(N165="základná",J165,0)</f>
        <v>0</v>
      </c>
      <c r="BF165" s="252">
        <f>IF(N165="znížená",J165,0)</f>
        <v>0</v>
      </c>
      <c r="BG165" s="252">
        <f>IF(N165="zákl. prenesená",J165,0)</f>
        <v>0</v>
      </c>
      <c r="BH165" s="252">
        <f>IF(N165="zníž. prenesená",J165,0)</f>
        <v>0</v>
      </c>
      <c r="BI165" s="252">
        <f>IF(N165="nulová",J165,0)</f>
        <v>0</v>
      </c>
      <c r="BJ165" s="18" t="s">
        <v>92</v>
      </c>
      <c r="BK165" s="252">
        <f>ROUND(I165*H165,2)</f>
        <v>0</v>
      </c>
      <c r="BL165" s="18" t="s">
        <v>227</v>
      </c>
      <c r="BM165" s="251" t="s">
        <v>1035</v>
      </c>
    </row>
    <row r="166" s="13" customFormat="1">
      <c r="A166" s="13"/>
      <c r="B166" s="258"/>
      <c r="C166" s="259"/>
      <c r="D166" s="260" t="s">
        <v>256</v>
      </c>
      <c r="E166" s="261" t="s">
        <v>1</v>
      </c>
      <c r="F166" s="262" t="s">
        <v>1036</v>
      </c>
      <c r="G166" s="259"/>
      <c r="H166" s="263">
        <v>0.63600000000000001</v>
      </c>
      <c r="I166" s="264"/>
      <c r="J166" s="259"/>
      <c r="K166" s="259"/>
      <c r="L166" s="265"/>
      <c r="M166" s="266"/>
      <c r="N166" s="267"/>
      <c r="O166" s="267"/>
      <c r="P166" s="267"/>
      <c r="Q166" s="267"/>
      <c r="R166" s="267"/>
      <c r="S166" s="267"/>
      <c r="T166" s="268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69" t="s">
        <v>256</v>
      </c>
      <c r="AU166" s="269" t="s">
        <v>92</v>
      </c>
      <c r="AV166" s="13" t="s">
        <v>92</v>
      </c>
      <c r="AW166" s="13" t="s">
        <v>32</v>
      </c>
      <c r="AX166" s="13" t="s">
        <v>76</v>
      </c>
      <c r="AY166" s="269" t="s">
        <v>210</v>
      </c>
    </row>
    <row r="167" s="14" customFormat="1">
      <c r="A167" s="14"/>
      <c r="B167" s="270"/>
      <c r="C167" s="271"/>
      <c r="D167" s="260" t="s">
        <v>256</v>
      </c>
      <c r="E167" s="272" t="s">
        <v>1</v>
      </c>
      <c r="F167" s="273" t="s">
        <v>268</v>
      </c>
      <c r="G167" s="271"/>
      <c r="H167" s="274">
        <v>0.63600000000000001</v>
      </c>
      <c r="I167" s="275"/>
      <c r="J167" s="271"/>
      <c r="K167" s="271"/>
      <c r="L167" s="276"/>
      <c r="M167" s="277"/>
      <c r="N167" s="278"/>
      <c r="O167" s="278"/>
      <c r="P167" s="278"/>
      <c r="Q167" s="278"/>
      <c r="R167" s="278"/>
      <c r="S167" s="278"/>
      <c r="T167" s="279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80" t="s">
        <v>256</v>
      </c>
      <c r="AU167" s="280" t="s">
        <v>92</v>
      </c>
      <c r="AV167" s="14" t="s">
        <v>227</v>
      </c>
      <c r="AW167" s="14" t="s">
        <v>32</v>
      </c>
      <c r="AX167" s="14" t="s">
        <v>84</v>
      </c>
      <c r="AY167" s="280" t="s">
        <v>210</v>
      </c>
    </row>
    <row r="168" s="2" customFormat="1" ht="21.0566" customHeight="1">
      <c r="A168" s="39"/>
      <c r="B168" s="40"/>
      <c r="C168" s="239" t="s">
        <v>313</v>
      </c>
      <c r="D168" s="239" t="s">
        <v>213</v>
      </c>
      <c r="E168" s="240" t="s">
        <v>1037</v>
      </c>
      <c r="F168" s="241" t="s">
        <v>1038</v>
      </c>
      <c r="G168" s="242" t="s">
        <v>254</v>
      </c>
      <c r="H168" s="243">
        <v>2.3140000000000001</v>
      </c>
      <c r="I168" s="244"/>
      <c r="J168" s="245">
        <f>ROUND(I168*H168,2)</f>
        <v>0</v>
      </c>
      <c r="K168" s="246"/>
      <c r="L168" s="45"/>
      <c r="M168" s="247" t="s">
        <v>1</v>
      </c>
      <c r="N168" s="248" t="s">
        <v>42</v>
      </c>
      <c r="O168" s="98"/>
      <c r="P168" s="249">
        <f>O168*H168</f>
        <v>0</v>
      </c>
      <c r="Q168" s="249">
        <v>0.038350000000000002</v>
      </c>
      <c r="R168" s="249">
        <f>Q168*H168</f>
        <v>0.088741900000000012</v>
      </c>
      <c r="S168" s="249">
        <v>0</v>
      </c>
      <c r="T168" s="250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51" t="s">
        <v>227</v>
      </c>
      <c r="AT168" s="251" t="s">
        <v>213</v>
      </c>
      <c r="AU168" s="251" t="s">
        <v>92</v>
      </c>
      <c r="AY168" s="18" t="s">
        <v>210</v>
      </c>
      <c r="BE168" s="252">
        <f>IF(N168="základná",J168,0)</f>
        <v>0</v>
      </c>
      <c r="BF168" s="252">
        <f>IF(N168="znížená",J168,0)</f>
        <v>0</v>
      </c>
      <c r="BG168" s="252">
        <f>IF(N168="zákl. prenesená",J168,0)</f>
        <v>0</v>
      </c>
      <c r="BH168" s="252">
        <f>IF(N168="zníž. prenesená",J168,0)</f>
        <v>0</v>
      </c>
      <c r="BI168" s="252">
        <f>IF(N168="nulová",J168,0)</f>
        <v>0</v>
      </c>
      <c r="BJ168" s="18" t="s">
        <v>92</v>
      </c>
      <c r="BK168" s="252">
        <f>ROUND(I168*H168,2)</f>
        <v>0</v>
      </c>
      <c r="BL168" s="18" t="s">
        <v>227</v>
      </c>
      <c r="BM168" s="251" t="s">
        <v>1039</v>
      </c>
    </row>
    <row r="169" s="13" customFormat="1">
      <c r="A169" s="13"/>
      <c r="B169" s="258"/>
      <c r="C169" s="259"/>
      <c r="D169" s="260" t="s">
        <v>256</v>
      </c>
      <c r="E169" s="261" t="s">
        <v>1</v>
      </c>
      <c r="F169" s="262" t="s">
        <v>1040</v>
      </c>
      <c r="G169" s="259"/>
      <c r="H169" s="263">
        <v>2.3140000000000001</v>
      </c>
      <c r="I169" s="264"/>
      <c r="J169" s="259"/>
      <c r="K169" s="259"/>
      <c r="L169" s="265"/>
      <c r="M169" s="266"/>
      <c r="N169" s="267"/>
      <c r="O169" s="267"/>
      <c r="P169" s="267"/>
      <c r="Q169" s="267"/>
      <c r="R169" s="267"/>
      <c r="S169" s="267"/>
      <c r="T169" s="268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69" t="s">
        <v>256</v>
      </c>
      <c r="AU169" s="269" t="s">
        <v>92</v>
      </c>
      <c r="AV169" s="13" t="s">
        <v>92</v>
      </c>
      <c r="AW169" s="13" t="s">
        <v>32</v>
      </c>
      <c r="AX169" s="13" t="s">
        <v>76</v>
      </c>
      <c r="AY169" s="269" t="s">
        <v>210</v>
      </c>
    </row>
    <row r="170" s="14" customFormat="1">
      <c r="A170" s="14"/>
      <c r="B170" s="270"/>
      <c r="C170" s="271"/>
      <c r="D170" s="260" t="s">
        <v>256</v>
      </c>
      <c r="E170" s="272" t="s">
        <v>1</v>
      </c>
      <c r="F170" s="273" t="s">
        <v>268</v>
      </c>
      <c r="G170" s="271"/>
      <c r="H170" s="274">
        <v>2.3140000000000001</v>
      </c>
      <c r="I170" s="275"/>
      <c r="J170" s="271"/>
      <c r="K170" s="271"/>
      <c r="L170" s="276"/>
      <c r="M170" s="277"/>
      <c r="N170" s="278"/>
      <c r="O170" s="278"/>
      <c r="P170" s="278"/>
      <c r="Q170" s="278"/>
      <c r="R170" s="278"/>
      <c r="S170" s="278"/>
      <c r="T170" s="279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80" t="s">
        <v>256</v>
      </c>
      <c r="AU170" s="280" t="s">
        <v>92</v>
      </c>
      <c r="AV170" s="14" t="s">
        <v>227</v>
      </c>
      <c r="AW170" s="14" t="s">
        <v>32</v>
      </c>
      <c r="AX170" s="14" t="s">
        <v>84</v>
      </c>
      <c r="AY170" s="280" t="s">
        <v>210</v>
      </c>
    </row>
    <row r="171" s="2" customFormat="1" ht="21.0566" customHeight="1">
      <c r="A171" s="39"/>
      <c r="B171" s="40"/>
      <c r="C171" s="239" t="s">
        <v>318</v>
      </c>
      <c r="D171" s="239" t="s">
        <v>213</v>
      </c>
      <c r="E171" s="240" t="s">
        <v>1041</v>
      </c>
      <c r="F171" s="241" t="s">
        <v>1042</v>
      </c>
      <c r="G171" s="242" t="s">
        <v>254</v>
      </c>
      <c r="H171" s="243">
        <v>2.3140000000000001</v>
      </c>
      <c r="I171" s="244"/>
      <c r="J171" s="245">
        <f>ROUND(I171*H171,2)</f>
        <v>0</v>
      </c>
      <c r="K171" s="246"/>
      <c r="L171" s="45"/>
      <c r="M171" s="247" t="s">
        <v>1</v>
      </c>
      <c r="N171" s="248" t="s">
        <v>42</v>
      </c>
      <c r="O171" s="98"/>
      <c r="P171" s="249">
        <f>O171*H171</f>
        <v>0</v>
      </c>
      <c r="Q171" s="249">
        <v>1.0000000000000001E-05</v>
      </c>
      <c r="R171" s="249">
        <f>Q171*H171</f>
        <v>2.3140000000000002E-05</v>
      </c>
      <c r="S171" s="249">
        <v>0</v>
      </c>
      <c r="T171" s="250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51" t="s">
        <v>227</v>
      </c>
      <c r="AT171" s="251" t="s">
        <v>213</v>
      </c>
      <c r="AU171" s="251" t="s">
        <v>92</v>
      </c>
      <c r="AY171" s="18" t="s">
        <v>210</v>
      </c>
      <c r="BE171" s="252">
        <f>IF(N171="základná",J171,0)</f>
        <v>0</v>
      </c>
      <c r="BF171" s="252">
        <f>IF(N171="znížená",J171,0)</f>
        <v>0</v>
      </c>
      <c r="BG171" s="252">
        <f>IF(N171="zákl. prenesená",J171,0)</f>
        <v>0</v>
      </c>
      <c r="BH171" s="252">
        <f>IF(N171="zníž. prenesená",J171,0)</f>
        <v>0</v>
      </c>
      <c r="BI171" s="252">
        <f>IF(N171="nulová",J171,0)</f>
        <v>0</v>
      </c>
      <c r="BJ171" s="18" t="s">
        <v>92</v>
      </c>
      <c r="BK171" s="252">
        <f>ROUND(I171*H171,2)</f>
        <v>0</v>
      </c>
      <c r="BL171" s="18" t="s">
        <v>227</v>
      </c>
      <c r="BM171" s="251" t="s">
        <v>1043</v>
      </c>
    </row>
    <row r="172" s="2" customFormat="1" ht="21.0566" customHeight="1">
      <c r="A172" s="39"/>
      <c r="B172" s="40"/>
      <c r="C172" s="239" t="s">
        <v>324</v>
      </c>
      <c r="D172" s="239" t="s">
        <v>213</v>
      </c>
      <c r="E172" s="240" t="s">
        <v>1044</v>
      </c>
      <c r="F172" s="241" t="s">
        <v>1045</v>
      </c>
      <c r="G172" s="242" t="s">
        <v>333</v>
      </c>
      <c r="H172" s="243">
        <v>0.106</v>
      </c>
      <c r="I172" s="244"/>
      <c r="J172" s="245">
        <f>ROUND(I172*H172,2)</f>
        <v>0</v>
      </c>
      <c r="K172" s="246"/>
      <c r="L172" s="45"/>
      <c r="M172" s="247" t="s">
        <v>1</v>
      </c>
      <c r="N172" s="248" t="s">
        <v>42</v>
      </c>
      <c r="O172" s="98"/>
      <c r="P172" s="249">
        <f>O172*H172</f>
        <v>0</v>
      </c>
      <c r="Q172" s="249">
        <v>1.03704</v>
      </c>
      <c r="R172" s="249">
        <f>Q172*H172</f>
        <v>0.10992624</v>
      </c>
      <c r="S172" s="249">
        <v>0</v>
      </c>
      <c r="T172" s="250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51" t="s">
        <v>227</v>
      </c>
      <c r="AT172" s="251" t="s">
        <v>213</v>
      </c>
      <c r="AU172" s="251" t="s">
        <v>92</v>
      </c>
      <c r="AY172" s="18" t="s">
        <v>210</v>
      </c>
      <c r="BE172" s="252">
        <f>IF(N172="základná",J172,0)</f>
        <v>0</v>
      </c>
      <c r="BF172" s="252">
        <f>IF(N172="znížená",J172,0)</f>
        <v>0</v>
      </c>
      <c r="BG172" s="252">
        <f>IF(N172="zákl. prenesená",J172,0)</f>
        <v>0</v>
      </c>
      <c r="BH172" s="252">
        <f>IF(N172="zníž. prenesená",J172,0)</f>
        <v>0</v>
      </c>
      <c r="BI172" s="252">
        <f>IF(N172="nulová",J172,0)</f>
        <v>0</v>
      </c>
      <c r="BJ172" s="18" t="s">
        <v>92</v>
      </c>
      <c r="BK172" s="252">
        <f>ROUND(I172*H172,2)</f>
        <v>0</v>
      </c>
      <c r="BL172" s="18" t="s">
        <v>227</v>
      </c>
      <c r="BM172" s="251" t="s">
        <v>1046</v>
      </c>
    </row>
    <row r="173" s="13" customFormat="1">
      <c r="A173" s="13"/>
      <c r="B173" s="258"/>
      <c r="C173" s="259"/>
      <c r="D173" s="260" t="s">
        <v>256</v>
      </c>
      <c r="E173" s="261" t="s">
        <v>1</v>
      </c>
      <c r="F173" s="262" t="s">
        <v>1047</v>
      </c>
      <c r="G173" s="259"/>
      <c r="H173" s="263">
        <v>0.106</v>
      </c>
      <c r="I173" s="264"/>
      <c r="J173" s="259"/>
      <c r="K173" s="259"/>
      <c r="L173" s="265"/>
      <c r="M173" s="266"/>
      <c r="N173" s="267"/>
      <c r="O173" s="267"/>
      <c r="P173" s="267"/>
      <c r="Q173" s="267"/>
      <c r="R173" s="267"/>
      <c r="S173" s="267"/>
      <c r="T173" s="268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69" t="s">
        <v>256</v>
      </c>
      <c r="AU173" s="269" t="s">
        <v>92</v>
      </c>
      <c r="AV173" s="13" t="s">
        <v>92</v>
      </c>
      <c r="AW173" s="13" t="s">
        <v>32</v>
      </c>
      <c r="AX173" s="13" t="s">
        <v>76</v>
      </c>
      <c r="AY173" s="269" t="s">
        <v>210</v>
      </c>
    </row>
    <row r="174" s="14" customFormat="1">
      <c r="A174" s="14"/>
      <c r="B174" s="270"/>
      <c r="C174" s="271"/>
      <c r="D174" s="260" t="s">
        <v>256</v>
      </c>
      <c r="E174" s="272" t="s">
        <v>1</v>
      </c>
      <c r="F174" s="273" t="s">
        <v>268</v>
      </c>
      <c r="G174" s="271"/>
      <c r="H174" s="274">
        <v>0.106</v>
      </c>
      <c r="I174" s="275"/>
      <c r="J174" s="271"/>
      <c r="K174" s="271"/>
      <c r="L174" s="276"/>
      <c r="M174" s="277"/>
      <c r="N174" s="278"/>
      <c r="O174" s="278"/>
      <c r="P174" s="278"/>
      <c r="Q174" s="278"/>
      <c r="R174" s="278"/>
      <c r="S174" s="278"/>
      <c r="T174" s="279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80" t="s">
        <v>256</v>
      </c>
      <c r="AU174" s="280" t="s">
        <v>92</v>
      </c>
      <c r="AV174" s="14" t="s">
        <v>227</v>
      </c>
      <c r="AW174" s="14" t="s">
        <v>32</v>
      </c>
      <c r="AX174" s="14" t="s">
        <v>84</v>
      </c>
      <c r="AY174" s="280" t="s">
        <v>210</v>
      </c>
    </row>
    <row r="175" s="2" customFormat="1" ht="16.30189" customHeight="1">
      <c r="A175" s="39"/>
      <c r="B175" s="40"/>
      <c r="C175" s="281" t="s">
        <v>329</v>
      </c>
      <c r="D175" s="281" t="s">
        <v>330</v>
      </c>
      <c r="E175" s="282" t="s">
        <v>1048</v>
      </c>
      <c r="F175" s="283" t="s">
        <v>1049</v>
      </c>
      <c r="G175" s="284" t="s">
        <v>1050</v>
      </c>
      <c r="H175" s="285">
        <v>15</v>
      </c>
      <c r="I175" s="286"/>
      <c r="J175" s="287">
        <f>ROUND(I175*H175,2)</f>
        <v>0</v>
      </c>
      <c r="K175" s="288"/>
      <c r="L175" s="289"/>
      <c r="M175" s="290" t="s">
        <v>1</v>
      </c>
      <c r="N175" s="291" t="s">
        <v>42</v>
      </c>
      <c r="O175" s="98"/>
      <c r="P175" s="249">
        <f>O175*H175</f>
        <v>0</v>
      </c>
      <c r="Q175" s="249">
        <v>0</v>
      </c>
      <c r="R175" s="249">
        <f>Q175*H175</f>
        <v>0</v>
      </c>
      <c r="S175" s="249">
        <v>0</v>
      </c>
      <c r="T175" s="250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51" t="s">
        <v>287</v>
      </c>
      <c r="AT175" s="251" t="s">
        <v>330</v>
      </c>
      <c r="AU175" s="251" t="s">
        <v>92</v>
      </c>
      <c r="AY175" s="18" t="s">
        <v>210</v>
      </c>
      <c r="BE175" s="252">
        <f>IF(N175="základná",J175,0)</f>
        <v>0</v>
      </c>
      <c r="BF175" s="252">
        <f>IF(N175="znížená",J175,0)</f>
        <v>0</v>
      </c>
      <c r="BG175" s="252">
        <f>IF(N175="zákl. prenesená",J175,0)</f>
        <v>0</v>
      </c>
      <c r="BH175" s="252">
        <f>IF(N175="zníž. prenesená",J175,0)</f>
        <v>0</v>
      </c>
      <c r="BI175" s="252">
        <f>IF(N175="nulová",J175,0)</f>
        <v>0</v>
      </c>
      <c r="BJ175" s="18" t="s">
        <v>92</v>
      </c>
      <c r="BK175" s="252">
        <f>ROUND(I175*H175,2)</f>
        <v>0</v>
      </c>
      <c r="BL175" s="18" t="s">
        <v>227</v>
      </c>
      <c r="BM175" s="251" t="s">
        <v>1051</v>
      </c>
    </row>
    <row r="176" s="13" customFormat="1">
      <c r="A176" s="13"/>
      <c r="B176" s="258"/>
      <c r="C176" s="259"/>
      <c r="D176" s="260" t="s">
        <v>256</v>
      </c>
      <c r="E176" s="261" t="s">
        <v>1</v>
      </c>
      <c r="F176" s="262" t="s">
        <v>1052</v>
      </c>
      <c r="G176" s="259"/>
      <c r="H176" s="263">
        <v>15</v>
      </c>
      <c r="I176" s="264"/>
      <c r="J176" s="259"/>
      <c r="K176" s="259"/>
      <c r="L176" s="265"/>
      <c r="M176" s="266"/>
      <c r="N176" s="267"/>
      <c r="O176" s="267"/>
      <c r="P176" s="267"/>
      <c r="Q176" s="267"/>
      <c r="R176" s="267"/>
      <c r="S176" s="267"/>
      <c r="T176" s="268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69" t="s">
        <v>256</v>
      </c>
      <c r="AU176" s="269" t="s">
        <v>92</v>
      </c>
      <c r="AV176" s="13" t="s">
        <v>92</v>
      </c>
      <c r="AW176" s="13" t="s">
        <v>32</v>
      </c>
      <c r="AX176" s="13" t="s">
        <v>76</v>
      </c>
      <c r="AY176" s="269" t="s">
        <v>210</v>
      </c>
    </row>
    <row r="177" s="14" customFormat="1">
      <c r="A177" s="14"/>
      <c r="B177" s="270"/>
      <c r="C177" s="271"/>
      <c r="D177" s="260" t="s">
        <v>256</v>
      </c>
      <c r="E177" s="272" t="s">
        <v>1</v>
      </c>
      <c r="F177" s="273" t="s">
        <v>268</v>
      </c>
      <c r="G177" s="271"/>
      <c r="H177" s="274">
        <v>15</v>
      </c>
      <c r="I177" s="275"/>
      <c r="J177" s="271"/>
      <c r="K177" s="271"/>
      <c r="L177" s="276"/>
      <c r="M177" s="277"/>
      <c r="N177" s="278"/>
      <c r="O177" s="278"/>
      <c r="P177" s="278"/>
      <c r="Q177" s="278"/>
      <c r="R177" s="278"/>
      <c r="S177" s="278"/>
      <c r="T177" s="279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80" t="s">
        <v>256</v>
      </c>
      <c r="AU177" s="280" t="s">
        <v>92</v>
      </c>
      <c r="AV177" s="14" t="s">
        <v>227</v>
      </c>
      <c r="AW177" s="14" t="s">
        <v>32</v>
      </c>
      <c r="AX177" s="14" t="s">
        <v>84</v>
      </c>
      <c r="AY177" s="280" t="s">
        <v>210</v>
      </c>
    </row>
    <row r="178" s="2" customFormat="1" ht="23.4566" customHeight="1">
      <c r="A178" s="39"/>
      <c r="B178" s="40"/>
      <c r="C178" s="239" t="s">
        <v>336</v>
      </c>
      <c r="D178" s="239" t="s">
        <v>213</v>
      </c>
      <c r="E178" s="240" t="s">
        <v>1053</v>
      </c>
      <c r="F178" s="241" t="s">
        <v>1054</v>
      </c>
      <c r="G178" s="242" t="s">
        <v>264</v>
      </c>
      <c r="H178" s="243">
        <v>2.5</v>
      </c>
      <c r="I178" s="244"/>
      <c r="J178" s="245">
        <f>ROUND(I178*H178,2)</f>
        <v>0</v>
      </c>
      <c r="K178" s="246"/>
      <c r="L178" s="45"/>
      <c r="M178" s="247" t="s">
        <v>1</v>
      </c>
      <c r="N178" s="248" t="s">
        <v>42</v>
      </c>
      <c r="O178" s="98"/>
      <c r="P178" s="249">
        <f>O178*H178</f>
        <v>0</v>
      </c>
      <c r="Q178" s="249">
        <v>2.3225600000000002</v>
      </c>
      <c r="R178" s="249">
        <f>Q178*H178</f>
        <v>5.8064</v>
      </c>
      <c r="S178" s="249">
        <v>0</v>
      </c>
      <c r="T178" s="250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51" t="s">
        <v>227</v>
      </c>
      <c r="AT178" s="251" t="s">
        <v>213</v>
      </c>
      <c r="AU178" s="251" t="s">
        <v>92</v>
      </c>
      <c r="AY178" s="18" t="s">
        <v>210</v>
      </c>
      <c r="BE178" s="252">
        <f>IF(N178="základná",J178,0)</f>
        <v>0</v>
      </c>
      <c r="BF178" s="252">
        <f>IF(N178="znížená",J178,0)</f>
        <v>0</v>
      </c>
      <c r="BG178" s="252">
        <f>IF(N178="zákl. prenesená",J178,0)</f>
        <v>0</v>
      </c>
      <c r="BH178" s="252">
        <f>IF(N178="zníž. prenesená",J178,0)</f>
        <v>0</v>
      </c>
      <c r="BI178" s="252">
        <f>IF(N178="nulová",J178,0)</f>
        <v>0</v>
      </c>
      <c r="BJ178" s="18" t="s">
        <v>92</v>
      </c>
      <c r="BK178" s="252">
        <f>ROUND(I178*H178,2)</f>
        <v>0</v>
      </c>
      <c r="BL178" s="18" t="s">
        <v>227</v>
      </c>
      <c r="BM178" s="251" t="s">
        <v>1055</v>
      </c>
    </row>
    <row r="179" s="13" customFormat="1">
      <c r="A179" s="13"/>
      <c r="B179" s="258"/>
      <c r="C179" s="259"/>
      <c r="D179" s="260" t="s">
        <v>256</v>
      </c>
      <c r="E179" s="261" t="s">
        <v>1</v>
      </c>
      <c r="F179" s="262" t="s">
        <v>1056</v>
      </c>
      <c r="G179" s="259"/>
      <c r="H179" s="263">
        <v>2.5</v>
      </c>
      <c r="I179" s="264"/>
      <c r="J179" s="259"/>
      <c r="K179" s="259"/>
      <c r="L179" s="265"/>
      <c r="M179" s="266"/>
      <c r="N179" s="267"/>
      <c r="O179" s="267"/>
      <c r="P179" s="267"/>
      <c r="Q179" s="267"/>
      <c r="R179" s="267"/>
      <c r="S179" s="267"/>
      <c r="T179" s="268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69" t="s">
        <v>256</v>
      </c>
      <c r="AU179" s="269" t="s">
        <v>92</v>
      </c>
      <c r="AV179" s="13" t="s">
        <v>92</v>
      </c>
      <c r="AW179" s="13" t="s">
        <v>32</v>
      </c>
      <c r="AX179" s="13" t="s">
        <v>84</v>
      </c>
      <c r="AY179" s="269" t="s">
        <v>210</v>
      </c>
    </row>
    <row r="180" s="2" customFormat="1" ht="23.4566" customHeight="1">
      <c r="A180" s="39"/>
      <c r="B180" s="40"/>
      <c r="C180" s="239" t="s">
        <v>340</v>
      </c>
      <c r="D180" s="239" t="s">
        <v>213</v>
      </c>
      <c r="E180" s="240" t="s">
        <v>1057</v>
      </c>
      <c r="F180" s="241" t="s">
        <v>1058</v>
      </c>
      <c r="G180" s="242" t="s">
        <v>254</v>
      </c>
      <c r="H180" s="243">
        <v>6.2999999999999998</v>
      </c>
      <c r="I180" s="244"/>
      <c r="J180" s="245">
        <f>ROUND(I180*H180,2)</f>
        <v>0</v>
      </c>
      <c r="K180" s="246"/>
      <c r="L180" s="45"/>
      <c r="M180" s="247" t="s">
        <v>1</v>
      </c>
      <c r="N180" s="248" t="s">
        <v>42</v>
      </c>
      <c r="O180" s="98"/>
      <c r="P180" s="249">
        <f>O180*H180</f>
        <v>0</v>
      </c>
      <c r="Q180" s="249">
        <v>0.00346</v>
      </c>
      <c r="R180" s="249">
        <f>Q180*H180</f>
        <v>0.021797999999999998</v>
      </c>
      <c r="S180" s="249">
        <v>0</v>
      </c>
      <c r="T180" s="250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51" t="s">
        <v>227</v>
      </c>
      <c r="AT180" s="251" t="s">
        <v>213</v>
      </c>
      <c r="AU180" s="251" t="s">
        <v>92</v>
      </c>
      <c r="AY180" s="18" t="s">
        <v>210</v>
      </c>
      <c r="BE180" s="252">
        <f>IF(N180="základná",J180,0)</f>
        <v>0</v>
      </c>
      <c r="BF180" s="252">
        <f>IF(N180="znížená",J180,0)</f>
        <v>0</v>
      </c>
      <c r="BG180" s="252">
        <f>IF(N180="zákl. prenesená",J180,0)</f>
        <v>0</v>
      </c>
      <c r="BH180" s="252">
        <f>IF(N180="zníž. prenesená",J180,0)</f>
        <v>0</v>
      </c>
      <c r="BI180" s="252">
        <f>IF(N180="nulová",J180,0)</f>
        <v>0</v>
      </c>
      <c r="BJ180" s="18" t="s">
        <v>92</v>
      </c>
      <c r="BK180" s="252">
        <f>ROUND(I180*H180,2)</f>
        <v>0</v>
      </c>
      <c r="BL180" s="18" t="s">
        <v>227</v>
      </c>
      <c r="BM180" s="251" t="s">
        <v>1059</v>
      </c>
    </row>
    <row r="181" s="13" customFormat="1">
      <c r="A181" s="13"/>
      <c r="B181" s="258"/>
      <c r="C181" s="259"/>
      <c r="D181" s="260" t="s">
        <v>256</v>
      </c>
      <c r="E181" s="261" t="s">
        <v>1</v>
      </c>
      <c r="F181" s="262" t="s">
        <v>1060</v>
      </c>
      <c r="G181" s="259"/>
      <c r="H181" s="263">
        <v>6.2999999999999998</v>
      </c>
      <c r="I181" s="264"/>
      <c r="J181" s="259"/>
      <c r="K181" s="259"/>
      <c r="L181" s="265"/>
      <c r="M181" s="266"/>
      <c r="N181" s="267"/>
      <c r="O181" s="267"/>
      <c r="P181" s="267"/>
      <c r="Q181" s="267"/>
      <c r="R181" s="267"/>
      <c r="S181" s="267"/>
      <c r="T181" s="268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69" t="s">
        <v>256</v>
      </c>
      <c r="AU181" s="269" t="s">
        <v>92</v>
      </c>
      <c r="AV181" s="13" t="s">
        <v>92</v>
      </c>
      <c r="AW181" s="13" t="s">
        <v>32</v>
      </c>
      <c r="AX181" s="13" t="s">
        <v>76</v>
      </c>
      <c r="AY181" s="269" t="s">
        <v>210</v>
      </c>
    </row>
    <row r="182" s="14" customFormat="1">
      <c r="A182" s="14"/>
      <c r="B182" s="270"/>
      <c r="C182" s="271"/>
      <c r="D182" s="260" t="s">
        <v>256</v>
      </c>
      <c r="E182" s="272" t="s">
        <v>1</v>
      </c>
      <c r="F182" s="273" t="s">
        <v>268</v>
      </c>
      <c r="G182" s="271"/>
      <c r="H182" s="274">
        <v>6.2999999999999998</v>
      </c>
      <c r="I182" s="275"/>
      <c r="J182" s="271"/>
      <c r="K182" s="271"/>
      <c r="L182" s="276"/>
      <c r="M182" s="277"/>
      <c r="N182" s="278"/>
      <c r="O182" s="278"/>
      <c r="P182" s="278"/>
      <c r="Q182" s="278"/>
      <c r="R182" s="278"/>
      <c r="S182" s="278"/>
      <c r="T182" s="279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80" t="s">
        <v>256</v>
      </c>
      <c r="AU182" s="280" t="s">
        <v>92</v>
      </c>
      <c r="AV182" s="14" t="s">
        <v>227</v>
      </c>
      <c r="AW182" s="14" t="s">
        <v>32</v>
      </c>
      <c r="AX182" s="14" t="s">
        <v>84</v>
      </c>
      <c r="AY182" s="280" t="s">
        <v>210</v>
      </c>
    </row>
    <row r="183" s="2" customFormat="1" ht="23.4566" customHeight="1">
      <c r="A183" s="39"/>
      <c r="B183" s="40"/>
      <c r="C183" s="239" t="s">
        <v>346</v>
      </c>
      <c r="D183" s="239" t="s">
        <v>213</v>
      </c>
      <c r="E183" s="240" t="s">
        <v>1061</v>
      </c>
      <c r="F183" s="241" t="s">
        <v>1062</v>
      </c>
      <c r="G183" s="242" t="s">
        <v>254</v>
      </c>
      <c r="H183" s="243">
        <v>6.2999999999999998</v>
      </c>
      <c r="I183" s="244"/>
      <c r="J183" s="245">
        <f>ROUND(I183*H183,2)</f>
        <v>0</v>
      </c>
      <c r="K183" s="246"/>
      <c r="L183" s="45"/>
      <c r="M183" s="247" t="s">
        <v>1</v>
      </c>
      <c r="N183" s="248" t="s">
        <v>42</v>
      </c>
      <c r="O183" s="98"/>
      <c r="P183" s="249">
        <f>O183*H183</f>
        <v>0</v>
      </c>
      <c r="Q183" s="249">
        <v>5.0000000000000002E-05</v>
      </c>
      <c r="R183" s="249">
        <f>Q183*H183</f>
        <v>0.00031500000000000001</v>
      </c>
      <c r="S183" s="249">
        <v>0</v>
      </c>
      <c r="T183" s="250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51" t="s">
        <v>227</v>
      </c>
      <c r="AT183" s="251" t="s">
        <v>213</v>
      </c>
      <c r="AU183" s="251" t="s">
        <v>92</v>
      </c>
      <c r="AY183" s="18" t="s">
        <v>210</v>
      </c>
      <c r="BE183" s="252">
        <f>IF(N183="základná",J183,0)</f>
        <v>0</v>
      </c>
      <c r="BF183" s="252">
        <f>IF(N183="znížená",J183,0)</f>
        <v>0</v>
      </c>
      <c r="BG183" s="252">
        <f>IF(N183="zákl. prenesená",J183,0)</f>
        <v>0</v>
      </c>
      <c r="BH183" s="252">
        <f>IF(N183="zníž. prenesená",J183,0)</f>
        <v>0</v>
      </c>
      <c r="BI183" s="252">
        <f>IF(N183="nulová",J183,0)</f>
        <v>0</v>
      </c>
      <c r="BJ183" s="18" t="s">
        <v>92</v>
      </c>
      <c r="BK183" s="252">
        <f>ROUND(I183*H183,2)</f>
        <v>0</v>
      </c>
      <c r="BL183" s="18" t="s">
        <v>227</v>
      </c>
      <c r="BM183" s="251" t="s">
        <v>1063</v>
      </c>
    </row>
    <row r="184" s="2" customFormat="1" ht="31.92453" customHeight="1">
      <c r="A184" s="39"/>
      <c r="B184" s="40"/>
      <c r="C184" s="239" t="s">
        <v>353</v>
      </c>
      <c r="D184" s="239" t="s">
        <v>213</v>
      </c>
      <c r="E184" s="240" t="s">
        <v>1064</v>
      </c>
      <c r="F184" s="241" t="s">
        <v>1065</v>
      </c>
      <c r="G184" s="242" t="s">
        <v>333</v>
      </c>
      <c r="H184" s="243">
        <v>0.066000000000000003</v>
      </c>
      <c r="I184" s="244"/>
      <c r="J184" s="245">
        <f>ROUND(I184*H184,2)</f>
        <v>0</v>
      </c>
      <c r="K184" s="246"/>
      <c r="L184" s="45"/>
      <c r="M184" s="247" t="s">
        <v>1</v>
      </c>
      <c r="N184" s="248" t="s">
        <v>42</v>
      </c>
      <c r="O184" s="98"/>
      <c r="P184" s="249">
        <f>O184*H184</f>
        <v>0</v>
      </c>
      <c r="Q184" s="249">
        <v>1.0504500000000001</v>
      </c>
      <c r="R184" s="249">
        <f>Q184*H184</f>
        <v>0.069329700000000008</v>
      </c>
      <c r="S184" s="249">
        <v>0</v>
      </c>
      <c r="T184" s="250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51" t="s">
        <v>227</v>
      </c>
      <c r="AT184" s="251" t="s">
        <v>213</v>
      </c>
      <c r="AU184" s="251" t="s">
        <v>92</v>
      </c>
      <c r="AY184" s="18" t="s">
        <v>210</v>
      </c>
      <c r="BE184" s="252">
        <f>IF(N184="základná",J184,0)</f>
        <v>0</v>
      </c>
      <c r="BF184" s="252">
        <f>IF(N184="znížená",J184,0)</f>
        <v>0</v>
      </c>
      <c r="BG184" s="252">
        <f>IF(N184="zákl. prenesená",J184,0)</f>
        <v>0</v>
      </c>
      <c r="BH184" s="252">
        <f>IF(N184="zníž. prenesená",J184,0)</f>
        <v>0</v>
      </c>
      <c r="BI184" s="252">
        <f>IF(N184="nulová",J184,0)</f>
        <v>0</v>
      </c>
      <c r="BJ184" s="18" t="s">
        <v>92</v>
      </c>
      <c r="BK184" s="252">
        <f>ROUND(I184*H184,2)</f>
        <v>0</v>
      </c>
      <c r="BL184" s="18" t="s">
        <v>227</v>
      </c>
      <c r="BM184" s="251" t="s">
        <v>1066</v>
      </c>
    </row>
    <row r="185" s="13" customFormat="1">
      <c r="A185" s="13"/>
      <c r="B185" s="258"/>
      <c r="C185" s="259"/>
      <c r="D185" s="260" t="s">
        <v>256</v>
      </c>
      <c r="E185" s="261" t="s">
        <v>1</v>
      </c>
      <c r="F185" s="262" t="s">
        <v>1067</v>
      </c>
      <c r="G185" s="259"/>
      <c r="H185" s="263">
        <v>0.066000000000000003</v>
      </c>
      <c r="I185" s="264"/>
      <c r="J185" s="259"/>
      <c r="K185" s="259"/>
      <c r="L185" s="265"/>
      <c r="M185" s="266"/>
      <c r="N185" s="267"/>
      <c r="O185" s="267"/>
      <c r="P185" s="267"/>
      <c r="Q185" s="267"/>
      <c r="R185" s="267"/>
      <c r="S185" s="267"/>
      <c r="T185" s="268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69" t="s">
        <v>256</v>
      </c>
      <c r="AU185" s="269" t="s">
        <v>92</v>
      </c>
      <c r="AV185" s="13" t="s">
        <v>92</v>
      </c>
      <c r="AW185" s="13" t="s">
        <v>32</v>
      </c>
      <c r="AX185" s="13" t="s">
        <v>84</v>
      </c>
      <c r="AY185" s="269" t="s">
        <v>210</v>
      </c>
    </row>
    <row r="186" s="2" customFormat="1" ht="23.4566" customHeight="1">
      <c r="A186" s="39"/>
      <c r="B186" s="40"/>
      <c r="C186" s="239" t="s">
        <v>7</v>
      </c>
      <c r="D186" s="239" t="s">
        <v>213</v>
      </c>
      <c r="E186" s="240" t="s">
        <v>1068</v>
      </c>
      <c r="F186" s="241" t="s">
        <v>1069</v>
      </c>
      <c r="G186" s="242" t="s">
        <v>310</v>
      </c>
      <c r="H186" s="243">
        <v>11</v>
      </c>
      <c r="I186" s="244"/>
      <c r="J186" s="245">
        <f>ROUND(I186*H186,2)</f>
        <v>0</v>
      </c>
      <c r="K186" s="246"/>
      <c r="L186" s="45"/>
      <c r="M186" s="247" t="s">
        <v>1</v>
      </c>
      <c r="N186" s="248" t="s">
        <v>42</v>
      </c>
      <c r="O186" s="98"/>
      <c r="P186" s="249">
        <f>O186*H186</f>
        <v>0</v>
      </c>
      <c r="Q186" s="249">
        <v>0.00282</v>
      </c>
      <c r="R186" s="249">
        <f>Q186*H186</f>
        <v>0.031019999999999999</v>
      </c>
      <c r="S186" s="249">
        <v>0</v>
      </c>
      <c r="T186" s="250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51" t="s">
        <v>227</v>
      </c>
      <c r="AT186" s="251" t="s">
        <v>213</v>
      </c>
      <c r="AU186" s="251" t="s">
        <v>92</v>
      </c>
      <c r="AY186" s="18" t="s">
        <v>210</v>
      </c>
      <c r="BE186" s="252">
        <f>IF(N186="základná",J186,0)</f>
        <v>0</v>
      </c>
      <c r="BF186" s="252">
        <f>IF(N186="znížená",J186,0)</f>
        <v>0</v>
      </c>
      <c r="BG186" s="252">
        <f>IF(N186="zákl. prenesená",J186,0)</f>
        <v>0</v>
      </c>
      <c r="BH186" s="252">
        <f>IF(N186="zníž. prenesená",J186,0)</f>
        <v>0</v>
      </c>
      <c r="BI186" s="252">
        <f>IF(N186="nulová",J186,0)</f>
        <v>0</v>
      </c>
      <c r="BJ186" s="18" t="s">
        <v>92</v>
      </c>
      <c r="BK186" s="252">
        <f>ROUND(I186*H186,2)</f>
        <v>0</v>
      </c>
      <c r="BL186" s="18" t="s">
        <v>227</v>
      </c>
      <c r="BM186" s="251" t="s">
        <v>1070</v>
      </c>
    </row>
    <row r="187" s="13" customFormat="1">
      <c r="A187" s="13"/>
      <c r="B187" s="258"/>
      <c r="C187" s="259"/>
      <c r="D187" s="260" t="s">
        <v>256</v>
      </c>
      <c r="E187" s="261" t="s">
        <v>1</v>
      </c>
      <c r="F187" s="262" t="s">
        <v>1071</v>
      </c>
      <c r="G187" s="259"/>
      <c r="H187" s="263">
        <v>8</v>
      </c>
      <c r="I187" s="264"/>
      <c r="J187" s="259"/>
      <c r="K187" s="259"/>
      <c r="L187" s="265"/>
      <c r="M187" s="266"/>
      <c r="N187" s="267"/>
      <c r="O187" s="267"/>
      <c r="P187" s="267"/>
      <c r="Q187" s="267"/>
      <c r="R187" s="267"/>
      <c r="S187" s="267"/>
      <c r="T187" s="268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69" t="s">
        <v>256</v>
      </c>
      <c r="AU187" s="269" t="s">
        <v>92</v>
      </c>
      <c r="AV187" s="13" t="s">
        <v>92</v>
      </c>
      <c r="AW187" s="13" t="s">
        <v>32</v>
      </c>
      <c r="AX187" s="13" t="s">
        <v>76</v>
      </c>
      <c r="AY187" s="269" t="s">
        <v>210</v>
      </c>
    </row>
    <row r="188" s="13" customFormat="1">
      <c r="A188" s="13"/>
      <c r="B188" s="258"/>
      <c r="C188" s="259"/>
      <c r="D188" s="260" t="s">
        <v>256</v>
      </c>
      <c r="E188" s="261" t="s">
        <v>1</v>
      </c>
      <c r="F188" s="262" t="s">
        <v>1072</v>
      </c>
      <c r="G188" s="259"/>
      <c r="H188" s="263">
        <v>3</v>
      </c>
      <c r="I188" s="264"/>
      <c r="J188" s="259"/>
      <c r="K188" s="259"/>
      <c r="L188" s="265"/>
      <c r="M188" s="266"/>
      <c r="N188" s="267"/>
      <c r="O188" s="267"/>
      <c r="P188" s="267"/>
      <c r="Q188" s="267"/>
      <c r="R188" s="267"/>
      <c r="S188" s="267"/>
      <c r="T188" s="268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69" t="s">
        <v>256</v>
      </c>
      <c r="AU188" s="269" t="s">
        <v>92</v>
      </c>
      <c r="AV188" s="13" t="s">
        <v>92</v>
      </c>
      <c r="AW188" s="13" t="s">
        <v>32</v>
      </c>
      <c r="AX188" s="13" t="s">
        <v>76</v>
      </c>
      <c r="AY188" s="269" t="s">
        <v>210</v>
      </c>
    </row>
    <row r="189" s="14" customFormat="1">
      <c r="A189" s="14"/>
      <c r="B189" s="270"/>
      <c r="C189" s="271"/>
      <c r="D189" s="260" t="s">
        <v>256</v>
      </c>
      <c r="E189" s="272" t="s">
        <v>1</v>
      </c>
      <c r="F189" s="273" t="s">
        <v>268</v>
      </c>
      <c r="G189" s="271"/>
      <c r="H189" s="274">
        <v>11</v>
      </c>
      <c r="I189" s="275"/>
      <c r="J189" s="271"/>
      <c r="K189" s="271"/>
      <c r="L189" s="276"/>
      <c r="M189" s="277"/>
      <c r="N189" s="278"/>
      <c r="O189" s="278"/>
      <c r="P189" s="278"/>
      <c r="Q189" s="278"/>
      <c r="R189" s="278"/>
      <c r="S189" s="278"/>
      <c r="T189" s="279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80" t="s">
        <v>256</v>
      </c>
      <c r="AU189" s="280" t="s">
        <v>92</v>
      </c>
      <c r="AV189" s="14" t="s">
        <v>227</v>
      </c>
      <c r="AW189" s="14" t="s">
        <v>4</v>
      </c>
      <c r="AX189" s="14" t="s">
        <v>84</v>
      </c>
      <c r="AY189" s="280" t="s">
        <v>210</v>
      </c>
    </row>
    <row r="190" s="2" customFormat="1" ht="16.30189" customHeight="1">
      <c r="A190" s="39"/>
      <c r="B190" s="40"/>
      <c r="C190" s="281" t="s">
        <v>362</v>
      </c>
      <c r="D190" s="281" t="s">
        <v>330</v>
      </c>
      <c r="E190" s="282" t="s">
        <v>1073</v>
      </c>
      <c r="F190" s="283" t="s">
        <v>1074</v>
      </c>
      <c r="G190" s="284" t="s">
        <v>310</v>
      </c>
      <c r="H190" s="285">
        <v>11</v>
      </c>
      <c r="I190" s="286"/>
      <c r="J190" s="287">
        <f>ROUND(I190*H190,2)</f>
        <v>0</v>
      </c>
      <c r="K190" s="288"/>
      <c r="L190" s="289"/>
      <c r="M190" s="290" t="s">
        <v>1</v>
      </c>
      <c r="N190" s="291" t="s">
        <v>42</v>
      </c>
      <c r="O190" s="98"/>
      <c r="P190" s="249">
        <f>O190*H190</f>
        <v>0</v>
      </c>
      <c r="Q190" s="249">
        <v>0.017000000000000001</v>
      </c>
      <c r="R190" s="249">
        <f>Q190*H190</f>
        <v>0.187</v>
      </c>
      <c r="S190" s="249">
        <v>0</v>
      </c>
      <c r="T190" s="250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51" t="s">
        <v>287</v>
      </c>
      <c r="AT190" s="251" t="s">
        <v>330</v>
      </c>
      <c r="AU190" s="251" t="s">
        <v>92</v>
      </c>
      <c r="AY190" s="18" t="s">
        <v>210</v>
      </c>
      <c r="BE190" s="252">
        <f>IF(N190="základná",J190,0)</f>
        <v>0</v>
      </c>
      <c r="BF190" s="252">
        <f>IF(N190="znížená",J190,0)</f>
        <v>0</v>
      </c>
      <c r="BG190" s="252">
        <f>IF(N190="zákl. prenesená",J190,0)</f>
        <v>0</v>
      </c>
      <c r="BH190" s="252">
        <f>IF(N190="zníž. prenesená",J190,0)</f>
        <v>0</v>
      </c>
      <c r="BI190" s="252">
        <f>IF(N190="nulová",J190,0)</f>
        <v>0</v>
      </c>
      <c r="BJ190" s="18" t="s">
        <v>92</v>
      </c>
      <c r="BK190" s="252">
        <f>ROUND(I190*H190,2)</f>
        <v>0</v>
      </c>
      <c r="BL190" s="18" t="s">
        <v>227</v>
      </c>
      <c r="BM190" s="251" t="s">
        <v>1075</v>
      </c>
    </row>
    <row r="191" s="2" customFormat="1" ht="16.30189" customHeight="1">
      <c r="A191" s="39"/>
      <c r="B191" s="40"/>
      <c r="C191" s="281" t="s">
        <v>368</v>
      </c>
      <c r="D191" s="281" t="s">
        <v>330</v>
      </c>
      <c r="E191" s="282" t="s">
        <v>1076</v>
      </c>
      <c r="F191" s="283" t="s">
        <v>1077</v>
      </c>
      <c r="G191" s="284" t="s">
        <v>1050</v>
      </c>
      <c r="H191" s="285">
        <v>21.98</v>
      </c>
      <c r="I191" s="286"/>
      <c r="J191" s="287">
        <f>ROUND(I191*H191,2)</f>
        <v>0</v>
      </c>
      <c r="K191" s="288"/>
      <c r="L191" s="289"/>
      <c r="M191" s="290" t="s">
        <v>1</v>
      </c>
      <c r="N191" s="291" t="s">
        <v>42</v>
      </c>
      <c r="O191" s="98"/>
      <c r="P191" s="249">
        <f>O191*H191</f>
        <v>0</v>
      </c>
      <c r="Q191" s="249">
        <v>0</v>
      </c>
      <c r="R191" s="249">
        <f>Q191*H191</f>
        <v>0</v>
      </c>
      <c r="S191" s="249">
        <v>0</v>
      </c>
      <c r="T191" s="250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51" t="s">
        <v>287</v>
      </c>
      <c r="AT191" s="251" t="s">
        <v>330</v>
      </c>
      <c r="AU191" s="251" t="s">
        <v>92</v>
      </c>
      <c r="AY191" s="18" t="s">
        <v>210</v>
      </c>
      <c r="BE191" s="252">
        <f>IF(N191="základná",J191,0)</f>
        <v>0</v>
      </c>
      <c r="BF191" s="252">
        <f>IF(N191="znížená",J191,0)</f>
        <v>0</v>
      </c>
      <c r="BG191" s="252">
        <f>IF(N191="zákl. prenesená",J191,0)</f>
        <v>0</v>
      </c>
      <c r="BH191" s="252">
        <f>IF(N191="zníž. prenesená",J191,0)</f>
        <v>0</v>
      </c>
      <c r="BI191" s="252">
        <f>IF(N191="nulová",J191,0)</f>
        <v>0</v>
      </c>
      <c r="BJ191" s="18" t="s">
        <v>92</v>
      </c>
      <c r="BK191" s="252">
        <f>ROUND(I191*H191,2)</f>
        <v>0</v>
      </c>
      <c r="BL191" s="18" t="s">
        <v>227</v>
      </c>
      <c r="BM191" s="251" t="s">
        <v>1078</v>
      </c>
    </row>
    <row r="192" s="13" customFormat="1">
      <c r="A192" s="13"/>
      <c r="B192" s="258"/>
      <c r="C192" s="259"/>
      <c r="D192" s="260" t="s">
        <v>256</v>
      </c>
      <c r="E192" s="261" t="s">
        <v>1</v>
      </c>
      <c r="F192" s="262" t="s">
        <v>1079</v>
      </c>
      <c r="G192" s="259"/>
      <c r="H192" s="263">
        <v>21.98</v>
      </c>
      <c r="I192" s="264"/>
      <c r="J192" s="259"/>
      <c r="K192" s="259"/>
      <c r="L192" s="265"/>
      <c r="M192" s="266"/>
      <c r="N192" s="267"/>
      <c r="O192" s="267"/>
      <c r="P192" s="267"/>
      <c r="Q192" s="267"/>
      <c r="R192" s="267"/>
      <c r="S192" s="267"/>
      <c r="T192" s="268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69" t="s">
        <v>256</v>
      </c>
      <c r="AU192" s="269" t="s">
        <v>92</v>
      </c>
      <c r="AV192" s="13" t="s">
        <v>92</v>
      </c>
      <c r="AW192" s="13" t="s">
        <v>32</v>
      </c>
      <c r="AX192" s="13" t="s">
        <v>84</v>
      </c>
      <c r="AY192" s="269" t="s">
        <v>210</v>
      </c>
    </row>
    <row r="193" s="12" customFormat="1" ht="22.8" customHeight="1">
      <c r="A193" s="12"/>
      <c r="B193" s="223"/>
      <c r="C193" s="224"/>
      <c r="D193" s="225" t="s">
        <v>75</v>
      </c>
      <c r="E193" s="237" t="s">
        <v>227</v>
      </c>
      <c r="F193" s="237" t="s">
        <v>454</v>
      </c>
      <c r="G193" s="224"/>
      <c r="H193" s="224"/>
      <c r="I193" s="227"/>
      <c r="J193" s="238">
        <f>BK193</f>
        <v>0</v>
      </c>
      <c r="K193" s="224"/>
      <c r="L193" s="229"/>
      <c r="M193" s="230"/>
      <c r="N193" s="231"/>
      <c r="O193" s="231"/>
      <c r="P193" s="232">
        <f>SUM(P194:P217)</f>
        <v>0</v>
      </c>
      <c r="Q193" s="231"/>
      <c r="R193" s="232">
        <f>SUM(R194:R217)</f>
        <v>21.580562669999999</v>
      </c>
      <c r="S193" s="231"/>
      <c r="T193" s="233">
        <f>SUM(T194:T217)</f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234" t="s">
        <v>84</v>
      </c>
      <c r="AT193" s="235" t="s">
        <v>75</v>
      </c>
      <c r="AU193" s="235" t="s">
        <v>84</v>
      </c>
      <c r="AY193" s="234" t="s">
        <v>210</v>
      </c>
      <c r="BK193" s="236">
        <f>SUM(BK194:BK217)</f>
        <v>0</v>
      </c>
    </row>
    <row r="194" s="2" customFormat="1" ht="23.4566" customHeight="1">
      <c r="A194" s="39"/>
      <c r="B194" s="40"/>
      <c r="C194" s="239" t="s">
        <v>373</v>
      </c>
      <c r="D194" s="239" t="s">
        <v>213</v>
      </c>
      <c r="E194" s="240" t="s">
        <v>1080</v>
      </c>
      <c r="F194" s="241" t="s">
        <v>1081</v>
      </c>
      <c r="G194" s="242" t="s">
        <v>264</v>
      </c>
      <c r="H194" s="243">
        <v>3.375</v>
      </c>
      <c r="I194" s="244"/>
      <c r="J194" s="245">
        <f>ROUND(I194*H194,2)</f>
        <v>0</v>
      </c>
      <c r="K194" s="246"/>
      <c r="L194" s="45"/>
      <c r="M194" s="247" t="s">
        <v>1</v>
      </c>
      <c r="N194" s="248" t="s">
        <v>42</v>
      </c>
      <c r="O194" s="98"/>
      <c r="P194" s="249">
        <f>O194*H194</f>
        <v>0</v>
      </c>
      <c r="Q194" s="249">
        <v>2.3456700000000001</v>
      </c>
      <c r="R194" s="249">
        <f>Q194*H194</f>
        <v>7.9166362500000007</v>
      </c>
      <c r="S194" s="249">
        <v>0</v>
      </c>
      <c r="T194" s="250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51" t="s">
        <v>227</v>
      </c>
      <c r="AT194" s="251" t="s">
        <v>213</v>
      </c>
      <c r="AU194" s="251" t="s">
        <v>92</v>
      </c>
      <c r="AY194" s="18" t="s">
        <v>210</v>
      </c>
      <c r="BE194" s="252">
        <f>IF(N194="základná",J194,0)</f>
        <v>0</v>
      </c>
      <c r="BF194" s="252">
        <f>IF(N194="znížená",J194,0)</f>
        <v>0</v>
      </c>
      <c r="BG194" s="252">
        <f>IF(N194="zákl. prenesená",J194,0)</f>
        <v>0</v>
      </c>
      <c r="BH194" s="252">
        <f>IF(N194="zníž. prenesená",J194,0)</f>
        <v>0</v>
      </c>
      <c r="BI194" s="252">
        <f>IF(N194="nulová",J194,0)</f>
        <v>0</v>
      </c>
      <c r="BJ194" s="18" t="s">
        <v>92</v>
      </c>
      <c r="BK194" s="252">
        <f>ROUND(I194*H194,2)</f>
        <v>0</v>
      </c>
      <c r="BL194" s="18" t="s">
        <v>227</v>
      </c>
      <c r="BM194" s="251" t="s">
        <v>1082</v>
      </c>
    </row>
    <row r="195" s="13" customFormat="1">
      <c r="A195" s="13"/>
      <c r="B195" s="258"/>
      <c r="C195" s="259"/>
      <c r="D195" s="260" t="s">
        <v>256</v>
      </c>
      <c r="E195" s="261" t="s">
        <v>1</v>
      </c>
      <c r="F195" s="262" t="s">
        <v>1083</v>
      </c>
      <c r="G195" s="259"/>
      <c r="H195" s="263">
        <v>3.375</v>
      </c>
      <c r="I195" s="264"/>
      <c r="J195" s="259"/>
      <c r="K195" s="259"/>
      <c r="L195" s="265"/>
      <c r="M195" s="266"/>
      <c r="N195" s="267"/>
      <c r="O195" s="267"/>
      <c r="P195" s="267"/>
      <c r="Q195" s="267"/>
      <c r="R195" s="267"/>
      <c r="S195" s="267"/>
      <c r="T195" s="268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69" t="s">
        <v>256</v>
      </c>
      <c r="AU195" s="269" t="s">
        <v>92</v>
      </c>
      <c r="AV195" s="13" t="s">
        <v>92</v>
      </c>
      <c r="AW195" s="13" t="s">
        <v>32</v>
      </c>
      <c r="AX195" s="13" t="s">
        <v>76</v>
      </c>
      <c r="AY195" s="269" t="s">
        <v>210</v>
      </c>
    </row>
    <row r="196" s="2" customFormat="1" ht="23.4566" customHeight="1">
      <c r="A196" s="39"/>
      <c r="B196" s="40"/>
      <c r="C196" s="239" t="s">
        <v>378</v>
      </c>
      <c r="D196" s="239" t="s">
        <v>213</v>
      </c>
      <c r="E196" s="240" t="s">
        <v>1084</v>
      </c>
      <c r="F196" s="241" t="s">
        <v>1085</v>
      </c>
      <c r="G196" s="242" t="s">
        <v>254</v>
      </c>
      <c r="H196" s="243">
        <v>14.300000000000001</v>
      </c>
      <c r="I196" s="244"/>
      <c r="J196" s="245">
        <f>ROUND(I196*H196,2)</f>
        <v>0</v>
      </c>
      <c r="K196" s="246"/>
      <c r="L196" s="45"/>
      <c r="M196" s="247" t="s">
        <v>1</v>
      </c>
      <c r="N196" s="248" t="s">
        <v>42</v>
      </c>
      <c r="O196" s="98"/>
      <c r="P196" s="249">
        <f>O196*H196</f>
        <v>0</v>
      </c>
      <c r="Q196" s="249">
        <v>0.00777</v>
      </c>
      <c r="R196" s="249">
        <f>Q196*H196</f>
        <v>0.111111</v>
      </c>
      <c r="S196" s="249">
        <v>0</v>
      </c>
      <c r="T196" s="250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51" t="s">
        <v>227</v>
      </c>
      <c r="AT196" s="251" t="s">
        <v>213</v>
      </c>
      <c r="AU196" s="251" t="s">
        <v>92</v>
      </c>
      <c r="AY196" s="18" t="s">
        <v>210</v>
      </c>
      <c r="BE196" s="252">
        <f>IF(N196="základná",J196,0)</f>
        <v>0</v>
      </c>
      <c r="BF196" s="252">
        <f>IF(N196="znížená",J196,0)</f>
        <v>0</v>
      </c>
      <c r="BG196" s="252">
        <f>IF(N196="zákl. prenesená",J196,0)</f>
        <v>0</v>
      </c>
      <c r="BH196" s="252">
        <f>IF(N196="zníž. prenesená",J196,0)</f>
        <v>0</v>
      </c>
      <c r="BI196" s="252">
        <f>IF(N196="nulová",J196,0)</f>
        <v>0</v>
      </c>
      <c r="BJ196" s="18" t="s">
        <v>92</v>
      </c>
      <c r="BK196" s="252">
        <f>ROUND(I196*H196,2)</f>
        <v>0</v>
      </c>
      <c r="BL196" s="18" t="s">
        <v>227</v>
      </c>
      <c r="BM196" s="251" t="s">
        <v>1086</v>
      </c>
    </row>
    <row r="197" s="13" customFormat="1">
      <c r="A197" s="13"/>
      <c r="B197" s="258"/>
      <c r="C197" s="259"/>
      <c r="D197" s="260" t="s">
        <v>256</v>
      </c>
      <c r="E197" s="261" t="s">
        <v>1</v>
      </c>
      <c r="F197" s="262" t="s">
        <v>1087</v>
      </c>
      <c r="G197" s="259"/>
      <c r="H197" s="263">
        <v>14.300000000000001</v>
      </c>
      <c r="I197" s="264"/>
      <c r="J197" s="259"/>
      <c r="K197" s="259"/>
      <c r="L197" s="265"/>
      <c r="M197" s="266"/>
      <c r="N197" s="267"/>
      <c r="O197" s="267"/>
      <c r="P197" s="267"/>
      <c r="Q197" s="267"/>
      <c r="R197" s="267"/>
      <c r="S197" s="267"/>
      <c r="T197" s="268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69" t="s">
        <v>256</v>
      </c>
      <c r="AU197" s="269" t="s">
        <v>92</v>
      </c>
      <c r="AV197" s="13" t="s">
        <v>92</v>
      </c>
      <c r="AW197" s="13" t="s">
        <v>32</v>
      </c>
      <c r="AX197" s="13" t="s">
        <v>76</v>
      </c>
      <c r="AY197" s="269" t="s">
        <v>210</v>
      </c>
    </row>
    <row r="198" s="2" customFormat="1" ht="23.4566" customHeight="1">
      <c r="A198" s="39"/>
      <c r="B198" s="40"/>
      <c r="C198" s="239" t="s">
        <v>383</v>
      </c>
      <c r="D198" s="239" t="s">
        <v>213</v>
      </c>
      <c r="E198" s="240" t="s">
        <v>1088</v>
      </c>
      <c r="F198" s="241" t="s">
        <v>1089</v>
      </c>
      <c r="G198" s="242" t="s">
        <v>254</v>
      </c>
      <c r="H198" s="243">
        <v>14.300000000000001</v>
      </c>
      <c r="I198" s="244"/>
      <c r="J198" s="245">
        <f>ROUND(I198*H198,2)</f>
        <v>0</v>
      </c>
      <c r="K198" s="246"/>
      <c r="L198" s="45"/>
      <c r="M198" s="247" t="s">
        <v>1</v>
      </c>
      <c r="N198" s="248" t="s">
        <v>42</v>
      </c>
      <c r="O198" s="98"/>
      <c r="P198" s="249">
        <f>O198*H198</f>
        <v>0</v>
      </c>
      <c r="Q198" s="249">
        <v>4.0000000000000003E-05</v>
      </c>
      <c r="R198" s="249">
        <f>Q198*H198</f>
        <v>0.00057200000000000003</v>
      </c>
      <c r="S198" s="249">
        <v>0</v>
      </c>
      <c r="T198" s="250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51" t="s">
        <v>227</v>
      </c>
      <c r="AT198" s="251" t="s">
        <v>213</v>
      </c>
      <c r="AU198" s="251" t="s">
        <v>92</v>
      </c>
      <c r="AY198" s="18" t="s">
        <v>210</v>
      </c>
      <c r="BE198" s="252">
        <f>IF(N198="základná",J198,0)</f>
        <v>0</v>
      </c>
      <c r="BF198" s="252">
        <f>IF(N198="znížená",J198,0)</f>
        <v>0</v>
      </c>
      <c r="BG198" s="252">
        <f>IF(N198="zákl. prenesená",J198,0)</f>
        <v>0</v>
      </c>
      <c r="BH198" s="252">
        <f>IF(N198="zníž. prenesená",J198,0)</f>
        <v>0</v>
      </c>
      <c r="BI198" s="252">
        <f>IF(N198="nulová",J198,0)</f>
        <v>0</v>
      </c>
      <c r="BJ198" s="18" t="s">
        <v>92</v>
      </c>
      <c r="BK198" s="252">
        <f>ROUND(I198*H198,2)</f>
        <v>0</v>
      </c>
      <c r="BL198" s="18" t="s">
        <v>227</v>
      </c>
      <c r="BM198" s="251" t="s">
        <v>1090</v>
      </c>
    </row>
    <row r="199" s="2" customFormat="1" ht="21.0566" customHeight="1">
      <c r="A199" s="39"/>
      <c r="B199" s="40"/>
      <c r="C199" s="239" t="s">
        <v>388</v>
      </c>
      <c r="D199" s="239" t="s">
        <v>213</v>
      </c>
      <c r="E199" s="240" t="s">
        <v>1091</v>
      </c>
      <c r="F199" s="241" t="s">
        <v>1092</v>
      </c>
      <c r="G199" s="242" t="s">
        <v>333</v>
      </c>
      <c r="H199" s="243">
        <v>0.45100000000000001</v>
      </c>
      <c r="I199" s="244"/>
      <c r="J199" s="245">
        <f>ROUND(I199*H199,2)</f>
        <v>0</v>
      </c>
      <c r="K199" s="246"/>
      <c r="L199" s="45"/>
      <c r="M199" s="247" t="s">
        <v>1</v>
      </c>
      <c r="N199" s="248" t="s">
        <v>42</v>
      </c>
      <c r="O199" s="98"/>
      <c r="P199" s="249">
        <f>O199*H199</f>
        <v>0</v>
      </c>
      <c r="Q199" s="249">
        <v>1.0538000000000001</v>
      </c>
      <c r="R199" s="249">
        <f>Q199*H199</f>
        <v>0.47526380000000007</v>
      </c>
      <c r="S199" s="249">
        <v>0</v>
      </c>
      <c r="T199" s="250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51" t="s">
        <v>227</v>
      </c>
      <c r="AT199" s="251" t="s">
        <v>213</v>
      </c>
      <c r="AU199" s="251" t="s">
        <v>92</v>
      </c>
      <c r="AY199" s="18" t="s">
        <v>210</v>
      </c>
      <c r="BE199" s="252">
        <f>IF(N199="základná",J199,0)</f>
        <v>0</v>
      </c>
      <c r="BF199" s="252">
        <f>IF(N199="znížená",J199,0)</f>
        <v>0</v>
      </c>
      <c r="BG199" s="252">
        <f>IF(N199="zákl. prenesená",J199,0)</f>
        <v>0</v>
      </c>
      <c r="BH199" s="252">
        <f>IF(N199="zníž. prenesená",J199,0)</f>
        <v>0</v>
      </c>
      <c r="BI199" s="252">
        <f>IF(N199="nulová",J199,0)</f>
        <v>0</v>
      </c>
      <c r="BJ199" s="18" t="s">
        <v>92</v>
      </c>
      <c r="BK199" s="252">
        <f>ROUND(I199*H199,2)</f>
        <v>0</v>
      </c>
      <c r="BL199" s="18" t="s">
        <v>227</v>
      </c>
      <c r="BM199" s="251" t="s">
        <v>1093</v>
      </c>
    </row>
    <row r="200" s="13" customFormat="1">
      <c r="A200" s="13"/>
      <c r="B200" s="258"/>
      <c r="C200" s="259"/>
      <c r="D200" s="260" t="s">
        <v>256</v>
      </c>
      <c r="E200" s="261" t="s">
        <v>1</v>
      </c>
      <c r="F200" s="262" t="s">
        <v>1094</v>
      </c>
      <c r="G200" s="259"/>
      <c r="H200" s="263">
        <v>0.41799999999999998</v>
      </c>
      <c r="I200" s="264"/>
      <c r="J200" s="259"/>
      <c r="K200" s="259"/>
      <c r="L200" s="265"/>
      <c r="M200" s="266"/>
      <c r="N200" s="267"/>
      <c r="O200" s="267"/>
      <c r="P200" s="267"/>
      <c r="Q200" s="267"/>
      <c r="R200" s="267"/>
      <c r="S200" s="267"/>
      <c r="T200" s="268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69" t="s">
        <v>256</v>
      </c>
      <c r="AU200" s="269" t="s">
        <v>92</v>
      </c>
      <c r="AV200" s="13" t="s">
        <v>92</v>
      </c>
      <c r="AW200" s="13" t="s">
        <v>32</v>
      </c>
      <c r="AX200" s="13" t="s">
        <v>76</v>
      </c>
      <c r="AY200" s="269" t="s">
        <v>210</v>
      </c>
    </row>
    <row r="201" s="13" customFormat="1">
      <c r="A201" s="13"/>
      <c r="B201" s="258"/>
      <c r="C201" s="259"/>
      <c r="D201" s="260" t="s">
        <v>256</v>
      </c>
      <c r="E201" s="261" t="s">
        <v>1</v>
      </c>
      <c r="F201" s="262" t="s">
        <v>1095</v>
      </c>
      <c r="G201" s="259"/>
      <c r="H201" s="263">
        <v>0.033000000000000002</v>
      </c>
      <c r="I201" s="264"/>
      <c r="J201" s="259"/>
      <c r="K201" s="259"/>
      <c r="L201" s="265"/>
      <c r="M201" s="266"/>
      <c r="N201" s="267"/>
      <c r="O201" s="267"/>
      <c r="P201" s="267"/>
      <c r="Q201" s="267"/>
      <c r="R201" s="267"/>
      <c r="S201" s="267"/>
      <c r="T201" s="268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69" t="s">
        <v>256</v>
      </c>
      <c r="AU201" s="269" t="s">
        <v>92</v>
      </c>
      <c r="AV201" s="13" t="s">
        <v>92</v>
      </c>
      <c r="AW201" s="13" t="s">
        <v>32</v>
      </c>
      <c r="AX201" s="13" t="s">
        <v>76</v>
      </c>
      <c r="AY201" s="269" t="s">
        <v>210</v>
      </c>
    </row>
    <row r="202" s="14" customFormat="1">
      <c r="A202" s="14"/>
      <c r="B202" s="270"/>
      <c r="C202" s="271"/>
      <c r="D202" s="260" t="s">
        <v>256</v>
      </c>
      <c r="E202" s="272" t="s">
        <v>1</v>
      </c>
      <c r="F202" s="273" t="s">
        <v>268</v>
      </c>
      <c r="G202" s="271"/>
      <c r="H202" s="274">
        <v>0.45100000000000001</v>
      </c>
      <c r="I202" s="275"/>
      <c r="J202" s="271"/>
      <c r="K202" s="271"/>
      <c r="L202" s="276"/>
      <c r="M202" s="277"/>
      <c r="N202" s="278"/>
      <c r="O202" s="278"/>
      <c r="P202" s="278"/>
      <c r="Q202" s="278"/>
      <c r="R202" s="278"/>
      <c r="S202" s="278"/>
      <c r="T202" s="279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80" t="s">
        <v>256</v>
      </c>
      <c r="AU202" s="280" t="s">
        <v>92</v>
      </c>
      <c r="AV202" s="14" t="s">
        <v>227</v>
      </c>
      <c r="AW202" s="14" t="s">
        <v>32</v>
      </c>
      <c r="AX202" s="14" t="s">
        <v>84</v>
      </c>
      <c r="AY202" s="280" t="s">
        <v>210</v>
      </c>
    </row>
    <row r="203" s="2" customFormat="1" ht="31.92453" customHeight="1">
      <c r="A203" s="39"/>
      <c r="B203" s="40"/>
      <c r="C203" s="239" t="s">
        <v>393</v>
      </c>
      <c r="D203" s="239" t="s">
        <v>213</v>
      </c>
      <c r="E203" s="240" t="s">
        <v>456</v>
      </c>
      <c r="F203" s="241" t="s">
        <v>457</v>
      </c>
      <c r="G203" s="242" t="s">
        <v>254</v>
      </c>
      <c r="H203" s="243">
        <v>10.01</v>
      </c>
      <c r="I203" s="244"/>
      <c r="J203" s="245">
        <f>ROUND(I203*H203,2)</f>
        <v>0</v>
      </c>
      <c r="K203" s="246"/>
      <c r="L203" s="45"/>
      <c r="M203" s="247" t="s">
        <v>1</v>
      </c>
      <c r="N203" s="248" t="s">
        <v>42</v>
      </c>
      <c r="O203" s="98"/>
      <c r="P203" s="249">
        <f>O203*H203</f>
        <v>0</v>
      </c>
      <c r="Q203" s="249">
        <v>0.23366999999999999</v>
      </c>
      <c r="R203" s="249">
        <f>Q203*H203</f>
        <v>2.3390366999999999</v>
      </c>
      <c r="S203" s="249">
        <v>0</v>
      </c>
      <c r="T203" s="250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51" t="s">
        <v>227</v>
      </c>
      <c r="AT203" s="251" t="s">
        <v>213</v>
      </c>
      <c r="AU203" s="251" t="s">
        <v>92</v>
      </c>
      <c r="AY203" s="18" t="s">
        <v>210</v>
      </c>
      <c r="BE203" s="252">
        <f>IF(N203="základná",J203,0)</f>
        <v>0</v>
      </c>
      <c r="BF203" s="252">
        <f>IF(N203="znížená",J203,0)</f>
        <v>0</v>
      </c>
      <c r="BG203" s="252">
        <f>IF(N203="zákl. prenesená",J203,0)</f>
        <v>0</v>
      </c>
      <c r="BH203" s="252">
        <f>IF(N203="zníž. prenesená",J203,0)</f>
        <v>0</v>
      </c>
      <c r="BI203" s="252">
        <f>IF(N203="nulová",J203,0)</f>
        <v>0</v>
      </c>
      <c r="BJ203" s="18" t="s">
        <v>92</v>
      </c>
      <c r="BK203" s="252">
        <f>ROUND(I203*H203,2)</f>
        <v>0</v>
      </c>
      <c r="BL203" s="18" t="s">
        <v>227</v>
      </c>
      <c r="BM203" s="251" t="s">
        <v>1096</v>
      </c>
    </row>
    <row r="204" s="13" customFormat="1">
      <c r="A204" s="13"/>
      <c r="B204" s="258"/>
      <c r="C204" s="259"/>
      <c r="D204" s="260" t="s">
        <v>256</v>
      </c>
      <c r="E204" s="261" t="s">
        <v>1</v>
      </c>
      <c r="F204" s="262" t="s">
        <v>1097</v>
      </c>
      <c r="G204" s="259"/>
      <c r="H204" s="263">
        <v>1.8</v>
      </c>
      <c r="I204" s="264"/>
      <c r="J204" s="259"/>
      <c r="K204" s="259"/>
      <c r="L204" s="265"/>
      <c r="M204" s="266"/>
      <c r="N204" s="267"/>
      <c r="O204" s="267"/>
      <c r="P204" s="267"/>
      <c r="Q204" s="267"/>
      <c r="R204" s="267"/>
      <c r="S204" s="267"/>
      <c r="T204" s="268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69" t="s">
        <v>256</v>
      </c>
      <c r="AU204" s="269" t="s">
        <v>92</v>
      </c>
      <c r="AV204" s="13" t="s">
        <v>92</v>
      </c>
      <c r="AW204" s="13" t="s">
        <v>32</v>
      </c>
      <c r="AX204" s="13" t="s">
        <v>76</v>
      </c>
      <c r="AY204" s="269" t="s">
        <v>210</v>
      </c>
    </row>
    <row r="205" s="13" customFormat="1">
      <c r="A205" s="13"/>
      <c r="B205" s="258"/>
      <c r="C205" s="259"/>
      <c r="D205" s="260" t="s">
        <v>256</v>
      </c>
      <c r="E205" s="261" t="s">
        <v>1</v>
      </c>
      <c r="F205" s="262" t="s">
        <v>1098</v>
      </c>
      <c r="G205" s="259"/>
      <c r="H205" s="263">
        <v>2</v>
      </c>
      <c r="I205" s="264"/>
      <c r="J205" s="259"/>
      <c r="K205" s="259"/>
      <c r="L205" s="265"/>
      <c r="M205" s="266"/>
      <c r="N205" s="267"/>
      <c r="O205" s="267"/>
      <c r="P205" s="267"/>
      <c r="Q205" s="267"/>
      <c r="R205" s="267"/>
      <c r="S205" s="267"/>
      <c r="T205" s="268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69" t="s">
        <v>256</v>
      </c>
      <c r="AU205" s="269" t="s">
        <v>92</v>
      </c>
      <c r="AV205" s="13" t="s">
        <v>92</v>
      </c>
      <c r="AW205" s="13" t="s">
        <v>32</v>
      </c>
      <c r="AX205" s="13" t="s">
        <v>76</v>
      </c>
      <c r="AY205" s="269" t="s">
        <v>210</v>
      </c>
    </row>
    <row r="206" s="13" customFormat="1">
      <c r="A206" s="13"/>
      <c r="B206" s="258"/>
      <c r="C206" s="259"/>
      <c r="D206" s="260" t="s">
        <v>256</v>
      </c>
      <c r="E206" s="261" t="s">
        <v>1</v>
      </c>
      <c r="F206" s="262" t="s">
        <v>1099</v>
      </c>
      <c r="G206" s="259"/>
      <c r="H206" s="263">
        <v>6.21</v>
      </c>
      <c r="I206" s="264"/>
      <c r="J206" s="259"/>
      <c r="K206" s="259"/>
      <c r="L206" s="265"/>
      <c r="M206" s="266"/>
      <c r="N206" s="267"/>
      <c r="O206" s="267"/>
      <c r="P206" s="267"/>
      <c r="Q206" s="267"/>
      <c r="R206" s="267"/>
      <c r="S206" s="267"/>
      <c r="T206" s="268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69" t="s">
        <v>256</v>
      </c>
      <c r="AU206" s="269" t="s">
        <v>92</v>
      </c>
      <c r="AV206" s="13" t="s">
        <v>92</v>
      </c>
      <c r="AW206" s="13" t="s">
        <v>32</v>
      </c>
      <c r="AX206" s="13" t="s">
        <v>76</v>
      </c>
      <c r="AY206" s="269" t="s">
        <v>210</v>
      </c>
    </row>
    <row r="207" s="2" customFormat="1" ht="23.4566" customHeight="1">
      <c r="A207" s="39"/>
      <c r="B207" s="40"/>
      <c r="C207" s="239" t="s">
        <v>398</v>
      </c>
      <c r="D207" s="239" t="s">
        <v>213</v>
      </c>
      <c r="E207" s="240" t="s">
        <v>1100</v>
      </c>
      <c r="F207" s="241" t="s">
        <v>1101</v>
      </c>
      <c r="G207" s="242" t="s">
        <v>254</v>
      </c>
      <c r="H207" s="243">
        <v>6.21</v>
      </c>
      <c r="I207" s="244"/>
      <c r="J207" s="245">
        <f>ROUND(I207*H207,2)</f>
        <v>0</v>
      </c>
      <c r="K207" s="246"/>
      <c r="L207" s="45"/>
      <c r="M207" s="247" t="s">
        <v>1</v>
      </c>
      <c r="N207" s="248" t="s">
        <v>42</v>
      </c>
      <c r="O207" s="98"/>
      <c r="P207" s="249">
        <f>O207*H207</f>
        <v>0</v>
      </c>
      <c r="Q207" s="249">
        <v>0.30059999999999998</v>
      </c>
      <c r="R207" s="249">
        <f>Q207*H207</f>
        <v>1.8667259999999999</v>
      </c>
      <c r="S207" s="249">
        <v>0</v>
      </c>
      <c r="T207" s="250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51" t="s">
        <v>227</v>
      </c>
      <c r="AT207" s="251" t="s">
        <v>213</v>
      </c>
      <c r="AU207" s="251" t="s">
        <v>92</v>
      </c>
      <c r="AY207" s="18" t="s">
        <v>210</v>
      </c>
      <c r="BE207" s="252">
        <f>IF(N207="základná",J207,0)</f>
        <v>0</v>
      </c>
      <c r="BF207" s="252">
        <f>IF(N207="znížená",J207,0)</f>
        <v>0</v>
      </c>
      <c r="BG207" s="252">
        <f>IF(N207="zákl. prenesená",J207,0)</f>
        <v>0</v>
      </c>
      <c r="BH207" s="252">
        <f>IF(N207="zníž. prenesená",J207,0)</f>
        <v>0</v>
      </c>
      <c r="BI207" s="252">
        <f>IF(N207="nulová",J207,0)</f>
        <v>0</v>
      </c>
      <c r="BJ207" s="18" t="s">
        <v>92</v>
      </c>
      <c r="BK207" s="252">
        <f>ROUND(I207*H207,2)</f>
        <v>0</v>
      </c>
      <c r="BL207" s="18" t="s">
        <v>227</v>
      </c>
      <c r="BM207" s="251" t="s">
        <v>1102</v>
      </c>
    </row>
    <row r="208" s="13" customFormat="1">
      <c r="A208" s="13"/>
      <c r="B208" s="258"/>
      <c r="C208" s="259"/>
      <c r="D208" s="260" t="s">
        <v>256</v>
      </c>
      <c r="E208" s="261" t="s">
        <v>1</v>
      </c>
      <c r="F208" s="262" t="s">
        <v>1099</v>
      </c>
      <c r="G208" s="259"/>
      <c r="H208" s="263">
        <v>6.21</v>
      </c>
      <c r="I208" s="264"/>
      <c r="J208" s="259"/>
      <c r="K208" s="259"/>
      <c r="L208" s="265"/>
      <c r="M208" s="266"/>
      <c r="N208" s="267"/>
      <c r="O208" s="267"/>
      <c r="P208" s="267"/>
      <c r="Q208" s="267"/>
      <c r="R208" s="267"/>
      <c r="S208" s="267"/>
      <c r="T208" s="268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69" t="s">
        <v>256</v>
      </c>
      <c r="AU208" s="269" t="s">
        <v>92</v>
      </c>
      <c r="AV208" s="13" t="s">
        <v>92</v>
      </c>
      <c r="AW208" s="13" t="s">
        <v>32</v>
      </c>
      <c r="AX208" s="13" t="s">
        <v>76</v>
      </c>
      <c r="AY208" s="269" t="s">
        <v>210</v>
      </c>
    </row>
    <row r="209" s="14" customFormat="1">
      <c r="A209" s="14"/>
      <c r="B209" s="270"/>
      <c r="C209" s="271"/>
      <c r="D209" s="260" t="s">
        <v>256</v>
      </c>
      <c r="E209" s="272" t="s">
        <v>1</v>
      </c>
      <c r="F209" s="273" t="s">
        <v>268</v>
      </c>
      <c r="G209" s="271"/>
      <c r="H209" s="274">
        <v>6.21</v>
      </c>
      <c r="I209" s="275"/>
      <c r="J209" s="271"/>
      <c r="K209" s="271"/>
      <c r="L209" s="276"/>
      <c r="M209" s="277"/>
      <c r="N209" s="278"/>
      <c r="O209" s="278"/>
      <c r="P209" s="278"/>
      <c r="Q209" s="278"/>
      <c r="R209" s="278"/>
      <c r="S209" s="278"/>
      <c r="T209" s="279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80" t="s">
        <v>256</v>
      </c>
      <c r="AU209" s="280" t="s">
        <v>92</v>
      </c>
      <c r="AV209" s="14" t="s">
        <v>227</v>
      </c>
      <c r="AW209" s="14" t="s">
        <v>32</v>
      </c>
      <c r="AX209" s="14" t="s">
        <v>84</v>
      </c>
      <c r="AY209" s="280" t="s">
        <v>210</v>
      </c>
    </row>
    <row r="210" s="2" customFormat="1" ht="23.4566" customHeight="1">
      <c r="A210" s="39"/>
      <c r="B210" s="40"/>
      <c r="C210" s="239" t="s">
        <v>403</v>
      </c>
      <c r="D210" s="239" t="s">
        <v>213</v>
      </c>
      <c r="E210" s="240" t="s">
        <v>471</v>
      </c>
      <c r="F210" s="241" t="s">
        <v>472</v>
      </c>
      <c r="G210" s="242" t="s">
        <v>264</v>
      </c>
      <c r="H210" s="243">
        <v>0.624</v>
      </c>
      <c r="I210" s="244"/>
      <c r="J210" s="245">
        <f>ROUND(I210*H210,2)</f>
        <v>0</v>
      </c>
      <c r="K210" s="246"/>
      <c r="L210" s="45"/>
      <c r="M210" s="247" t="s">
        <v>1</v>
      </c>
      <c r="N210" s="248" t="s">
        <v>42</v>
      </c>
      <c r="O210" s="98"/>
      <c r="P210" s="249">
        <f>O210*H210</f>
        <v>0</v>
      </c>
      <c r="Q210" s="249">
        <v>2.1922799999999998</v>
      </c>
      <c r="R210" s="249">
        <f>Q210*H210</f>
        <v>1.3679827199999999</v>
      </c>
      <c r="S210" s="249">
        <v>0</v>
      </c>
      <c r="T210" s="250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51" t="s">
        <v>227</v>
      </c>
      <c r="AT210" s="251" t="s">
        <v>213</v>
      </c>
      <c r="AU210" s="251" t="s">
        <v>92</v>
      </c>
      <c r="AY210" s="18" t="s">
        <v>210</v>
      </c>
      <c r="BE210" s="252">
        <f>IF(N210="základná",J210,0)</f>
        <v>0</v>
      </c>
      <c r="BF210" s="252">
        <f>IF(N210="znížená",J210,0)</f>
        <v>0</v>
      </c>
      <c r="BG210" s="252">
        <f>IF(N210="zákl. prenesená",J210,0)</f>
        <v>0</v>
      </c>
      <c r="BH210" s="252">
        <f>IF(N210="zníž. prenesená",J210,0)</f>
        <v>0</v>
      </c>
      <c r="BI210" s="252">
        <f>IF(N210="nulová",J210,0)</f>
        <v>0</v>
      </c>
      <c r="BJ210" s="18" t="s">
        <v>92</v>
      </c>
      <c r="BK210" s="252">
        <f>ROUND(I210*H210,2)</f>
        <v>0</v>
      </c>
      <c r="BL210" s="18" t="s">
        <v>227</v>
      </c>
      <c r="BM210" s="251" t="s">
        <v>1103</v>
      </c>
    </row>
    <row r="211" s="13" customFormat="1">
      <c r="A211" s="13"/>
      <c r="B211" s="258"/>
      <c r="C211" s="259"/>
      <c r="D211" s="260" t="s">
        <v>256</v>
      </c>
      <c r="E211" s="261" t="s">
        <v>1</v>
      </c>
      <c r="F211" s="262" t="s">
        <v>1104</v>
      </c>
      <c r="G211" s="259"/>
      <c r="H211" s="263">
        <v>0.624</v>
      </c>
      <c r="I211" s="264"/>
      <c r="J211" s="259"/>
      <c r="K211" s="259"/>
      <c r="L211" s="265"/>
      <c r="M211" s="266"/>
      <c r="N211" s="267"/>
      <c r="O211" s="267"/>
      <c r="P211" s="267"/>
      <c r="Q211" s="267"/>
      <c r="R211" s="267"/>
      <c r="S211" s="267"/>
      <c r="T211" s="268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69" t="s">
        <v>256</v>
      </c>
      <c r="AU211" s="269" t="s">
        <v>92</v>
      </c>
      <c r="AV211" s="13" t="s">
        <v>92</v>
      </c>
      <c r="AW211" s="13" t="s">
        <v>32</v>
      </c>
      <c r="AX211" s="13" t="s">
        <v>84</v>
      </c>
      <c r="AY211" s="269" t="s">
        <v>210</v>
      </c>
    </row>
    <row r="212" s="2" customFormat="1" ht="23.4566" customHeight="1">
      <c r="A212" s="39"/>
      <c r="B212" s="40"/>
      <c r="C212" s="239" t="s">
        <v>408</v>
      </c>
      <c r="D212" s="239" t="s">
        <v>213</v>
      </c>
      <c r="E212" s="240" t="s">
        <v>486</v>
      </c>
      <c r="F212" s="241" t="s">
        <v>487</v>
      </c>
      <c r="G212" s="242" t="s">
        <v>254</v>
      </c>
      <c r="H212" s="243">
        <v>0.28000000000000003</v>
      </c>
      <c r="I212" s="244"/>
      <c r="J212" s="245">
        <f>ROUND(I212*H212,2)</f>
        <v>0</v>
      </c>
      <c r="K212" s="246"/>
      <c r="L212" s="45"/>
      <c r="M212" s="247" t="s">
        <v>1</v>
      </c>
      <c r="N212" s="248" t="s">
        <v>42</v>
      </c>
      <c r="O212" s="98"/>
      <c r="P212" s="249">
        <f>O212*H212</f>
        <v>0</v>
      </c>
      <c r="Q212" s="249">
        <v>0.02266</v>
      </c>
      <c r="R212" s="249">
        <f>Q212*H212</f>
        <v>0.0063448000000000003</v>
      </c>
      <c r="S212" s="249">
        <v>0</v>
      </c>
      <c r="T212" s="250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51" t="s">
        <v>227</v>
      </c>
      <c r="AT212" s="251" t="s">
        <v>213</v>
      </c>
      <c r="AU212" s="251" t="s">
        <v>92</v>
      </c>
      <c r="AY212" s="18" t="s">
        <v>210</v>
      </c>
      <c r="BE212" s="252">
        <f>IF(N212="základná",J212,0)</f>
        <v>0</v>
      </c>
      <c r="BF212" s="252">
        <f>IF(N212="znížená",J212,0)</f>
        <v>0</v>
      </c>
      <c r="BG212" s="252">
        <f>IF(N212="zákl. prenesená",J212,0)</f>
        <v>0</v>
      </c>
      <c r="BH212" s="252">
        <f>IF(N212="zníž. prenesená",J212,0)</f>
        <v>0</v>
      </c>
      <c r="BI212" s="252">
        <f>IF(N212="nulová",J212,0)</f>
        <v>0</v>
      </c>
      <c r="BJ212" s="18" t="s">
        <v>92</v>
      </c>
      <c r="BK212" s="252">
        <f>ROUND(I212*H212,2)</f>
        <v>0</v>
      </c>
      <c r="BL212" s="18" t="s">
        <v>227</v>
      </c>
      <c r="BM212" s="251" t="s">
        <v>1105</v>
      </c>
    </row>
    <row r="213" s="13" customFormat="1">
      <c r="A213" s="13"/>
      <c r="B213" s="258"/>
      <c r="C213" s="259"/>
      <c r="D213" s="260" t="s">
        <v>256</v>
      </c>
      <c r="E213" s="261" t="s">
        <v>1</v>
      </c>
      <c r="F213" s="262" t="s">
        <v>1106</v>
      </c>
      <c r="G213" s="259"/>
      <c r="H213" s="263">
        <v>0.28000000000000003</v>
      </c>
      <c r="I213" s="264"/>
      <c r="J213" s="259"/>
      <c r="K213" s="259"/>
      <c r="L213" s="265"/>
      <c r="M213" s="266"/>
      <c r="N213" s="267"/>
      <c r="O213" s="267"/>
      <c r="P213" s="267"/>
      <c r="Q213" s="267"/>
      <c r="R213" s="267"/>
      <c r="S213" s="267"/>
      <c r="T213" s="268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69" t="s">
        <v>256</v>
      </c>
      <c r="AU213" s="269" t="s">
        <v>92</v>
      </c>
      <c r="AV213" s="13" t="s">
        <v>92</v>
      </c>
      <c r="AW213" s="13" t="s">
        <v>32</v>
      </c>
      <c r="AX213" s="13" t="s">
        <v>76</v>
      </c>
      <c r="AY213" s="269" t="s">
        <v>210</v>
      </c>
    </row>
    <row r="214" s="2" customFormat="1" ht="31.92453" customHeight="1">
      <c r="A214" s="39"/>
      <c r="B214" s="40"/>
      <c r="C214" s="239" t="s">
        <v>413</v>
      </c>
      <c r="D214" s="239" t="s">
        <v>213</v>
      </c>
      <c r="E214" s="240" t="s">
        <v>491</v>
      </c>
      <c r="F214" s="241" t="s">
        <v>492</v>
      </c>
      <c r="G214" s="242" t="s">
        <v>254</v>
      </c>
      <c r="H214" s="243">
        <v>10.01</v>
      </c>
      <c r="I214" s="244"/>
      <c r="J214" s="245">
        <f>ROUND(I214*H214,2)</f>
        <v>0</v>
      </c>
      <c r="K214" s="246"/>
      <c r="L214" s="45"/>
      <c r="M214" s="247" t="s">
        <v>1</v>
      </c>
      <c r="N214" s="248" t="s">
        <v>42</v>
      </c>
      <c r="O214" s="98"/>
      <c r="P214" s="249">
        <f>O214*H214</f>
        <v>0</v>
      </c>
      <c r="Q214" s="249">
        <v>0.74894000000000005</v>
      </c>
      <c r="R214" s="249">
        <f>Q214*H214</f>
        <v>7.4968894000000006</v>
      </c>
      <c r="S214" s="249">
        <v>0</v>
      </c>
      <c r="T214" s="250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51" t="s">
        <v>227</v>
      </c>
      <c r="AT214" s="251" t="s">
        <v>213</v>
      </c>
      <c r="AU214" s="251" t="s">
        <v>92</v>
      </c>
      <c r="AY214" s="18" t="s">
        <v>210</v>
      </c>
      <c r="BE214" s="252">
        <f>IF(N214="základná",J214,0)</f>
        <v>0</v>
      </c>
      <c r="BF214" s="252">
        <f>IF(N214="znížená",J214,0)</f>
        <v>0</v>
      </c>
      <c r="BG214" s="252">
        <f>IF(N214="zákl. prenesená",J214,0)</f>
        <v>0</v>
      </c>
      <c r="BH214" s="252">
        <f>IF(N214="zníž. prenesená",J214,0)</f>
        <v>0</v>
      </c>
      <c r="BI214" s="252">
        <f>IF(N214="nulová",J214,0)</f>
        <v>0</v>
      </c>
      <c r="BJ214" s="18" t="s">
        <v>92</v>
      </c>
      <c r="BK214" s="252">
        <f>ROUND(I214*H214,2)</f>
        <v>0</v>
      </c>
      <c r="BL214" s="18" t="s">
        <v>227</v>
      </c>
      <c r="BM214" s="251" t="s">
        <v>1107</v>
      </c>
    </row>
    <row r="215" s="13" customFormat="1">
      <c r="A215" s="13"/>
      <c r="B215" s="258"/>
      <c r="C215" s="259"/>
      <c r="D215" s="260" t="s">
        <v>256</v>
      </c>
      <c r="E215" s="261" t="s">
        <v>1</v>
      </c>
      <c r="F215" s="262" t="s">
        <v>1097</v>
      </c>
      <c r="G215" s="259"/>
      <c r="H215" s="263">
        <v>1.8</v>
      </c>
      <c r="I215" s="264"/>
      <c r="J215" s="259"/>
      <c r="K215" s="259"/>
      <c r="L215" s="265"/>
      <c r="M215" s="266"/>
      <c r="N215" s="267"/>
      <c r="O215" s="267"/>
      <c r="P215" s="267"/>
      <c r="Q215" s="267"/>
      <c r="R215" s="267"/>
      <c r="S215" s="267"/>
      <c r="T215" s="268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69" t="s">
        <v>256</v>
      </c>
      <c r="AU215" s="269" t="s">
        <v>92</v>
      </c>
      <c r="AV215" s="13" t="s">
        <v>92</v>
      </c>
      <c r="AW215" s="13" t="s">
        <v>32</v>
      </c>
      <c r="AX215" s="13" t="s">
        <v>76</v>
      </c>
      <c r="AY215" s="269" t="s">
        <v>210</v>
      </c>
    </row>
    <row r="216" s="13" customFormat="1">
      <c r="A216" s="13"/>
      <c r="B216" s="258"/>
      <c r="C216" s="259"/>
      <c r="D216" s="260" t="s">
        <v>256</v>
      </c>
      <c r="E216" s="261" t="s">
        <v>1</v>
      </c>
      <c r="F216" s="262" t="s">
        <v>1098</v>
      </c>
      <c r="G216" s="259"/>
      <c r="H216" s="263">
        <v>2</v>
      </c>
      <c r="I216" s="264"/>
      <c r="J216" s="259"/>
      <c r="K216" s="259"/>
      <c r="L216" s="265"/>
      <c r="M216" s="266"/>
      <c r="N216" s="267"/>
      <c r="O216" s="267"/>
      <c r="P216" s="267"/>
      <c r="Q216" s="267"/>
      <c r="R216" s="267"/>
      <c r="S216" s="267"/>
      <c r="T216" s="268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69" t="s">
        <v>256</v>
      </c>
      <c r="AU216" s="269" t="s">
        <v>92</v>
      </c>
      <c r="AV216" s="13" t="s">
        <v>92</v>
      </c>
      <c r="AW216" s="13" t="s">
        <v>32</v>
      </c>
      <c r="AX216" s="13" t="s">
        <v>76</v>
      </c>
      <c r="AY216" s="269" t="s">
        <v>210</v>
      </c>
    </row>
    <row r="217" s="13" customFormat="1">
      <c r="A217" s="13"/>
      <c r="B217" s="258"/>
      <c r="C217" s="259"/>
      <c r="D217" s="260" t="s">
        <v>256</v>
      </c>
      <c r="E217" s="261" t="s">
        <v>1</v>
      </c>
      <c r="F217" s="262" t="s">
        <v>1099</v>
      </c>
      <c r="G217" s="259"/>
      <c r="H217" s="263">
        <v>6.21</v>
      </c>
      <c r="I217" s="264"/>
      <c r="J217" s="259"/>
      <c r="K217" s="259"/>
      <c r="L217" s="265"/>
      <c r="M217" s="266"/>
      <c r="N217" s="267"/>
      <c r="O217" s="267"/>
      <c r="P217" s="267"/>
      <c r="Q217" s="267"/>
      <c r="R217" s="267"/>
      <c r="S217" s="267"/>
      <c r="T217" s="268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69" t="s">
        <v>256</v>
      </c>
      <c r="AU217" s="269" t="s">
        <v>92</v>
      </c>
      <c r="AV217" s="13" t="s">
        <v>92</v>
      </c>
      <c r="AW217" s="13" t="s">
        <v>32</v>
      </c>
      <c r="AX217" s="13" t="s">
        <v>76</v>
      </c>
      <c r="AY217" s="269" t="s">
        <v>210</v>
      </c>
    </row>
    <row r="218" s="12" customFormat="1" ht="22.8" customHeight="1">
      <c r="A218" s="12"/>
      <c r="B218" s="223"/>
      <c r="C218" s="224"/>
      <c r="D218" s="225" t="s">
        <v>75</v>
      </c>
      <c r="E218" s="237" t="s">
        <v>209</v>
      </c>
      <c r="F218" s="237" t="s">
        <v>494</v>
      </c>
      <c r="G218" s="224"/>
      <c r="H218" s="224"/>
      <c r="I218" s="227"/>
      <c r="J218" s="238">
        <f>BK218</f>
        <v>0</v>
      </c>
      <c r="K218" s="224"/>
      <c r="L218" s="229"/>
      <c r="M218" s="230"/>
      <c r="N218" s="231"/>
      <c r="O218" s="231"/>
      <c r="P218" s="232">
        <f>SUM(P219:P224)</f>
        <v>0</v>
      </c>
      <c r="Q218" s="231"/>
      <c r="R218" s="232">
        <f>SUM(R219:R224)</f>
        <v>23.033010000000001</v>
      </c>
      <c r="S218" s="231"/>
      <c r="T218" s="233">
        <f>SUM(T219:T224)</f>
        <v>0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R218" s="234" t="s">
        <v>84</v>
      </c>
      <c r="AT218" s="235" t="s">
        <v>75</v>
      </c>
      <c r="AU218" s="235" t="s">
        <v>84</v>
      </c>
      <c r="AY218" s="234" t="s">
        <v>210</v>
      </c>
      <c r="BK218" s="236">
        <f>SUM(BK219:BK224)</f>
        <v>0</v>
      </c>
    </row>
    <row r="219" s="2" customFormat="1" ht="23.4566" customHeight="1">
      <c r="A219" s="39"/>
      <c r="B219" s="40"/>
      <c r="C219" s="239" t="s">
        <v>418</v>
      </c>
      <c r="D219" s="239" t="s">
        <v>213</v>
      </c>
      <c r="E219" s="240" t="s">
        <v>496</v>
      </c>
      <c r="F219" s="241" t="s">
        <v>497</v>
      </c>
      <c r="G219" s="242" t="s">
        <v>254</v>
      </c>
      <c r="H219" s="243">
        <v>21</v>
      </c>
      <c r="I219" s="244"/>
      <c r="J219" s="245">
        <f>ROUND(I219*H219,2)</f>
        <v>0</v>
      </c>
      <c r="K219" s="246"/>
      <c r="L219" s="45"/>
      <c r="M219" s="247" t="s">
        <v>1</v>
      </c>
      <c r="N219" s="248" t="s">
        <v>42</v>
      </c>
      <c r="O219" s="98"/>
      <c r="P219" s="249">
        <f>O219*H219</f>
        <v>0</v>
      </c>
      <c r="Q219" s="249">
        <v>0.46166000000000001</v>
      </c>
      <c r="R219" s="249">
        <f>Q219*H219</f>
        <v>9.6948600000000003</v>
      </c>
      <c r="S219" s="249">
        <v>0</v>
      </c>
      <c r="T219" s="250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51" t="s">
        <v>227</v>
      </c>
      <c r="AT219" s="251" t="s">
        <v>213</v>
      </c>
      <c r="AU219" s="251" t="s">
        <v>92</v>
      </c>
      <c r="AY219" s="18" t="s">
        <v>210</v>
      </c>
      <c r="BE219" s="252">
        <f>IF(N219="základná",J219,0)</f>
        <v>0</v>
      </c>
      <c r="BF219" s="252">
        <f>IF(N219="znížená",J219,0)</f>
        <v>0</v>
      </c>
      <c r="BG219" s="252">
        <f>IF(N219="zákl. prenesená",J219,0)</f>
        <v>0</v>
      </c>
      <c r="BH219" s="252">
        <f>IF(N219="zníž. prenesená",J219,0)</f>
        <v>0</v>
      </c>
      <c r="BI219" s="252">
        <f>IF(N219="nulová",J219,0)</f>
        <v>0</v>
      </c>
      <c r="BJ219" s="18" t="s">
        <v>92</v>
      </c>
      <c r="BK219" s="252">
        <f>ROUND(I219*H219,2)</f>
        <v>0</v>
      </c>
      <c r="BL219" s="18" t="s">
        <v>227</v>
      </c>
      <c r="BM219" s="251" t="s">
        <v>1108</v>
      </c>
    </row>
    <row r="220" s="13" customFormat="1">
      <c r="A220" s="13"/>
      <c r="B220" s="258"/>
      <c r="C220" s="259"/>
      <c r="D220" s="260" t="s">
        <v>256</v>
      </c>
      <c r="E220" s="261" t="s">
        <v>1</v>
      </c>
      <c r="F220" s="262" t="s">
        <v>1001</v>
      </c>
      <c r="G220" s="259"/>
      <c r="H220" s="263">
        <v>21</v>
      </c>
      <c r="I220" s="264"/>
      <c r="J220" s="259"/>
      <c r="K220" s="259"/>
      <c r="L220" s="265"/>
      <c r="M220" s="266"/>
      <c r="N220" s="267"/>
      <c r="O220" s="267"/>
      <c r="P220" s="267"/>
      <c r="Q220" s="267"/>
      <c r="R220" s="267"/>
      <c r="S220" s="267"/>
      <c r="T220" s="268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69" t="s">
        <v>256</v>
      </c>
      <c r="AU220" s="269" t="s">
        <v>92</v>
      </c>
      <c r="AV220" s="13" t="s">
        <v>92</v>
      </c>
      <c r="AW220" s="13" t="s">
        <v>32</v>
      </c>
      <c r="AX220" s="13" t="s">
        <v>84</v>
      </c>
      <c r="AY220" s="269" t="s">
        <v>210</v>
      </c>
    </row>
    <row r="221" s="2" customFormat="1" ht="31.92453" customHeight="1">
      <c r="A221" s="39"/>
      <c r="B221" s="40"/>
      <c r="C221" s="239" t="s">
        <v>425</v>
      </c>
      <c r="D221" s="239" t="s">
        <v>213</v>
      </c>
      <c r="E221" s="240" t="s">
        <v>1109</v>
      </c>
      <c r="F221" s="241" t="s">
        <v>1110</v>
      </c>
      <c r="G221" s="242" t="s">
        <v>254</v>
      </c>
      <c r="H221" s="243">
        <v>21</v>
      </c>
      <c r="I221" s="244"/>
      <c r="J221" s="245">
        <f>ROUND(I221*H221,2)</f>
        <v>0</v>
      </c>
      <c r="K221" s="246"/>
      <c r="L221" s="45"/>
      <c r="M221" s="247" t="s">
        <v>1</v>
      </c>
      <c r="N221" s="248" t="s">
        <v>42</v>
      </c>
      <c r="O221" s="98"/>
      <c r="P221" s="249">
        <f>O221*H221</f>
        <v>0</v>
      </c>
      <c r="Q221" s="249">
        <v>0.15826000000000001</v>
      </c>
      <c r="R221" s="249">
        <f>Q221*H221</f>
        <v>3.3234600000000003</v>
      </c>
      <c r="S221" s="249">
        <v>0</v>
      </c>
      <c r="T221" s="250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51" t="s">
        <v>227</v>
      </c>
      <c r="AT221" s="251" t="s">
        <v>213</v>
      </c>
      <c r="AU221" s="251" t="s">
        <v>92</v>
      </c>
      <c r="AY221" s="18" t="s">
        <v>210</v>
      </c>
      <c r="BE221" s="252">
        <f>IF(N221="základná",J221,0)</f>
        <v>0</v>
      </c>
      <c r="BF221" s="252">
        <f>IF(N221="znížená",J221,0)</f>
        <v>0</v>
      </c>
      <c r="BG221" s="252">
        <f>IF(N221="zákl. prenesená",J221,0)</f>
        <v>0</v>
      </c>
      <c r="BH221" s="252">
        <f>IF(N221="zníž. prenesená",J221,0)</f>
        <v>0</v>
      </c>
      <c r="BI221" s="252">
        <f>IF(N221="nulová",J221,0)</f>
        <v>0</v>
      </c>
      <c r="BJ221" s="18" t="s">
        <v>92</v>
      </c>
      <c r="BK221" s="252">
        <f>ROUND(I221*H221,2)</f>
        <v>0</v>
      </c>
      <c r="BL221" s="18" t="s">
        <v>227</v>
      </c>
      <c r="BM221" s="251" t="s">
        <v>1111</v>
      </c>
    </row>
    <row r="222" s="2" customFormat="1" ht="36.72453" customHeight="1">
      <c r="A222" s="39"/>
      <c r="B222" s="40"/>
      <c r="C222" s="239" t="s">
        <v>433</v>
      </c>
      <c r="D222" s="239" t="s">
        <v>213</v>
      </c>
      <c r="E222" s="240" t="s">
        <v>506</v>
      </c>
      <c r="F222" s="241" t="s">
        <v>507</v>
      </c>
      <c r="G222" s="242" t="s">
        <v>254</v>
      </c>
      <c r="H222" s="243">
        <v>21</v>
      </c>
      <c r="I222" s="244"/>
      <c r="J222" s="245">
        <f>ROUND(I222*H222,2)</f>
        <v>0</v>
      </c>
      <c r="K222" s="246"/>
      <c r="L222" s="45"/>
      <c r="M222" s="247" t="s">
        <v>1</v>
      </c>
      <c r="N222" s="248" t="s">
        <v>42</v>
      </c>
      <c r="O222" s="98"/>
      <c r="P222" s="249">
        <f>O222*H222</f>
        <v>0</v>
      </c>
      <c r="Q222" s="249">
        <v>0.47117999999999999</v>
      </c>
      <c r="R222" s="249">
        <f>Q222*H222</f>
        <v>9.894779999999999</v>
      </c>
      <c r="S222" s="249">
        <v>0</v>
      </c>
      <c r="T222" s="250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51" t="s">
        <v>227</v>
      </c>
      <c r="AT222" s="251" t="s">
        <v>213</v>
      </c>
      <c r="AU222" s="251" t="s">
        <v>92</v>
      </c>
      <c r="AY222" s="18" t="s">
        <v>210</v>
      </c>
      <c r="BE222" s="252">
        <f>IF(N222="základná",J222,0)</f>
        <v>0</v>
      </c>
      <c r="BF222" s="252">
        <f>IF(N222="znížená",J222,0)</f>
        <v>0</v>
      </c>
      <c r="BG222" s="252">
        <f>IF(N222="zákl. prenesená",J222,0)</f>
        <v>0</v>
      </c>
      <c r="BH222" s="252">
        <f>IF(N222="zníž. prenesená",J222,0)</f>
        <v>0</v>
      </c>
      <c r="BI222" s="252">
        <f>IF(N222="nulová",J222,0)</f>
        <v>0</v>
      </c>
      <c r="BJ222" s="18" t="s">
        <v>92</v>
      </c>
      <c r="BK222" s="252">
        <f>ROUND(I222*H222,2)</f>
        <v>0</v>
      </c>
      <c r="BL222" s="18" t="s">
        <v>227</v>
      </c>
      <c r="BM222" s="251" t="s">
        <v>1112</v>
      </c>
    </row>
    <row r="223" s="2" customFormat="1" ht="31.92453" customHeight="1">
      <c r="A223" s="39"/>
      <c r="B223" s="40"/>
      <c r="C223" s="239" t="s">
        <v>441</v>
      </c>
      <c r="D223" s="239" t="s">
        <v>213</v>
      </c>
      <c r="E223" s="240" t="s">
        <v>1113</v>
      </c>
      <c r="F223" s="241" t="s">
        <v>1114</v>
      </c>
      <c r="G223" s="242" t="s">
        <v>254</v>
      </c>
      <c r="H223" s="243">
        <v>21</v>
      </c>
      <c r="I223" s="244"/>
      <c r="J223" s="245">
        <f>ROUND(I223*H223,2)</f>
        <v>0</v>
      </c>
      <c r="K223" s="246"/>
      <c r="L223" s="45"/>
      <c r="M223" s="247" t="s">
        <v>1</v>
      </c>
      <c r="N223" s="248" t="s">
        <v>42</v>
      </c>
      <c r="O223" s="98"/>
      <c r="P223" s="249">
        <f>O223*H223</f>
        <v>0</v>
      </c>
      <c r="Q223" s="249">
        <v>0.0057099999999999998</v>
      </c>
      <c r="R223" s="249">
        <f>Q223*H223</f>
        <v>0.11990999999999999</v>
      </c>
      <c r="S223" s="249">
        <v>0</v>
      </c>
      <c r="T223" s="250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51" t="s">
        <v>227</v>
      </c>
      <c r="AT223" s="251" t="s">
        <v>213</v>
      </c>
      <c r="AU223" s="251" t="s">
        <v>92</v>
      </c>
      <c r="AY223" s="18" t="s">
        <v>210</v>
      </c>
      <c r="BE223" s="252">
        <f>IF(N223="základná",J223,0)</f>
        <v>0</v>
      </c>
      <c r="BF223" s="252">
        <f>IF(N223="znížená",J223,0)</f>
        <v>0</v>
      </c>
      <c r="BG223" s="252">
        <f>IF(N223="zákl. prenesená",J223,0)</f>
        <v>0</v>
      </c>
      <c r="BH223" s="252">
        <f>IF(N223="zníž. prenesená",J223,0)</f>
        <v>0</v>
      </c>
      <c r="BI223" s="252">
        <f>IF(N223="nulová",J223,0)</f>
        <v>0</v>
      </c>
      <c r="BJ223" s="18" t="s">
        <v>92</v>
      </c>
      <c r="BK223" s="252">
        <f>ROUND(I223*H223,2)</f>
        <v>0</v>
      </c>
      <c r="BL223" s="18" t="s">
        <v>227</v>
      </c>
      <c r="BM223" s="251" t="s">
        <v>1115</v>
      </c>
    </row>
    <row r="224" s="13" customFormat="1">
      <c r="A224" s="13"/>
      <c r="B224" s="258"/>
      <c r="C224" s="259"/>
      <c r="D224" s="260" t="s">
        <v>256</v>
      </c>
      <c r="E224" s="261" t="s">
        <v>1</v>
      </c>
      <c r="F224" s="262" t="s">
        <v>362</v>
      </c>
      <c r="G224" s="259"/>
      <c r="H224" s="263">
        <v>21</v>
      </c>
      <c r="I224" s="264"/>
      <c r="J224" s="259"/>
      <c r="K224" s="259"/>
      <c r="L224" s="265"/>
      <c r="M224" s="266"/>
      <c r="N224" s="267"/>
      <c r="O224" s="267"/>
      <c r="P224" s="267"/>
      <c r="Q224" s="267"/>
      <c r="R224" s="267"/>
      <c r="S224" s="267"/>
      <c r="T224" s="268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69" t="s">
        <v>256</v>
      </c>
      <c r="AU224" s="269" t="s">
        <v>92</v>
      </c>
      <c r="AV224" s="13" t="s">
        <v>92</v>
      </c>
      <c r="AW224" s="13" t="s">
        <v>32</v>
      </c>
      <c r="AX224" s="13" t="s">
        <v>84</v>
      </c>
      <c r="AY224" s="269" t="s">
        <v>210</v>
      </c>
    </row>
    <row r="225" s="12" customFormat="1" ht="22.8" customHeight="1">
      <c r="A225" s="12"/>
      <c r="B225" s="223"/>
      <c r="C225" s="224"/>
      <c r="D225" s="225" t="s">
        <v>75</v>
      </c>
      <c r="E225" s="237" t="s">
        <v>277</v>
      </c>
      <c r="F225" s="237" t="s">
        <v>941</v>
      </c>
      <c r="G225" s="224"/>
      <c r="H225" s="224"/>
      <c r="I225" s="227"/>
      <c r="J225" s="238">
        <f>BK225</f>
        <v>0</v>
      </c>
      <c r="K225" s="224"/>
      <c r="L225" s="229"/>
      <c r="M225" s="230"/>
      <c r="N225" s="231"/>
      <c r="O225" s="231"/>
      <c r="P225" s="232">
        <f>SUM(P226:P231)</f>
        <v>0</v>
      </c>
      <c r="Q225" s="231"/>
      <c r="R225" s="232">
        <f>SUM(R226:R231)</f>
        <v>0.13897179999999998</v>
      </c>
      <c r="S225" s="231"/>
      <c r="T225" s="233">
        <f>SUM(T226:T231)</f>
        <v>0</v>
      </c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R225" s="234" t="s">
        <v>84</v>
      </c>
      <c r="AT225" s="235" t="s">
        <v>75</v>
      </c>
      <c r="AU225" s="235" t="s">
        <v>84</v>
      </c>
      <c r="AY225" s="234" t="s">
        <v>210</v>
      </c>
      <c r="BK225" s="236">
        <f>SUM(BK226:BK231)</f>
        <v>0</v>
      </c>
    </row>
    <row r="226" s="2" customFormat="1" ht="23.4566" customHeight="1">
      <c r="A226" s="39"/>
      <c r="B226" s="40"/>
      <c r="C226" s="239" t="s">
        <v>445</v>
      </c>
      <c r="D226" s="239" t="s">
        <v>213</v>
      </c>
      <c r="E226" s="240" t="s">
        <v>942</v>
      </c>
      <c r="F226" s="241" t="s">
        <v>943</v>
      </c>
      <c r="G226" s="242" t="s">
        <v>254</v>
      </c>
      <c r="H226" s="243">
        <v>5.1399999999999997</v>
      </c>
      <c r="I226" s="244"/>
      <c r="J226" s="245">
        <f>ROUND(I226*H226,2)</f>
        <v>0</v>
      </c>
      <c r="K226" s="246"/>
      <c r="L226" s="45"/>
      <c r="M226" s="247" t="s">
        <v>1</v>
      </c>
      <c r="N226" s="248" t="s">
        <v>42</v>
      </c>
      <c r="O226" s="98"/>
      <c r="P226" s="249">
        <f>O226*H226</f>
        <v>0</v>
      </c>
      <c r="Q226" s="249">
        <v>0.00081999999999999998</v>
      </c>
      <c r="R226" s="249">
        <f>Q226*H226</f>
        <v>0.0042147999999999994</v>
      </c>
      <c r="S226" s="249">
        <v>0</v>
      </c>
      <c r="T226" s="250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51" t="s">
        <v>227</v>
      </c>
      <c r="AT226" s="251" t="s">
        <v>213</v>
      </c>
      <c r="AU226" s="251" t="s">
        <v>92</v>
      </c>
      <c r="AY226" s="18" t="s">
        <v>210</v>
      </c>
      <c r="BE226" s="252">
        <f>IF(N226="základná",J226,0)</f>
        <v>0</v>
      </c>
      <c r="BF226" s="252">
        <f>IF(N226="znížená",J226,0)</f>
        <v>0</v>
      </c>
      <c r="BG226" s="252">
        <f>IF(N226="zákl. prenesená",J226,0)</f>
        <v>0</v>
      </c>
      <c r="BH226" s="252">
        <f>IF(N226="zníž. prenesená",J226,0)</f>
        <v>0</v>
      </c>
      <c r="BI226" s="252">
        <f>IF(N226="nulová",J226,0)</f>
        <v>0</v>
      </c>
      <c r="BJ226" s="18" t="s">
        <v>92</v>
      </c>
      <c r="BK226" s="252">
        <f>ROUND(I226*H226,2)</f>
        <v>0</v>
      </c>
      <c r="BL226" s="18" t="s">
        <v>227</v>
      </c>
      <c r="BM226" s="251" t="s">
        <v>1116</v>
      </c>
    </row>
    <row r="227" s="13" customFormat="1">
      <c r="A227" s="13"/>
      <c r="B227" s="258"/>
      <c r="C227" s="259"/>
      <c r="D227" s="260" t="s">
        <v>256</v>
      </c>
      <c r="E227" s="261" t="s">
        <v>1</v>
      </c>
      <c r="F227" s="262" t="s">
        <v>1117</v>
      </c>
      <c r="G227" s="259"/>
      <c r="H227" s="263">
        <v>5.1399999999999997</v>
      </c>
      <c r="I227" s="264"/>
      <c r="J227" s="259"/>
      <c r="K227" s="259"/>
      <c r="L227" s="265"/>
      <c r="M227" s="266"/>
      <c r="N227" s="267"/>
      <c r="O227" s="267"/>
      <c r="P227" s="267"/>
      <c r="Q227" s="267"/>
      <c r="R227" s="267"/>
      <c r="S227" s="267"/>
      <c r="T227" s="268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69" t="s">
        <v>256</v>
      </c>
      <c r="AU227" s="269" t="s">
        <v>92</v>
      </c>
      <c r="AV227" s="13" t="s">
        <v>92</v>
      </c>
      <c r="AW227" s="13" t="s">
        <v>32</v>
      </c>
      <c r="AX227" s="13" t="s">
        <v>84</v>
      </c>
      <c r="AY227" s="269" t="s">
        <v>210</v>
      </c>
    </row>
    <row r="228" s="2" customFormat="1" ht="31.92453" customHeight="1">
      <c r="A228" s="39"/>
      <c r="B228" s="40"/>
      <c r="C228" s="239" t="s">
        <v>449</v>
      </c>
      <c r="D228" s="239" t="s">
        <v>213</v>
      </c>
      <c r="E228" s="240" t="s">
        <v>1118</v>
      </c>
      <c r="F228" s="241" t="s">
        <v>1119</v>
      </c>
      <c r="G228" s="242" t="s">
        <v>254</v>
      </c>
      <c r="H228" s="243">
        <v>6.9000000000000004</v>
      </c>
      <c r="I228" s="244"/>
      <c r="J228" s="245">
        <f>ROUND(I228*H228,2)</f>
        <v>0</v>
      </c>
      <c r="K228" s="246"/>
      <c r="L228" s="45"/>
      <c r="M228" s="247" t="s">
        <v>1</v>
      </c>
      <c r="N228" s="248" t="s">
        <v>42</v>
      </c>
      <c r="O228" s="98"/>
      <c r="P228" s="249">
        <f>O228*H228</f>
        <v>0</v>
      </c>
      <c r="Q228" s="249">
        <v>0.019529999999999999</v>
      </c>
      <c r="R228" s="249">
        <f>Q228*H228</f>
        <v>0.13475699999999999</v>
      </c>
      <c r="S228" s="249">
        <v>0</v>
      </c>
      <c r="T228" s="250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51" t="s">
        <v>227</v>
      </c>
      <c r="AT228" s="251" t="s">
        <v>213</v>
      </c>
      <c r="AU228" s="251" t="s">
        <v>92</v>
      </c>
      <c r="AY228" s="18" t="s">
        <v>210</v>
      </c>
      <c r="BE228" s="252">
        <f>IF(N228="základná",J228,0)</f>
        <v>0</v>
      </c>
      <c r="BF228" s="252">
        <f>IF(N228="znížená",J228,0)</f>
        <v>0</v>
      </c>
      <c r="BG228" s="252">
        <f>IF(N228="zákl. prenesená",J228,0)</f>
        <v>0</v>
      </c>
      <c r="BH228" s="252">
        <f>IF(N228="zníž. prenesená",J228,0)</f>
        <v>0</v>
      </c>
      <c r="BI228" s="252">
        <f>IF(N228="nulová",J228,0)</f>
        <v>0</v>
      </c>
      <c r="BJ228" s="18" t="s">
        <v>92</v>
      </c>
      <c r="BK228" s="252">
        <f>ROUND(I228*H228,2)</f>
        <v>0</v>
      </c>
      <c r="BL228" s="18" t="s">
        <v>227</v>
      </c>
      <c r="BM228" s="251" t="s">
        <v>1120</v>
      </c>
    </row>
    <row r="229" s="13" customFormat="1">
      <c r="A229" s="13"/>
      <c r="B229" s="258"/>
      <c r="C229" s="259"/>
      <c r="D229" s="260" t="s">
        <v>256</v>
      </c>
      <c r="E229" s="261" t="s">
        <v>1</v>
      </c>
      <c r="F229" s="262" t="s">
        <v>1121</v>
      </c>
      <c r="G229" s="259"/>
      <c r="H229" s="263">
        <v>0.59999999999999998</v>
      </c>
      <c r="I229" s="264"/>
      <c r="J229" s="259"/>
      <c r="K229" s="259"/>
      <c r="L229" s="265"/>
      <c r="M229" s="266"/>
      <c r="N229" s="267"/>
      <c r="O229" s="267"/>
      <c r="P229" s="267"/>
      <c r="Q229" s="267"/>
      <c r="R229" s="267"/>
      <c r="S229" s="267"/>
      <c r="T229" s="268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69" t="s">
        <v>256</v>
      </c>
      <c r="AU229" s="269" t="s">
        <v>92</v>
      </c>
      <c r="AV229" s="13" t="s">
        <v>92</v>
      </c>
      <c r="AW229" s="13" t="s">
        <v>32</v>
      </c>
      <c r="AX229" s="13" t="s">
        <v>76</v>
      </c>
      <c r="AY229" s="269" t="s">
        <v>210</v>
      </c>
    </row>
    <row r="230" s="13" customFormat="1">
      <c r="A230" s="13"/>
      <c r="B230" s="258"/>
      <c r="C230" s="259"/>
      <c r="D230" s="260" t="s">
        <v>256</v>
      </c>
      <c r="E230" s="261" t="s">
        <v>1</v>
      </c>
      <c r="F230" s="262" t="s">
        <v>1122</v>
      </c>
      <c r="G230" s="259"/>
      <c r="H230" s="263">
        <v>6.2999999999999998</v>
      </c>
      <c r="I230" s="264"/>
      <c r="J230" s="259"/>
      <c r="K230" s="259"/>
      <c r="L230" s="265"/>
      <c r="M230" s="266"/>
      <c r="N230" s="267"/>
      <c r="O230" s="267"/>
      <c r="P230" s="267"/>
      <c r="Q230" s="267"/>
      <c r="R230" s="267"/>
      <c r="S230" s="267"/>
      <c r="T230" s="268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69" t="s">
        <v>256</v>
      </c>
      <c r="AU230" s="269" t="s">
        <v>92</v>
      </c>
      <c r="AV230" s="13" t="s">
        <v>92</v>
      </c>
      <c r="AW230" s="13" t="s">
        <v>32</v>
      </c>
      <c r="AX230" s="13" t="s">
        <v>76</v>
      </c>
      <c r="AY230" s="269" t="s">
        <v>210</v>
      </c>
    </row>
    <row r="231" s="14" customFormat="1">
      <c r="A231" s="14"/>
      <c r="B231" s="270"/>
      <c r="C231" s="271"/>
      <c r="D231" s="260" t="s">
        <v>256</v>
      </c>
      <c r="E231" s="272" t="s">
        <v>1</v>
      </c>
      <c r="F231" s="273" t="s">
        <v>268</v>
      </c>
      <c r="G231" s="271"/>
      <c r="H231" s="274">
        <v>6.9000000000000004</v>
      </c>
      <c r="I231" s="275"/>
      <c r="J231" s="271"/>
      <c r="K231" s="271"/>
      <c r="L231" s="276"/>
      <c r="M231" s="277"/>
      <c r="N231" s="278"/>
      <c r="O231" s="278"/>
      <c r="P231" s="278"/>
      <c r="Q231" s="278"/>
      <c r="R231" s="278"/>
      <c r="S231" s="278"/>
      <c r="T231" s="279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80" t="s">
        <v>256</v>
      </c>
      <c r="AU231" s="280" t="s">
        <v>92</v>
      </c>
      <c r="AV231" s="14" t="s">
        <v>227</v>
      </c>
      <c r="AW231" s="14" t="s">
        <v>32</v>
      </c>
      <c r="AX231" s="14" t="s">
        <v>84</v>
      </c>
      <c r="AY231" s="280" t="s">
        <v>210</v>
      </c>
    </row>
    <row r="232" s="12" customFormat="1" ht="22.8" customHeight="1">
      <c r="A232" s="12"/>
      <c r="B232" s="223"/>
      <c r="C232" s="224"/>
      <c r="D232" s="225" t="s">
        <v>75</v>
      </c>
      <c r="E232" s="237" t="s">
        <v>287</v>
      </c>
      <c r="F232" s="237" t="s">
        <v>543</v>
      </c>
      <c r="G232" s="224"/>
      <c r="H232" s="224"/>
      <c r="I232" s="227"/>
      <c r="J232" s="238">
        <f>BK232</f>
        <v>0</v>
      </c>
      <c r="K232" s="224"/>
      <c r="L232" s="229"/>
      <c r="M232" s="230"/>
      <c r="N232" s="231"/>
      <c r="O232" s="231"/>
      <c r="P232" s="232">
        <f>SUM(P233:P237)</f>
        <v>0</v>
      </c>
      <c r="Q232" s="231"/>
      <c r="R232" s="232">
        <f>SUM(R233:R237)</f>
        <v>0.031399999999999997</v>
      </c>
      <c r="S232" s="231"/>
      <c r="T232" s="233">
        <f>SUM(T233:T237)</f>
        <v>0</v>
      </c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R232" s="234" t="s">
        <v>84</v>
      </c>
      <c r="AT232" s="235" t="s">
        <v>75</v>
      </c>
      <c r="AU232" s="235" t="s">
        <v>84</v>
      </c>
      <c r="AY232" s="234" t="s">
        <v>210</v>
      </c>
      <c r="BK232" s="236">
        <f>SUM(BK233:BK237)</f>
        <v>0</v>
      </c>
    </row>
    <row r="233" s="2" customFormat="1" ht="31.92453" customHeight="1">
      <c r="A233" s="39"/>
      <c r="B233" s="40"/>
      <c r="C233" s="239" t="s">
        <v>455</v>
      </c>
      <c r="D233" s="239" t="s">
        <v>213</v>
      </c>
      <c r="E233" s="240" t="s">
        <v>1123</v>
      </c>
      <c r="F233" s="241" t="s">
        <v>1124</v>
      </c>
      <c r="G233" s="242" t="s">
        <v>563</v>
      </c>
      <c r="H233" s="243">
        <v>1</v>
      </c>
      <c r="I233" s="244"/>
      <c r="J233" s="245">
        <f>ROUND(I233*H233,2)</f>
        <v>0</v>
      </c>
      <c r="K233" s="246"/>
      <c r="L233" s="45"/>
      <c r="M233" s="247" t="s">
        <v>1</v>
      </c>
      <c r="N233" s="248" t="s">
        <v>42</v>
      </c>
      <c r="O233" s="98"/>
      <c r="P233" s="249">
        <f>O233*H233</f>
        <v>0</v>
      </c>
      <c r="Q233" s="249">
        <v>0.0083999999999999995</v>
      </c>
      <c r="R233" s="249">
        <f>Q233*H233</f>
        <v>0.0083999999999999995</v>
      </c>
      <c r="S233" s="249">
        <v>0</v>
      </c>
      <c r="T233" s="250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51" t="s">
        <v>227</v>
      </c>
      <c r="AT233" s="251" t="s">
        <v>213</v>
      </c>
      <c r="AU233" s="251" t="s">
        <v>92</v>
      </c>
      <c r="AY233" s="18" t="s">
        <v>210</v>
      </c>
      <c r="BE233" s="252">
        <f>IF(N233="základná",J233,0)</f>
        <v>0</v>
      </c>
      <c r="BF233" s="252">
        <f>IF(N233="znížená",J233,0)</f>
        <v>0</v>
      </c>
      <c r="BG233" s="252">
        <f>IF(N233="zákl. prenesená",J233,0)</f>
        <v>0</v>
      </c>
      <c r="BH233" s="252">
        <f>IF(N233="zníž. prenesená",J233,0)</f>
        <v>0</v>
      </c>
      <c r="BI233" s="252">
        <f>IF(N233="nulová",J233,0)</f>
        <v>0</v>
      </c>
      <c r="BJ233" s="18" t="s">
        <v>92</v>
      </c>
      <c r="BK233" s="252">
        <f>ROUND(I233*H233,2)</f>
        <v>0</v>
      </c>
      <c r="BL233" s="18" t="s">
        <v>227</v>
      </c>
      <c r="BM233" s="251" t="s">
        <v>1125</v>
      </c>
    </row>
    <row r="234" s="13" customFormat="1">
      <c r="A234" s="13"/>
      <c r="B234" s="258"/>
      <c r="C234" s="259"/>
      <c r="D234" s="260" t="s">
        <v>256</v>
      </c>
      <c r="E234" s="261" t="s">
        <v>1</v>
      </c>
      <c r="F234" s="262" t="s">
        <v>1126</v>
      </c>
      <c r="G234" s="259"/>
      <c r="H234" s="263">
        <v>1</v>
      </c>
      <c r="I234" s="264"/>
      <c r="J234" s="259"/>
      <c r="K234" s="259"/>
      <c r="L234" s="265"/>
      <c r="M234" s="266"/>
      <c r="N234" s="267"/>
      <c r="O234" s="267"/>
      <c r="P234" s="267"/>
      <c r="Q234" s="267"/>
      <c r="R234" s="267"/>
      <c r="S234" s="267"/>
      <c r="T234" s="268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69" t="s">
        <v>256</v>
      </c>
      <c r="AU234" s="269" t="s">
        <v>92</v>
      </c>
      <c r="AV234" s="13" t="s">
        <v>92</v>
      </c>
      <c r="AW234" s="13" t="s">
        <v>32</v>
      </c>
      <c r="AX234" s="13" t="s">
        <v>76</v>
      </c>
      <c r="AY234" s="269" t="s">
        <v>210</v>
      </c>
    </row>
    <row r="235" s="2" customFormat="1" ht="21.0566" customHeight="1">
      <c r="A235" s="39"/>
      <c r="B235" s="40"/>
      <c r="C235" s="281" t="s">
        <v>460</v>
      </c>
      <c r="D235" s="281" t="s">
        <v>330</v>
      </c>
      <c r="E235" s="282" t="s">
        <v>1127</v>
      </c>
      <c r="F235" s="283" t="s">
        <v>1128</v>
      </c>
      <c r="G235" s="284" t="s">
        <v>563</v>
      </c>
      <c r="H235" s="285">
        <v>1</v>
      </c>
      <c r="I235" s="286"/>
      <c r="J235" s="287">
        <f>ROUND(I235*H235,2)</f>
        <v>0</v>
      </c>
      <c r="K235" s="288"/>
      <c r="L235" s="289"/>
      <c r="M235" s="290" t="s">
        <v>1</v>
      </c>
      <c r="N235" s="291" t="s">
        <v>42</v>
      </c>
      <c r="O235" s="98"/>
      <c r="P235" s="249">
        <f>O235*H235</f>
        <v>0</v>
      </c>
      <c r="Q235" s="249">
        <v>0.012999999999999999</v>
      </c>
      <c r="R235" s="249">
        <f>Q235*H235</f>
        <v>0.012999999999999999</v>
      </c>
      <c r="S235" s="249">
        <v>0</v>
      </c>
      <c r="T235" s="250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51" t="s">
        <v>287</v>
      </c>
      <c r="AT235" s="251" t="s">
        <v>330</v>
      </c>
      <c r="AU235" s="251" t="s">
        <v>92</v>
      </c>
      <c r="AY235" s="18" t="s">
        <v>210</v>
      </c>
      <c r="BE235" s="252">
        <f>IF(N235="základná",J235,0)</f>
        <v>0</v>
      </c>
      <c r="BF235" s="252">
        <f>IF(N235="znížená",J235,0)</f>
        <v>0</v>
      </c>
      <c r="BG235" s="252">
        <f>IF(N235="zákl. prenesená",J235,0)</f>
        <v>0</v>
      </c>
      <c r="BH235" s="252">
        <f>IF(N235="zníž. prenesená",J235,0)</f>
        <v>0</v>
      </c>
      <c r="BI235" s="252">
        <f>IF(N235="nulová",J235,0)</f>
        <v>0</v>
      </c>
      <c r="BJ235" s="18" t="s">
        <v>92</v>
      </c>
      <c r="BK235" s="252">
        <f>ROUND(I235*H235,2)</f>
        <v>0</v>
      </c>
      <c r="BL235" s="18" t="s">
        <v>227</v>
      </c>
      <c r="BM235" s="251" t="s">
        <v>1129</v>
      </c>
    </row>
    <row r="236" s="2" customFormat="1" ht="23.4566" customHeight="1">
      <c r="A236" s="39"/>
      <c r="B236" s="40"/>
      <c r="C236" s="239" t="s">
        <v>465</v>
      </c>
      <c r="D236" s="239" t="s">
        <v>213</v>
      </c>
      <c r="E236" s="240" t="s">
        <v>1130</v>
      </c>
      <c r="F236" s="241" t="s">
        <v>1131</v>
      </c>
      <c r="G236" s="242" t="s">
        <v>563</v>
      </c>
      <c r="H236" s="243">
        <v>5</v>
      </c>
      <c r="I236" s="244"/>
      <c r="J236" s="245">
        <f>ROUND(I236*H236,2)</f>
        <v>0</v>
      </c>
      <c r="K236" s="246"/>
      <c r="L236" s="45"/>
      <c r="M236" s="247" t="s">
        <v>1</v>
      </c>
      <c r="N236" s="248" t="s">
        <v>42</v>
      </c>
      <c r="O236" s="98"/>
      <c r="P236" s="249">
        <f>O236*H236</f>
        <v>0</v>
      </c>
      <c r="Q236" s="249">
        <v>0.002</v>
      </c>
      <c r="R236" s="249">
        <f>Q236*H236</f>
        <v>0.01</v>
      </c>
      <c r="S236" s="249">
        <v>0</v>
      </c>
      <c r="T236" s="250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51" t="s">
        <v>227</v>
      </c>
      <c r="AT236" s="251" t="s">
        <v>213</v>
      </c>
      <c r="AU236" s="251" t="s">
        <v>92</v>
      </c>
      <c r="AY236" s="18" t="s">
        <v>210</v>
      </c>
      <c r="BE236" s="252">
        <f>IF(N236="základná",J236,0)</f>
        <v>0</v>
      </c>
      <c r="BF236" s="252">
        <f>IF(N236="znížená",J236,0)</f>
        <v>0</v>
      </c>
      <c r="BG236" s="252">
        <f>IF(N236="zákl. prenesená",J236,0)</f>
        <v>0</v>
      </c>
      <c r="BH236" s="252">
        <f>IF(N236="zníž. prenesená",J236,0)</f>
        <v>0</v>
      </c>
      <c r="BI236" s="252">
        <f>IF(N236="nulová",J236,0)</f>
        <v>0</v>
      </c>
      <c r="BJ236" s="18" t="s">
        <v>92</v>
      </c>
      <c r="BK236" s="252">
        <f>ROUND(I236*H236,2)</f>
        <v>0</v>
      </c>
      <c r="BL236" s="18" t="s">
        <v>227</v>
      </c>
      <c r="BM236" s="251" t="s">
        <v>1132</v>
      </c>
    </row>
    <row r="237" s="13" customFormat="1">
      <c r="A237" s="13"/>
      <c r="B237" s="258"/>
      <c r="C237" s="259"/>
      <c r="D237" s="260" t="s">
        <v>256</v>
      </c>
      <c r="E237" s="261" t="s">
        <v>1</v>
      </c>
      <c r="F237" s="262" t="s">
        <v>1133</v>
      </c>
      <c r="G237" s="259"/>
      <c r="H237" s="263">
        <v>5</v>
      </c>
      <c r="I237" s="264"/>
      <c r="J237" s="259"/>
      <c r="K237" s="259"/>
      <c r="L237" s="265"/>
      <c r="M237" s="266"/>
      <c r="N237" s="267"/>
      <c r="O237" s="267"/>
      <c r="P237" s="267"/>
      <c r="Q237" s="267"/>
      <c r="R237" s="267"/>
      <c r="S237" s="267"/>
      <c r="T237" s="268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69" t="s">
        <v>256</v>
      </c>
      <c r="AU237" s="269" t="s">
        <v>92</v>
      </c>
      <c r="AV237" s="13" t="s">
        <v>92</v>
      </c>
      <c r="AW237" s="13" t="s">
        <v>32</v>
      </c>
      <c r="AX237" s="13" t="s">
        <v>76</v>
      </c>
      <c r="AY237" s="269" t="s">
        <v>210</v>
      </c>
    </row>
    <row r="238" s="12" customFormat="1" ht="22.8" customHeight="1">
      <c r="A238" s="12"/>
      <c r="B238" s="223"/>
      <c r="C238" s="224"/>
      <c r="D238" s="225" t="s">
        <v>75</v>
      </c>
      <c r="E238" s="237" t="s">
        <v>293</v>
      </c>
      <c r="F238" s="237" t="s">
        <v>594</v>
      </c>
      <c r="G238" s="224"/>
      <c r="H238" s="224"/>
      <c r="I238" s="227"/>
      <c r="J238" s="238">
        <f>BK238</f>
        <v>0</v>
      </c>
      <c r="K238" s="224"/>
      <c r="L238" s="229"/>
      <c r="M238" s="230"/>
      <c r="N238" s="231"/>
      <c r="O238" s="231"/>
      <c r="P238" s="232">
        <f>SUM(P239:P280)</f>
        <v>0</v>
      </c>
      <c r="Q238" s="231"/>
      <c r="R238" s="232">
        <f>SUM(R239:R280)</f>
        <v>9.7999293600000001</v>
      </c>
      <c r="S238" s="231"/>
      <c r="T238" s="233">
        <f>SUM(T239:T280)</f>
        <v>9.127333329999999</v>
      </c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R238" s="234" t="s">
        <v>84</v>
      </c>
      <c r="AT238" s="235" t="s">
        <v>75</v>
      </c>
      <c r="AU238" s="235" t="s">
        <v>84</v>
      </c>
      <c r="AY238" s="234" t="s">
        <v>210</v>
      </c>
      <c r="BK238" s="236">
        <f>SUM(BK239:BK280)</f>
        <v>0</v>
      </c>
    </row>
    <row r="239" s="2" customFormat="1" ht="16.30189" customHeight="1">
      <c r="A239" s="39"/>
      <c r="B239" s="40"/>
      <c r="C239" s="239" t="s">
        <v>470</v>
      </c>
      <c r="D239" s="239" t="s">
        <v>213</v>
      </c>
      <c r="E239" s="240" t="s">
        <v>1134</v>
      </c>
      <c r="F239" s="241" t="s">
        <v>1135</v>
      </c>
      <c r="G239" s="242" t="s">
        <v>563</v>
      </c>
      <c r="H239" s="243">
        <v>1</v>
      </c>
      <c r="I239" s="244"/>
      <c r="J239" s="245">
        <f>ROUND(I239*H239,2)</f>
        <v>0</v>
      </c>
      <c r="K239" s="246"/>
      <c r="L239" s="45"/>
      <c r="M239" s="247" t="s">
        <v>1</v>
      </c>
      <c r="N239" s="248" t="s">
        <v>42</v>
      </c>
      <c r="O239" s="98"/>
      <c r="P239" s="249">
        <f>O239*H239</f>
        <v>0</v>
      </c>
      <c r="Q239" s="249">
        <v>0.077670000000000003</v>
      </c>
      <c r="R239" s="249">
        <f>Q239*H239</f>
        <v>0.077670000000000003</v>
      </c>
      <c r="S239" s="249">
        <v>0</v>
      </c>
      <c r="T239" s="250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51" t="s">
        <v>227</v>
      </c>
      <c r="AT239" s="251" t="s">
        <v>213</v>
      </c>
      <c r="AU239" s="251" t="s">
        <v>92</v>
      </c>
      <c r="AY239" s="18" t="s">
        <v>210</v>
      </c>
      <c r="BE239" s="252">
        <f>IF(N239="základná",J239,0)</f>
        <v>0</v>
      </c>
      <c r="BF239" s="252">
        <f>IF(N239="znížená",J239,0)</f>
        <v>0</v>
      </c>
      <c r="BG239" s="252">
        <f>IF(N239="zákl. prenesená",J239,0)</f>
        <v>0</v>
      </c>
      <c r="BH239" s="252">
        <f>IF(N239="zníž. prenesená",J239,0)</f>
        <v>0</v>
      </c>
      <c r="BI239" s="252">
        <f>IF(N239="nulová",J239,0)</f>
        <v>0</v>
      </c>
      <c r="BJ239" s="18" t="s">
        <v>92</v>
      </c>
      <c r="BK239" s="252">
        <f>ROUND(I239*H239,2)</f>
        <v>0</v>
      </c>
      <c r="BL239" s="18" t="s">
        <v>227</v>
      </c>
      <c r="BM239" s="251" t="s">
        <v>1136</v>
      </c>
    </row>
    <row r="240" s="2" customFormat="1" ht="23.4566" customHeight="1">
      <c r="A240" s="39"/>
      <c r="B240" s="40"/>
      <c r="C240" s="239" t="s">
        <v>475</v>
      </c>
      <c r="D240" s="239" t="s">
        <v>213</v>
      </c>
      <c r="E240" s="240" t="s">
        <v>1137</v>
      </c>
      <c r="F240" s="241" t="s">
        <v>1138</v>
      </c>
      <c r="G240" s="242" t="s">
        <v>563</v>
      </c>
      <c r="H240" s="243">
        <v>1</v>
      </c>
      <c r="I240" s="244"/>
      <c r="J240" s="245">
        <f>ROUND(I240*H240,2)</f>
        <v>0</v>
      </c>
      <c r="K240" s="246"/>
      <c r="L240" s="45"/>
      <c r="M240" s="247" t="s">
        <v>1</v>
      </c>
      <c r="N240" s="248" t="s">
        <v>42</v>
      </c>
      <c r="O240" s="98"/>
      <c r="P240" s="249">
        <f>O240*H240</f>
        <v>0</v>
      </c>
      <c r="Q240" s="249">
        <v>9.6984899999999996</v>
      </c>
      <c r="R240" s="249">
        <f>Q240*H240</f>
        <v>9.6984899999999996</v>
      </c>
      <c r="S240" s="249">
        <v>0</v>
      </c>
      <c r="T240" s="250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51" t="s">
        <v>227</v>
      </c>
      <c r="AT240" s="251" t="s">
        <v>213</v>
      </c>
      <c r="AU240" s="251" t="s">
        <v>92</v>
      </c>
      <c r="AY240" s="18" t="s">
        <v>210</v>
      </c>
      <c r="BE240" s="252">
        <f>IF(N240="základná",J240,0)</f>
        <v>0</v>
      </c>
      <c r="BF240" s="252">
        <f>IF(N240="znížená",J240,0)</f>
        <v>0</v>
      </c>
      <c r="BG240" s="252">
        <f>IF(N240="zákl. prenesená",J240,0)</f>
        <v>0</v>
      </c>
      <c r="BH240" s="252">
        <f>IF(N240="zníž. prenesená",J240,0)</f>
        <v>0</v>
      </c>
      <c r="BI240" s="252">
        <f>IF(N240="nulová",J240,0)</f>
        <v>0</v>
      </c>
      <c r="BJ240" s="18" t="s">
        <v>92</v>
      </c>
      <c r="BK240" s="252">
        <f>ROUND(I240*H240,2)</f>
        <v>0</v>
      </c>
      <c r="BL240" s="18" t="s">
        <v>227</v>
      </c>
      <c r="BM240" s="251" t="s">
        <v>1139</v>
      </c>
    </row>
    <row r="241" s="2" customFormat="1" ht="23.4566" customHeight="1">
      <c r="A241" s="39"/>
      <c r="B241" s="40"/>
      <c r="C241" s="239" t="s">
        <v>480</v>
      </c>
      <c r="D241" s="239" t="s">
        <v>213</v>
      </c>
      <c r="E241" s="240" t="s">
        <v>1140</v>
      </c>
      <c r="F241" s="241" t="s">
        <v>1141</v>
      </c>
      <c r="G241" s="242" t="s">
        <v>310</v>
      </c>
      <c r="H241" s="243">
        <v>14</v>
      </c>
      <c r="I241" s="244"/>
      <c r="J241" s="245">
        <f>ROUND(I241*H241,2)</f>
        <v>0</v>
      </c>
      <c r="K241" s="246"/>
      <c r="L241" s="45"/>
      <c r="M241" s="247" t="s">
        <v>1</v>
      </c>
      <c r="N241" s="248" t="s">
        <v>42</v>
      </c>
      <c r="O241" s="98"/>
      <c r="P241" s="249">
        <f>O241*H241</f>
        <v>0</v>
      </c>
      <c r="Q241" s="249">
        <v>0</v>
      </c>
      <c r="R241" s="249">
        <f>Q241*H241</f>
        <v>0</v>
      </c>
      <c r="S241" s="249">
        <v>0</v>
      </c>
      <c r="T241" s="250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51" t="s">
        <v>227</v>
      </c>
      <c r="AT241" s="251" t="s">
        <v>213</v>
      </c>
      <c r="AU241" s="251" t="s">
        <v>92</v>
      </c>
      <c r="AY241" s="18" t="s">
        <v>210</v>
      </c>
      <c r="BE241" s="252">
        <f>IF(N241="základná",J241,0)</f>
        <v>0</v>
      </c>
      <c r="BF241" s="252">
        <f>IF(N241="znížená",J241,0)</f>
        <v>0</v>
      </c>
      <c r="BG241" s="252">
        <f>IF(N241="zákl. prenesená",J241,0)</f>
        <v>0</v>
      </c>
      <c r="BH241" s="252">
        <f>IF(N241="zníž. prenesená",J241,0)</f>
        <v>0</v>
      </c>
      <c r="BI241" s="252">
        <f>IF(N241="nulová",J241,0)</f>
        <v>0</v>
      </c>
      <c r="BJ241" s="18" t="s">
        <v>92</v>
      </c>
      <c r="BK241" s="252">
        <f>ROUND(I241*H241,2)</f>
        <v>0</v>
      </c>
      <c r="BL241" s="18" t="s">
        <v>227</v>
      </c>
      <c r="BM241" s="251" t="s">
        <v>1142</v>
      </c>
    </row>
    <row r="242" s="13" customFormat="1">
      <c r="A242" s="13"/>
      <c r="B242" s="258"/>
      <c r="C242" s="259"/>
      <c r="D242" s="260" t="s">
        <v>256</v>
      </c>
      <c r="E242" s="261" t="s">
        <v>1</v>
      </c>
      <c r="F242" s="262" t="s">
        <v>1143</v>
      </c>
      <c r="G242" s="259"/>
      <c r="H242" s="263">
        <v>14</v>
      </c>
      <c r="I242" s="264"/>
      <c r="J242" s="259"/>
      <c r="K242" s="259"/>
      <c r="L242" s="265"/>
      <c r="M242" s="266"/>
      <c r="N242" s="267"/>
      <c r="O242" s="267"/>
      <c r="P242" s="267"/>
      <c r="Q242" s="267"/>
      <c r="R242" s="267"/>
      <c r="S242" s="267"/>
      <c r="T242" s="268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69" t="s">
        <v>256</v>
      </c>
      <c r="AU242" s="269" t="s">
        <v>92</v>
      </c>
      <c r="AV242" s="13" t="s">
        <v>92</v>
      </c>
      <c r="AW242" s="13" t="s">
        <v>32</v>
      </c>
      <c r="AX242" s="13" t="s">
        <v>84</v>
      </c>
      <c r="AY242" s="269" t="s">
        <v>210</v>
      </c>
    </row>
    <row r="243" s="2" customFormat="1" ht="21.0566" customHeight="1">
      <c r="A243" s="39"/>
      <c r="B243" s="40"/>
      <c r="C243" s="239" t="s">
        <v>485</v>
      </c>
      <c r="D243" s="239" t="s">
        <v>213</v>
      </c>
      <c r="E243" s="240" t="s">
        <v>1144</v>
      </c>
      <c r="F243" s="241" t="s">
        <v>1145</v>
      </c>
      <c r="G243" s="242" t="s">
        <v>254</v>
      </c>
      <c r="H243" s="243">
        <v>5.1399999999999997</v>
      </c>
      <c r="I243" s="244"/>
      <c r="J243" s="245">
        <f>ROUND(I243*H243,2)</f>
        <v>0</v>
      </c>
      <c r="K243" s="246"/>
      <c r="L243" s="45"/>
      <c r="M243" s="247" t="s">
        <v>1</v>
      </c>
      <c r="N243" s="248" t="s">
        <v>42</v>
      </c>
      <c r="O243" s="98"/>
      <c r="P243" s="249">
        <f>O243*H243</f>
        <v>0</v>
      </c>
      <c r="Q243" s="249">
        <v>0</v>
      </c>
      <c r="R243" s="249">
        <f>Q243*H243</f>
        <v>0</v>
      </c>
      <c r="S243" s="249">
        <v>0</v>
      </c>
      <c r="T243" s="250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51" t="s">
        <v>227</v>
      </c>
      <c r="AT243" s="251" t="s">
        <v>213</v>
      </c>
      <c r="AU243" s="251" t="s">
        <v>92</v>
      </c>
      <c r="AY243" s="18" t="s">
        <v>210</v>
      </c>
      <c r="BE243" s="252">
        <f>IF(N243="základná",J243,0)</f>
        <v>0</v>
      </c>
      <c r="BF243" s="252">
        <f>IF(N243="znížená",J243,0)</f>
        <v>0</v>
      </c>
      <c r="BG243" s="252">
        <f>IF(N243="zákl. prenesená",J243,0)</f>
        <v>0</v>
      </c>
      <c r="BH243" s="252">
        <f>IF(N243="zníž. prenesená",J243,0)</f>
        <v>0</v>
      </c>
      <c r="BI243" s="252">
        <f>IF(N243="nulová",J243,0)</f>
        <v>0</v>
      </c>
      <c r="BJ243" s="18" t="s">
        <v>92</v>
      </c>
      <c r="BK243" s="252">
        <f>ROUND(I243*H243,2)</f>
        <v>0</v>
      </c>
      <c r="BL243" s="18" t="s">
        <v>227</v>
      </c>
      <c r="BM243" s="251" t="s">
        <v>1146</v>
      </c>
    </row>
    <row r="244" s="13" customFormat="1">
      <c r="A244" s="13"/>
      <c r="B244" s="258"/>
      <c r="C244" s="259"/>
      <c r="D244" s="260" t="s">
        <v>256</v>
      </c>
      <c r="E244" s="261" t="s">
        <v>1</v>
      </c>
      <c r="F244" s="262" t="s">
        <v>1147</v>
      </c>
      <c r="G244" s="259"/>
      <c r="H244" s="263">
        <v>5.1399999999999997</v>
      </c>
      <c r="I244" s="264"/>
      <c r="J244" s="259"/>
      <c r="K244" s="259"/>
      <c r="L244" s="265"/>
      <c r="M244" s="266"/>
      <c r="N244" s="267"/>
      <c r="O244" s="267"/>
      <c r="P244" s="267"/>
      <c r="Q244" s="267"/>
      <c r="R244" s="267"/>
      <c r="S244" s="267"/>
      <c r="T244" s="268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69" t="s">
        <v>256</v>
      </c>
      <c r="AU244" s="269" t="s">
        <v>92</v>
      </c>
      <c r="AV244" s="13" t="s">
        <v>92</v>
      </c>
      <c r="AW244" s="13" t="s">
        <v>32</v>
      </c>
      <c r="AX244" s="13" t="s">
        <v>84</v>
      </c>
      <c r="AY244" s="269" t="s">
        <v>210</v>
      </c>
    </row>
    <row r="245" s="2" customFormat="1" ht="31.92453" customHeight="1">
      <c r="A245" s="39"/>
      <c r="B245" s="40"/>
      <c r="C245" s="239" t="s">
        <v>490</v>
      </c>
      <c r="D245" s="239" t="s">
        <v>213</v>
      </c>
      <c r="E245" s="240" t="s">
        <v>1148</v>
      </c>
      <c r="F245" s="241" t="s">
        <v>1149</v>
      </c>
      <c r="G245" s="242" t="s">
        <v>310</v>
      </c>
      <c r="H245" s="243">
        <v>10</v>
      </c>
      <c r="I245" s="244"/>
      <c r="J245" s="245">
        <f>ROUND(I245*H245,2)</f>
        <v>0</v>
      </c>
      <c r="K245" s="246"/>
      <c r="L245" s="45"/>
      <c r="M245" s="247" t="s">
        <v>1</v>
      </c>
      <c r="N245" s="248" t="s">
        <v>42</v>
      </c>
      <c r="O245" s="98"/>
      <c r="P245" s="249">
        <f>O245*H245</f>
        <v>0</v>
      </c>
      <c r="Q245" s="249">
        <v>0</v>
      </c>
      <c r="R245" s="249">
        <f>Q245*H245</f>
        <v>0</v>
      </c>
      <c r="S245" s="249">
        <v>0.1946</v>
      </c>
      <c r="T245" s="250">
        <f>S245*H245</f>
        <v>1.946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51" t="s">
        <v>227</v>
      </c>
      <c r="AT245" s="251" t="s">
        <v>213</v>
      </c>
      <c r="AU245" s="251" t="s">
        <v>92</v>
      </c>
      <c r="AY245" s="18" t="s">
        <v>210</v>
      </c>
      <c r="BE245" s="252">
        <f>IF(N245="základná",J245,0)</f>
        <v>0</v>
      </c>
      <c r="BF245" s="252">
        <f>IF(N245="znížená",J245,0)</f>
        <v>0</v>
      </c>
      <c r="BG245" s="252">
        <f>IF(N245="zákl. prenesená",J245,0)</f>
        <v>0</v>
      </c>
      <c r="BH245" s="252">
        <f>IF(N245="zníž. prenesená",J245,0)</f>
        <v>0</v>
      </c>
      <c r="BI245" s="252">
        <f>IF(N245="nulová",J245,0)</f>
        <v>0</v>
      </c>
      <c r="BJ245" s="18" t="s">
        <v>92</v>
      </c>
      <c r="BK245" s="252">
        <f>ROUND(I245*H245,2)</f>
        <v>0</v>
      </c>
      <c r="BL245" s="18" t="s">
        <v>227</v>
      </c>
      <c r="BM245" s="251" t="s">
        <v>1150</v>
      </c>
    </row>
    <row r="246" s="13" customFormat="1">
      <c r="A246" s="13"/>
      <c r="B246" s="258"/>
      <c r="C246" s="259"/>
      <c r="D246" s="260" t="s">
        <v>256</v>
      </c>
      <c r="E246" s="261" t="s">
        <v>1</v>
      </c>
      <c r="F246" s="262" t="s">
        <v>1151</v>
      </c>
      <c r="G246" s="259"/>
      <c r="H246" s="263">
        <v>10</v>
      </c>
      <c r="I246" s="264"/>
      <c r="J246" s="259"/>
      <c r="K246" s="259"/>
      <c r="L246" s="265"/>
      <c r="M246" s="266"/>
      <c r="N246" s="267"/>
      <c r="O246" s="267"/>
      <c r="P246" s="267"/>
      <c r="Q246" s="267"/>
      <c r="R246" s="267"/>
      <c r="S246" s="267"/>
      <c r="T246" s="268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69" t="s">
        <v>256</v>
      </c>
      <c r="AU246" s="269" t="s">
        <v>92</v>
      </c>
      <c r="AV246" s="13" t="s">
        <v>92</v>
      </c>
      <c r="AW246" s="13" t="s">
        <v>32</v>
      </c>
      <c r="AX246" s="13" t="s">
        <v>84</v>
      </c>
      <c r="AY246" s="269" t="s">
        <v>210</v>
      </c>
    </row>
    <row r="247" s="2" customFormat="1" ht="36.72453" customHeight="1">
      <c r="A247" s="39"/>
      <c r="B247" s="40"/>
      <c r="C247" s="239" t="s">
        <v>495</v>
      </c>
      <c r="D247" s="239" t="s">
        <v>213</v>
      </c>
      <c r="E247" s="240" t="s">
        <v>1152</v>
      </c>
      <c r="F247" s="241" t="s">
        <v>1153</v>
      </c>
      <c r="G247" s="242" t="s">
        <v>563</v>
      </c>
      <c r="H247" s="243">
        <v>28</v>
      </c>
      <c r="I247" s="244"/>
      <c r="J247" s="245">
        <f>ROUND(I247*H247,2)</f>
        <v>0</v>
      </c>
      <c r="K247" s="246"/>
      <c r="L247" s="45"/>
      <c r="M247" s="247" t="s">
        <v>1</v>
      </c>
      <c r="N247" s="248" t="s">
        <v>42</v>
      </c>
      <c r="O247" s="98"/>
      <c r="P247" s="249">
        <f>O247*H247</f>
        <v>0</v>
      </c>
      <c r="Q247" s="249">
        <v>0.00016000000000000001</v>
      </c>
      <c r="R247" s="249">
        <f>Q247*H247</f>
        <v>0.0044800000000000005</v>
      </c>
      <c r="S247" s="249">
        <v>0</v>
      </c>
      <c r="T247" s="250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51" t="s">
        <v>227</v>
      </c>
      <c r="AT247" s="251" t="s">
        <v>213</v>
      </c>
      <c r="AU247" s="251" t="s">
        <v>92</v>
      </c>
      <c r="AY247" s="18" t="s">
        <v>210</v>
      </c>
      <c r="BE247" s="252">
        <f>IF(N247="základná",J247,0)</f>
        <v>0</v>
      </c>
      <c r="BF247" s="252">
        <f>IF(N247="znížená",J247,0)</f>
        <v>0</v>
      </c>
      <c r="BG247" s="252">
        <f>IF(N247="zákl. prenesená",J247,0)</f>
        <v>0</v>
      </c>
      <c r="BH247" s="252">
        <f>IF(N247="zníž. prenesená",J247,0)</f>
        <v>0</v>
      </c>
      <c r="BI247" s="252">
        <f>IF(N247="nulová",J247,0)</f>
        <v>0</v>
      </c>
      <c r="BJ247" s="18" t="s">
        <v>92</v>
      </c>
      <c r="BK247" s="252">
        <f>ROUND(I247*H247,2)</f>
        <v>0</v>
      </c>
      <c r="BL247" s="18" t="s">
        <v>227</v>
      </c>
      <c r="BM247" s="251" t="s">
        <v>1154</v>
      </c>
    </row>
    <row r="248" s="13" customFormat="1">
      <c r="A248" s="13"/>
      <c r="B248" s="258"/>
      <c r="C248" s="259"/>
      <c r="D248" s="260" t="s">
        <v>256</v>
      </c>
      <c r="E248" s="261" t="s">
        <v>1</v>
      </c>
      <c r="F248" s="262" t="s">
        <v>1155</v>
      </c>
      <c r="G248" s="259"/>
      <c r="H248" s="263">
        <v>28</v>
      </c>
      <c r="I248" s="264"/>
      <c r="J248" s="259"/>
      <c r="K248" s="259"/>
      <c r="L248" s="265"/>
      <c r="M248" s="266"/>
      <c r="N248" s="267"/>
      <c r="O248" s="267"/>
      <c r="P248" s="267"/>
      <c r="Q248" s="267"/>
      <c r="R248" s="267"/>
      <c r="S248" s="267"/>
      <c r="T248" s="268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69" t="s">
        <v>256</v>
      </c>
      <c r="AU248" s="269" t="s">
        <v>92</v>
      </c>
      <c r="AV248" s="13" t="s">
        <v>92</v>
      </c>
      <c r="AW248" s="13" t="s">
        <v>32</v>
      </c>
      <c r="AX248" s="13" t="s">
        <v>76</v>
      </c>
      <c r="AY248" s="269" t="s">
        <v>210</v>
      </c>
    </row>
    <row r="249" s="14" customFormat="1">
      <c r="A249" s="14"/>
      <c r="B249" s="270"/>
      <c r="C249" s="271"/>
      <c r="D249" s="260" t="s">
        <v>256</v>
      </c>
      <c r="E249" s="272" t="s">
        <v>1</v>
      </c>
      <c r="F249" s="273" t="s">
        <v>268</v>
      </c>
      <c r="G249" s="271"/>
      <c r="H249" s="274">
        <v>28</v>
      </c>
      <c r="I249" s="275"/>
      <c r="J249" s="271"/>
      <c r="K249" s="271"/>
      <c r="L249" s="276"/>
      <c r="M249" s="277"/>
      <c r="N249" s="278"/>
      <c r="O249" s="278"/>
      <c r="P249" s="278"/>
      <c r="Q249" s="278"/>
      <c r="R249" s="278"/>
      <c r="S249" s="278"/>
      <c r="T249" s="279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80" t="s">
        <v>256</v>
      </c>
      <c r="AU249" s="280" t="s">
        <v>92</v>
      </c>
      <c r="AV249" s="14" t="s">
        <v>227</v>
      </c>
      <c r="AW249" s="14" t="s">
        <v>32</v>
      </c>
      <c r="AX249" s="14" t="s">
        <v>84</v>
      </c>
      <c r="AY249" s="280" t="s">
        <v>210</v>
      </c>
    </row>
    <row r="250" s="2" customFormat="1" ht="36.72453" customHeight="1">
      <c r="A250" s="39"/>
      <c r="B250" s="40"/>
      <c r="C250" s="239" t="s">
        <v>500</v>
      </c>
      <c r="D250" s="239" t="s">
        <v>213</v>
      </c>
      <c r="E250" s="240" t="s">
        <v>1156</v>
      </c>
      <c r="F250" s="241" t="s">
        <v>1157</v>
      </c>
      <c r="G250" s="242" t="s">
        <v>563</v>
      </c>
      <c r="H250" s="243">
        <v>3</v>
      </c>
      <c r="I250" s="244"/>
      <c r="J250" s="245">
        <f>ROUND(I250*H250,2)</f>
        <v>0</v>
      </c>
      <c r="K250" s="246"/>
      <c r="L250" s="45"/>
      <c r="M250" s="247" t="s">
        <v>1</v>
      </c>
      <c r="N250" s="248" t="s">
        <v>42</v>
      </c>
      <c r="O250" s="98"/>
      <c r="P250" s="249">
        <f>O250*H250</f>
        <v>0</v>
      </c>
      <c r="Q250" s="249">
        <v>0.00115</v>
      </c>
      <c r="R250" s="249">
        <f>Q250*H250</f>
        <v>0.0034499999999999999</v>
      </c>
      <c r="S250" s="249">
        <v>0</v>
      </c>
      <c r="T250" s="250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51" t="s">
        <v>227</v>
      </c>
      <c r="AT250" s="251" t="s">
        <v>213</v>
      </c>
      <c r="AU250" s="251" t="s">
        <v>92</v>
      </c>
      <c r="AY250" s="18" t="s">
        <v>210</v>
      </c>
      <c r="BE250" s="252">
        <f>IF(N250="základná",J250,0)</f>
        <v>0</v>
      </c>
      <c r="BF250" s="252">
        <f>IF(N250="znížená",J250,0)</f>
        <v>0</v>
      </c>
      <c r="BG250" s="252">
        <f>IF(N250="zákl. prenesená",J250,0)</f>
        <v>0</v>
      </c>
      <c r="BH250" s="252">
        <f>IF(N250="zníž. prenesená",J250,0)</f>
        <v>0</v>
      </c>
      <c r="BI250" s="252">
        <f>IF(N250="nulová",J250,0)</f>
        <v>0</v>
      </c>
      <c r="BJ250" s="18" t="s">
        <v>92</v>
      </c>
      <c r="BK250" s="252">
        <f>ROUND(I250*H250,2)</f>
        <v>0</v>
      </c>
      <c r="BL250" s="18" t="s">
        <v>227</v>
      </c>
      <c r="BM250" s="251" t="s">
        <v>1158</v>
      </c>
    </row>
    <row r="251" s="13" customFormat="1">
      <c r="A251" s="13"/>
      <c r="B251" s="258"/>
      <c r="C251" s="259"/>
      <c r="D251" s="260" t="s">
        <v>256</v>
      </c>
      <c r="E251" s="261" t="s">
        <v>1</v>
      </c>
      <c r="F251" s="262" t="s">
        <v>1159</v>
      </c>
      <c r="G251" s="259"/>
      <c r="H251" s="263">
        <v>3</v>
      </c>
      <c r="I251" s="264"/>
      <c r="J251" s="259"/>
      <c r="K251" s="259"/>
      <c r="L251" s="265"/>
      <c r="M251" s="266"/>
      <c r="N251" s="267"/>
      <c r="O251" s="267"/>
      <c r="P251" s="267"/>
      <c r="Q251" s="267"/>
      <c r="R251" s="267"/>
      <c r="S251" s="267"/>
      <c r="T251" s="268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69" t="s">
        <v>256</v>
      </c>
      <c r="AU251" s="269" t="s">
        <v>92</v>
      </c>
      <c r="AV251" s="13" t="s">
        <v>92</v>
      </c>
      <c r="AW251" s="13" t="s">
        <v>32</v>
      </c>
      <c r="AX251" s="13" t="s">
        <v>76</v>
      </c>
      <c r="AY251" s="269" t="s">
        <v>210</v>
      </c>
    </row>
    <row r="252" s="14" customFormat="1">
      <c r="A252" s="14"/>
      <c r="B252" s="270"/>
      <c r="C252" s="271"/>
      <c r="D252" s="260" t="s">
        <v>256</v>
      </c>
      <c r="E252" s="272" t="s">
        <v>1</v>
      </c>
      <c r="F252" s="273" t="s">
        <v>268</v>
      </c>
      <c r="G252" s="271"/>
      <c r="H252" s="274">
        <v>3</v>
      </c>
      <c r="I252" s="275"/>
      <c r="J252" s="271"/>
      <c r="K252" s="271"/>
      <c r="L252" s="276"/>
      <c r="M252" s="277"/>
      <c r="N252" s="278"/>
      <c r="O252" s="278"/>
      <c r="P252" s="278"/>
      <c r="Q252" s="278"/>
      <c r="R252" s="278"/>
      <c r="S252" s="278"/>
      <c r="T252" s="279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80" t="s">
        <v>256</v>
      </c>
      <c r="AU252" s="280" t="s">
        <v>92</v>
      </c>
      <c r="AV252" s="14" t="s">
        <v>227</v>
      </c>
      <c r="AW252" s="14" t="s">
        <v>32</v>
      </c>
      <c r="AX252" s="14" t="s">
        <v>84</v>
      </c>
      <c r="AY252" s="280" t="s">
        <v>210</v>
      </c>
    </row>
    <row r="253" s="2" customFormat="1" ht="31.92453" customHeight="1">
      <c r="A253" s="39"/>
      <c r="B253" s="40"/>
      <c r="C253" s="239" t="s">
        <v>505</v>
      </c>
      <c r="D253" s="239" t="s">
        <v>213</v>
      </c>
      <c r="E253" s="240" t="s">
        <v>1160</v>
      </c>
      <c r="F253" s="241" t="s">
        <v>1161</v>
      </c>
      <c r="G253" s="242" t="s">
        <v>264</v>
      </c>
      <c r="H253" s="243">
        <v>2.9900000000000002</v>
      </c>
      <c r="I253" s="244"/>
      <c r="J253" s="245">
        <f>ROUND(I253*H253,2)</f>
        <v>0</v>
      </c>
      <c r="K253" s="246"/>
      <c r="L253" s="45"/>
      <c r="M253" s="247" t="s">
        <v>1</v>
      </c>
      <c r="N253" s="248" t="s">
        <v>42</v>
      </c>
      <c r="O253" s="98"/>
      <c r="P253" s="249">
        <f>O253*H253</f>
        <v>0</v>
      </c>
      <c r="Q253" s="249">
        <v>0.00173</v>
      </c>
      <c r="R253" s="249">
        <f>Q253*H253</f>
        <v>0.0051727000000000006</v>
      </c>
      <c r="S253" s="249">
        <v>2.3999999999999999</v>
      </c>
      <c r="T253" s="250">
        <f>S253*H253</f>
        <v>7.1760000000000002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51" t="s">
        <v>227</v>
      </c>
      <c r="AT253" s="251" t="s">
        <v>213</v>
      </c>
      <c r="AU253" s="251" t="s">
        <v>92</v>
      </c>
      <c r="AY253" s="18" t="s">
        <v>210</v>
      </c>
      <c r="BE253" s="252">
        <f>IF(N253="základná",J253,0)</f>
        <v>0</v>
      </c>
      <c r="BF253" s="252">
        <f>IF(N253="znížená",J253,0)</f>
        <v>0</v>
      </c>
      <c r="BG253" s="252">
        <f>IF(N253="zákl. prenesená",J253,0)</f>
        <v>0</v>
      </c>
      <c r="BH253" s="252">
        <f>IF(N253="zníž. prenesená",J253,0)</f>
        <v>0</v>
      </c>
      <c r="BI253" s="252">
        <f>IF(N253="nulová",J253,0)</f>
        <v>0</v>
      </c>
      <c r="BJ253" s="18" t="s">
        <v>92</v>
      </c>
      <c r="BK253" s="252">
        <f>ROUND(I253*H253,2)</f>
        <v>0</v>
      </c>
      <c r="BL253" s="18" t="s">
        <v>227</v>
      </c>
      <c r="BM253" s="251" t="s">
        <v>1162</v>
      </c>
    </row>
    <row r="254" s="13" customFormat="1">
      <c r="A254" s="13"/>
      <c r="B254" s="258"/>
      <c r="C254" s="259"/>
      <c r="D254" s="260" t="s">
        <v>256</v>
      </c>
      <c r="E254" s="261" t="s">
        <v>1</v>
      </c>
      <c r="F254" s="262" t="s">
        <v>1163</v>
      </c>
      <c r="G254" s="259"/>
      <c r="H254" s="263">
        <v>2.2400000000000002</v>
      </c>
      <c r="I254" s="264"/>
      <c r="J254" s="259"/>
      <c r="K254" s="259"/>
      <c r="L254" s="265"/>
      <c r="M254" s="266"/>
      <c r="N254" s="267"/>
      <c r="O254" s="267"/>
      <c r="P254" s="267"/>
      <c r="Q254" s="267"/>
      <c r="R254" s="267"/>
      <c r="S254" s="267"/>
      <c r="T254" s="268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69" t="s">
        <v>256</v>
      </c>
      <c r="AU254" s="269" t="s">
        <v>92</v>
      </c>
      <c r="AV254" s="13" t="s">
        <v>92</v>
      </c>
      <c r="AW254" s="13" t="s">
        <v>32</v>
      </c>
      <c r="AX254" s="13" t="s">
        <v>76</v>
      </c>
      <c r="AY254" s="269" t="s">
        <v>210</v>
      </c>
    </row>
    <row r="255" s="13" customFormat="1">
      <c r="A255" s="13"/>
      <c r="B255" s="258"/>
      <c r="C255" s="259"/>
      <c r="D255" s="260" t="s">
        <v>256</v>
      </c>
      <c r="E255" s="261" t="s">
        <v>1</v>
      </c>
      <c r="F255" s="262" t="s">
        <v>1164</v>
      </c>
      <c r="G255" s="259"/>
      <c r="H255" s="263">
        <v>0.75</v>
      </c>
      <c r="I255" s="264"/>
      <c r="J255" s="259"/>
      <c r="K255" s="259"/>
      <c r="L255" s="265"/>
      <c r="M255" s="266"/>
      <c r="N255" s="267"/>
      <c r="O255" s="267"/>
      <c r="P255" s="267"/>
      <c r="Q255" s="267"/>
      <c r="R255" s="267"/>
      <c r="S255" s="267"/>
      <c r="T255" s="268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69" t="s">
        <v>256</v>
      </c>
      <c r="AU255" s="269" t="s">
        <v>92</v>
      </c>
      <c r="AV255" s="13" t="s">
        <v>92</v>
      </c>
      <c r="AW255" s="13" t="s">
        <v>32</v>
      </c>
      <c r="AX255" s="13" t="s">
        <v>76</v>
      </c>
      <c r="AY255" s="269" t="s">
        <v>210</v>
      </c>
    </row>
    <row r="256" s="14" customFormat="1">
      <c r="A256" s="14"/>
      <c r="B256" s="270"/>
      <c r="C256" s="271"/>
      <c r="D256" s="260" t="s">
        <v>256</v>
      </c>
      <c r="E256" s="272" t="s">
        <v>1</v>
      </c>
      <c r="F256" s="273" t="s">
        <v>268</v>
      </c>
      <c r="G256" s="271"/>
      <c r="H256" s="274">
        <v>2.9900000000000002</v>
      </c>
      <c r="I256" s="275"/>
      <c r="J256" s="271"/>
      <c r="K256" s="271"/>
      <c r="L256" s="276"/>
      <c r="M256" s="277"/>
      <c r="N256" s="278"/>
      <c r="O256" s="278"/>
      <c r="P256" s="278"/>
      <c r="Q256" s="278"/>
      <c r="R256" s="278"/>
      <c r="S256" s="278"/>
      <c r="T256" s="279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80" t="s">
        <v>256</v>
      </c>
      <c r="AU256" s="280" t="s">
        <v>92</v>
      </c>
      <c r="AV256" s="14" t="s">
        <v>227</v>
      </c>
      <c r="AW256" s="14" t="s">
        <v>32</v>
      </c>
      <c r="AX256" s="14" t="s">
        <v>84</v>
      </c>
      <c r="AY256" s="280" t="s">
        <v>210</v>
      </c>
    </row>
    <row r="257" s="2" customFormat="1" ht="23.4566" customHeight="1">
      <c r="A257" s="39"/>
      <c r="B257" s="40"/>
      <c r="C257" s="239" t="s">
        <v>510</v>
      </c>
      <c r="D257" s="239" t="s">
        <v>213</v>
      </c>
      <c r="E257" s="240" t="s">
        <v>1165</v>
      </c>
      <c r="F257" s="241" t="s">
        <v>1166</v>
      </c>
      <c r="G257" s="242" t="s">
        <v>965</v>
      </c>
      <c r="H257" s="243">
        <v>533.33299999999997</v>
      </c>
      <c r="I257" s="244"/>
      <c r="J257" s="245">
        <f>ROUND(I257*H257,2)</f>
        <v>0</v>
      </c>
      <c r="K257" s="246"/>
      <c r="L257" s="45"/>
      <c r="M257" s="247" t="s">
        <v>1</v>
      </c>
      <c r="N257" s="248" t="s">
        <v>42</v>
      </c>
      <c r="O257" s="98"/>
      <c r="P257" s="249">
        <f>O257*H257</f>
        <v>0</v>
      </c>
      <c r="Q257" s="249">
        <v>2.0000000000000002E-05</v>
      </c>
      <c r="R257" s="249">
        <f>Q257*H257</f>
        <v>0.01066666</v>
      </c>
      <c r="S257" s="249">
        <v>1.0000000000000001E-05</v>
      </c>
      <c r="T257" s="250">
        <f>S257*H257</f>
        <v>0.0053333299999999998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51" t="s">
        <v>227</v>
      </c>
      <c r="AT257" s="251" t="s">
        <v>213</v>
      </c>
      <c r="AU257" s="251" t="s">
        <v>92</v>
      </c>
      <c r="AY257" s="18" t="s">
        <v>210</v>
      </c>
      <c r="BE257" s="252">
        <f>IF(N257="základná",J257,0)</f>
        <v>0</v>
      </c>
      <c r="BF257" s="252">
        <f>IF(N257="znížená",J257,0)</f>
        <v>0</v>
      </c>
      <c r="BG257" s="252">
        <f>IF(N257="zákl. prenesená",J257,0)</f>
        <v>0</v>
      </c>
      <c r="BH257" s="252">
        <f>IF(N257="zníž. prenesená",J257,0)</f>
        <v>0</v>
      </c>
      <c r="BI257" s="252">
        <f>IF(N257="nulová",J257,0)</f>
        <v>0</v>
      </c>
      <c r="BJ257" s="18" t="s">
        <v>92</v>
      </c>
      <c r="BK257" s="252">
        <f>ROUND(I257*H257,2)</f>
        <v>0</v>
      </c>
      <c r="BL257" s="18" t="s">
        <v>227</v>
      </c>
      <c r="BM257" s="251" t="s">
        <v>1167</v>
      </c>
    </row>
    <row r="258" s="13" customFormat="1">
      <c r="A258" s="13"/>
      <c r="B258" s="258"/>
      <c r="C258" s="259"/>
      <c r="D258" s="260" t="s">
        <v>256</v>
      </c>
      <c r="E258" s="261" t="s">
        <v>1</v>
      </c>
      <c r="F258" s="262" t="s">
        <v>1168</v>
      </c>
      <c r="G258" s="259"/>
      <c r="H258" s="263">
        <v>533.33299999999997</v>
      </c>
      <c r="I258" s="264"/>
      <c r="J258" s="259"/>
      <c r="K258" s="259"/>
      <c r="L258" s="265"/>
      <c r="M258" s="266"/>
      <c r="N258" s="267"/>
      <c r="O258" s="267"/>
      <c r="P258" s="267"/>
      <c r="Q258" s="267"/>
      <c r="R258" s="267"/>
      <c r="S258" s="267"/>
      <c r="T258" s="268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69" t="s">
        <v>256</v>
      </c>
      <c r="AU258" s="269" t="s">
        <v>92</v>
      </c>
      <c r="AV258" s="13" t="s">
        <v>92</v>
      </c>
      <c r="AW258" s="13" t="s">
        <v>32</v>
      </c>
      <c r="AX258" s="13" t="s">
        <v>76</v>
      </c>
      <c r="AY258" s="269" t="s">
        <v>210</v>
      </c>
    </row>
    <row r="259" s="14" customFormat="1">
      <c r="A259" s="14"/>
      <c r="B259" s="270"/>
      <c r="C259" s="271"/>
      <c r="D259" s="260" t="s">
        <v>256</v>
      </c>
      <c r="E259" s="272" t="s">
        <v>1</v>
      </c>
      <c r="F259" s="273" t="s">
        <v>268</v>
      </c>
      <c r="G259" s="271"/>
      <c r="H259" s="274">
        <v>533.33299999999997</v>
      </c>
      <c r="I259" s="275"/>
      <c r="J259" s="271"/>
      <c r="K259" s="271"/>
      <c r="L259" s="276"/>
      <c r="M259" s="277"/>
      <c r="N259" s="278"/>
      <c r="O259" s="278"/>
      <c r="P259" s="278"/>
      <c r="Q259" s="278"/>
      <c r="R259" s="278"/>
      <c r="S259" s="278"/>
      <c r="T259" s="279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80" t="s">
        <v>256</v>
      </c>
      <c r="AU259" s="280" t="s">
        <v>92</v>
      </c>
      <c r="AV259" s="14" t="s">
        <v>227</v>
      </c>
      <c r="AW259" s="14" t="s">
        <v>32</v>
      </c>
      <c r="AX259" s="14" t="s">
        <v>84</v>
      </c>
      <c r="AY259" s="280" t="s">
        <v>210</v>
      </c>
    </row>
    <row r="260" s="2" customFormat="1" ht="16.30189" customHeight="1">
      <c r="A260" s="39"/>
      <c r="B260" s="40"/>
      <c r="C260" s="281" t="s">
        <v>515</v>
      </c>
      <c r="D260" s="281" t="s">
        <v>330</v>
      </c>
      <c r="E260" s="282" t="s">
        <v>1169</v>
      </c>
      <c r="F260" s="283" t="s">
        <v>1170</v>
      </c>
      <c r="G260" s="284" t="s">
        <v>563</v>
      </c>
      <c r="H260" s="285">
        <v>53.332999999999998</v>
      </c>
      <c r="I260" s="286"/>
      <c r="J260" s="287">
        <f>ROUND(I260*H260,2)</f>
        <v>0</v>
      </c>
      <c r="K260" s="288"/>
      <c r="L260" s="289"/>
      <c r="M260" s="290" t="s">
        <v>1</v>
      </c>
      <c r="N260" s="291" t="s">
        <v>42</v>
      </c>
      <c r="O260" s="98"/>
      <c r="P260" s="249">
        <f>O260*H260</f>
        <v>0</v>
      </c>
      <c r="Q260" s="249">
        <v>0</v>
      </c>
      <c r="R260" s="249">
        <f>Q260*H260</f>
        <v>0</v>
      </c>
      <c r="S260" s="249">
        <v>0</v>
      </c>
      <c r="T260" s="250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51" t="s">
        <v>287</v>
      </c>
      <c r="AT260" s="251" t="s">
        <v>330</v>
      </c>
      <c r="AU260" s="251" t="s">
        <v>92</v>
      </c>
      <c r="AY260" s="18" t="s">
        <v>210</v>
      </c>
      <c r="BE260" s="252">
        <f>IF(N260="základná",J260,0)</f>
        <v>0</v>
      </c>
      <c r="BF260" s="252">
        <f>IF(N260="znížená",J260,0)</f>
        <v>0</v>
      </c>
      <c r="BG260" s="252">
        <f>IF(N260="zákl. prenesená",J260,0)</f>
        <v>0</v>
      </c>
      <c r="BH260" s="252">
        <f>IF(N260="zníž. prenesená",J260,0)</f>
        <v>0</v>
      </c>
      <c r="BI260" s="252">
        <f>IF(N260="nulová",J260,0)</f>
        <v>0</v>
      </c>
      <c r="BJ260" s="18" t="s">
        <v>92</v>
      </c>
      <c r="BK260" s="252">
        <f>ROUND(I260*H260,2)</f>
        <v>0</v>
      </c>
      <c r="BL260" s="18" t="s">
        <v>227</v>
      </c>
      <c r="BM260" s="251" t="s">
        <v>1171</v>
      </c>
    </row>
    <row r="261" s="13" customFormat="1">
      <c r="A261" s="13"/>
      <c r="B261" s="258"/>
      <c r="C261" s="259"/>
      <c r="D261" s="260" t="s">
        <v>256</v>
      </c>
      <c r="E261" s="261" t="s">
        <v>1</v>
      </c>
      <c r="F261" s="262" t="s">
        <v>1172</v>
      </c>
      <c r="G261" s="259"/>
      <c r="H261" s="263">
        <v>53.332999999999998</v>
      </c>
      <c r="I261" s="264"/>
      <c r="J261" s="259"/>
      <c r="K261" s="259"/>
      <c r="L261" s="265"/>
      <c r="M261" s="266"/>
      <c r="N261" s="267"/>
      <c r="O261" s="267"/>
      <c r="P261" s="267"/>
      <c r="Q261" s="267"/>
      <c r="R261" s="267"/>
      <c r="S261" s="267"/>
      <c r="T261" s="268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69" t="s">
        <v>256</v>
      </c>
      <c r="AU261" s="269" t="s">
        <v>92</v>
      </c>
      <c r="AV261" s="13" t="s">
        <v>92</v>
      </c>
      <c r="AW261" s="13" t="s">
        <v>32</v>
      </c>
      <c r="AX261" s="13" t="s">
        <v>76</v>
      </c>
      <c r="AY261" s="269" t="s">
        <v>210</v>
      </c>
    </row>
    <row r="262" s="14" customFormat="1">
      <c r="A262" s="14"/>
      <c r="B262" s="270"/>
      <c r="C262" s="271"/>
      <c r="D262" s="260" t="s">
        <v>256</v>
      </c>
      <c r="E262" s="272" t="s">
        <v>1</v>
      </c>
      <c r="F262" s="273" t="s">
        <v>268</v>
      </c>
      <c r="G262" s="271"/>
      <c r="H262" s="274">
        <v>53.332999999999998</v>
      </c>
      <c r="I262" s="275"/>
      <c r="J262" s="271"/>
      <c r="K262" s="271"/>
      <c r="L262" s="276"/>
      <c r="M262" s="277"/>
      <c r="N262" s="278"/>
      <c r="O262" s="278"/>
      <c r="P262" s="278"/>
      <c r="Q262" s="278"/>
      <c r="R262" s="278"/>
      <c r="S262" s="278"/>
      <c r="T262" s="279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80" t="s">
        <v>256</v>
      </c>
      <c r="AU262" s="280" t="s">
        <v>92</v>
      </c>
      <c r="AV262" s="14" t="s">
        <v>227</v>
      </c>
      <c r="AW262" s="14" t="s">
        <v>32</v>
      </c>
      <c r="AX262" s="14" t="s">
        <v>84</v>
      </c>
      <c r="AY262" s="280" t="s">
        <v>210</v>
      </c>
    </row>
    <row r="263" s="2" customFormat="1" ht="23.4566" customHeight="1">
      <c r="A263" s="39"/>
      <c r="B263" s="40"/>
      <c r="C263" s="239" t="s">
        <v>520</v>
      </c>
      <c r="D263" s="239" t="s">
        <v>213</v>
      </c>
      <c r="E263" s="240" t="s">
        <v>1173</v>
      </c>
      <c r="F263" s="241" t="s">
        <v>1174</v>
      </c>
      <c r="G263" s="242" t="s">
        <v>333</v>
      </c>
      <c r="H263" s="243">
        <v>7.1760000000000002</v>
      </c>
      <c r="I263" s="244"/>
      <c r="J263" s="245">
        <f>ROUND(I263*H263,2)</f>
        <v>0</v>
      </c>
      <c r="K263" s="246"/>
      <c r="L263" s="45"/>
      <c r="M263" s="247" t="s">
        <v>1</v>
      </c>
      <c r="N263" s="248" t="s">
        <v>42</v>
      </c>
      <c r="O263" s="98"/>
      <c r="P263" s="249">
        <f>O263*H263</f>
        <v>0</v>
      </c>
      <c r="Q263" s="249">
        <v>0</v>
      </c>
      <c r="R263" s="249">
        <f>Q263*H263</f>
        <v>0</v>
      </c>
      <c r="S263" s="249">
        <v>0</v>
      </c>
      <c r="T263" s="250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51" t="s">
        <v>227</v>
      </c>
      <c r="AT263" s="251" t="s">
        <v>213</v>
      </c>
      <c r="AU263" s="251" t="s">
        <v>92</v>
      </c>
      <c r="AY263" s="18" t="s">
        <v>210</v>
      </c>
      <c r="BE263" s="252">
        <f>IF(N263="základná",J263,0)</f>
        <v>0</v>
      </c>
      <c r="BF263" s="252">
        <f>IF(N263="znížená",J263,0)</f>
        <v>0</v>
      </c>
      <c r="BG263" s="252">
        <f>IF(N263="zákl. prenesená",J263,0)</f>
        <v>0</v>
      </c>
      <c r="BH263" s="252">
        <f>IF(N263="zníž. prenesená",J263,0)</f>
        <v>0</v>
      </c>
      <c r="BI263" s="252">
        <f>IF(N263="nulová",J263,0)</f>
        <v>0</v>
      </c>
      <c r="BJ263" s="18" t="s">
        <v>92</v>
      </c>
      <c r="BK263" s="252">
        <f>ROUND(I263*H263,2)</f>
        <v>0</v>
      </c>
      <c r="BL263" s="18" t="s">
        <v>227</v>
      </c>
      <c r="BM263" s="251" t="s">
        <v>1175</v>
      </c>
    </row>
    <row r="264" s="13" customFormat="1">
      <c r="A264" s="13"/>
      <c r="B264" s="258"/>
      <c r="C264" s="259"/>
      <c r="D264" s="260" t="s">
        <v>256</v>
      </c>
      <c r="E264" s="261" t="s">
        <v>1</v>
      </c>
      <c r="F264" s="262" t="s">
        <v>1176</v>
      </c>
      <c r="G264" s="259"/>
      <c r="H264" s="263">
        <v>7.1760000000000002</v>
      </c>
      <c r="I264" s="264"/>
      <c r="J264" s="259"/>
      <c r="K264" s="259"/>
      <c r="L264" s="265"/>
      <c r="M264" s="266"/>
      <c r="N264" s="267"/>
      <c r="O264" s="267"/>
      <c r="P264" s="267"/>
      <c r="Q264" s="267"/>
      <c r="R264" s="267"/>
      <c r="S264" s="267"/>
      <c r="T264" s="268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69" t="s">
        <v>256</v>
      </c>
      <c r="AU264" s="269" t="s">
        <v>92</v>
      </c>
      <c r="AV264" s="13" t="s">
        <v>92</v>
      </c>
      <c r="AW264" s="13" t="s">
        <v>32</v>
      </c>
      <c r="AX264" s="13" t="s">
        <v>76</v>
      </c>
      <c r="AY264" s="269" t="s">
        <v>210</v>
      </c>
    </row>
    <row r="265" s="2" customFormat="1" ht="31.92453" customHeight="1">
      <c r="A265" s="39"/>
      <c r="B265" s="40"/>
      <c r="C265" s="239" t="s">
        <v>525</v>
      </c>
      <c r="D265" s="239" t="s">
        <v>213</v>
      </c>
      <c r="E265" s="240" t="s">
        <v>1177</v>
      </c>
      <c r="F265" s="241" t="s">
        <v>1178</v>
      </c>
      <c r="G265" s="242" t="s">
        <v>333</v>
      </c>
      <c r="H265" s="243">
        <v>136.34399999999999</v>
      </c>
      <c r="I265" s="244"/>
      <c r="J265" s="245">
        <f>ROUND(I265*H265,2)</f>
        <v>0</v>
      </c>
      <c r="K265" s="246"/>
      <c r="L265" s="45"/>
      <c r="M265" s="247" t="s">
        <v>1</v>
      </c>
      <c r="N265" s="248" t="s">
        <v>42</v>
      </c>
      <c r="O265" s="98"/>
      <c r="P265" s="249">
        <f>O265*H265</f>
        <v>0</v>
      </c>
      <c r="Q265" s="249">
        <v>0</v>
      </c>
      <c r="R265" s="249">
        <f>Q265*H265</f>
        <v>0</v>
      </c>
      <c r="S265" s="249">
        <v>0</v>
      </c>
      <c r="T265" s="250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51" t="s">
        <v>227</v>
      </c>
      <c r="AT265" s="251" t="s">
        <v>213</v>
      </c>
      <c r="AU265" s="251" t="s">
        <v>92</v>
      </c>
      <c r="AY265" s="18" t="s">
        <v>210</v>
      </c>
      <c r="BE265" s="252">
        <f>IF(N265="základná",J265,0)</f>
        <v>0</v>
      </c>
      <c r="BF265" s="252">
        <f>IF(N265="znížená",J265,0)</f>
        <v>0</v>
      </c>
      <c r="BG265" s="252">
        <f>IF(N265="zákl. prenesená",J265,0)</f>
        <v>0</v>
      </c>
      <c r="BH265" s="252">
        <f>IF(N265="zníž. prenesená",J265,0)</f>
        <v>0</v>
      </c>
      <c r="BI265" s="252">
        <f>IF(N265="nulová",J265,0)</f>
        <v>0</v>
      </c>
      <c r="BJ265" s="18" t="s">
        <v>92</v>
      </c>
      <c r="BK265" s="252">
        <f>ROUND(I265*H265,2)</f>
        <v>0</v>
      </c>
      <c r="BL265" s="18" t="s">
        <v>227</v>
      </c>
      <c r="BM265" s="251" t="s">
        <v>1179</v>
      </c>
    </row>
    <row r="266" s="13" customFormat="1">
      <c r="A266" s="13"/>
      <c r="B266" s="258"/>
      <c r="C266" s="259"/>
      <c r="D266" s="260" t="s">
        <v>256</v>
      </c>
      <c r="E266" s="261" t="s">
        <v>1</v>
      </c>
      <c r="F266" s="262" t="s">
        <v>1180</v>
      </c>
      <c r="G266" s="259"/>
      <c r="H266" s="263">
        <v>136.34399999999999</v>
      </c>
      <c r="I266" s="264"/>
      <c r="J266" s="259"/>
      <c r="K266" s="259"/>
      <c r="L266" s="265"/>
      <c r="M266" s="266"/>
      <c r="N266" s="267"/>
      <c r="O266" s="267"/>
      <c r="P266" s="267"/>
      <c r="Q266" s="267"/>
      <c r="R266" s="267"/>
      <c r="S266" s="267"/>
      <c r="T266" s="268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69" t="s">
        <v>256</v>
      </c>
      <c r="AU266" s="269" t="s">
        <v>92</v>
      </c>
      <c r="AV266" s="13" t="s">
        <v>92</v>
      </c>
      <c r="AW266" s="13" t="s">
        <v>32</v>
      </c>
      <c r="AX266" s="13" t="s">
        <v>76</v>
      </c>
      <c r="AY266" s="269" t="s">
        <v>210</v>
      </c>
    </row>
    <row r="267" s="2" customFormat="1" ht="23.4566" customHeight="1">
      <c r="A267" s="39"/>
      <c r="B267" s="40"/>
      <c r="C267" s="239" t="s">
        <v>529</v>
      </c>
      <c r="D267" s="239" t="s">
        <v>213</v>
      </c>
      <c r="E267" s="240" t="s">
        <v>796</v>
      </c>
      <c r="F267" s="241" t="s">
        <v>797</v>
      </c>
      <c r="G267" s="242" t="s">
        <v>333</v>
      </c>
      <c r="H267" s="243">
        <v>23.16</v>
      </c>
      <c r="I267" s="244"/>
      <c r="J267" s="245">
        <f>ROUND(I267*H267,2)</f>
        <v>0</v>
      </c>
      <c r="K267" s="246"/>
      <c r="L267" s="45"/>
      <c r="M267" s="247" t="s">
        <v>1</v>
      </c>
      <c r="N267" s="248" t="s">
        <v>42</v>
      </c>
      <c r="O267" s="98"/>
      <c r="P267" s="249">
        <f>O267*H267</f>
        <v>0</v>
      </c>
      <c r="Q267" s="249">
        <v>0</v>
      </c>
      <c r="R267" s="249">
        <f>Q267*H267</f>
        <v>0</v>
      </c>
      <c r="S267" s="249">
        <v>0</v>
      </c>
      <c r="T267" s="250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51" t="s">
        <v>227</v>
      </c>
      <c r="AT267" s="251" t="s">
        <v>213</v>
      </c>
      <c r="AU267" s="251" t="s">
        <v>92</v>
      </c>
      <c r="AY267" s="18" t="s">
        <v>210</v>
      </c>
      <c r="BE267" s="252">
        <f>IF(N267="základná",J267,0)</f>
        <v>0</v>
      </c>
      <c r="BF267" s="252">
        <f>IF(N267="znížená",J267,0)</f>
        <v>0</v>
      </c>
      <c r="BG267" s="252">
        <f>IF(N267="zákl. prenesená",J267,0)</f>
        <v>0</v>
      </c>
      <c r="BH267" s="252">
        <f>IF(N267="zníž. prenesená",J267,0)</f>
        <v>0</v>
      </c>
      <c r="BI267" s="252">
        <f>IF(N267="nulová",J267,0)</f>
        <v>0</v>
      </c>
      <c r="BJ267" s="18" t="s">
        <v>92</v>
      </c>
      <c r="BK267" s="252">
        <f>ROUND(I267*H267,2)</f>
        <v>0</v>
      </c>
      <c r="BL267" s="18" t="s">
        <v>227</v>
      </c>
      <c r="BM267" s="251" t="s">
        <v>1181</v>
      </c>
    </row>
    <row r="268" s="13" customFormat="1">
      <c r="A268" s="13"/>
      <c r="B268" s="258"/>
      <c r="C268" s="259"/>
      <c r="D268" s="260" t="s">
        <v>256</v>
      </c>
      <c r="E268" s="261" t="s">
        <v>1</v>
      </c>
      <c r="F268" s="262" t="s">
        <v>1182</v>
      </c>
      <c r="G268" s="259"/>
      <c r="H268" s="263">
        <v>9.4499999999999993</v>
      </c>
      <c r="I268" s="264"/>
      <c r="J268" s="259"/>
      <c r="K268" s="259"/>
      <c r="L268" s="265"/>
      <c r="M268" s="266"/>
      <c r="N268" s="267"/>
      <c r="O268" s="267"/>
      <c r="P268" s="267"/>
      <c r="Q268" s="267"/>
      <c r="R268" s="267"/>
      <c r="S268" s="267"/>
      <c r="T268" s="268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69" t="s">
        <v>256</v>
      </c>
      <c r="AU268" s="269" t="s">
        <v>92</v>
      </c>
      <c r="AV268" s="13" t="s">
        <v>92</v>
      </c>
      <c r="AW268" s="13" t="s">
        <v>32</v>
      </c>
      <c r="AX268" s="13" t="s">
        <v>76</v>
      </c>
      <c r="AY268" s="269" t="s">
        <v>210</v>
      </c>
    </row>
    <row r="269" s="13" customFormat="1">
      <c r="A269" s="13"/>
      <c r="B269" s="258"/>
      <c r="C269" s="259"/>
      <c r="D269" s="260" t="s">
        <v>256</v>
      </c>
      <c r="E269" s="261" t="s">
        <v>1</v>
      </c>
      <c r="F269" s="262" t="s">
        <v>1030</v>
      </c>
      <c r="G269" s="259"/>
      <c r="H269" s="263">
        <v>11.76</v>
      </c>
      <c r="I269" s="264"/>
      <c r="J269" s="259"/>
      <c r="K269" s="259"/>
      <c r="L269" s="265"/>
      <c r="M269" s="266"/>
      <c r="N269" s="267"/>
      <c r="O269" s="267"/>
      <c r="P269" s="267"/>
      <c r="Q269" s="267"/>
      <c r="R269" s="267"/>
      <c r="S269" s="267"/>
      <c r="T269" s="268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69" t="s">
        <v>256</v>
      </c>
      <c r="AU269" s="269" t="s">
        <v>92</v>
      </c>
      <c r="AV269" s="13" t="s">
        <v>92</v>
      </c>
      <c r="AW269" s="13" t="s">
        <v>32</v>
      </c>
      <c r="AX269" s="13" t="s">
        <v>76</v>
      </c>
      <c r="AY269" s="269" t="s">
        <v>210</v>
      </c>
    </row>
    <row r="270" s="13" customFormat="1">
      <c r="A270" s="13"/>
      <c r="B270" s="258"/>
      <c r="C270" s="259"/>
      <c r="D270" s="260" t="s">
        <v>256</v>
      </c>
      <c r="E270" s="261" t="s">
        <v>1</v>
      </c>
      <c r="F270" s="262" t="s">
        <v>1029</v>
      </c>
      <c r="G270" s="259"/>
      <c r="H270" s="263">
        <v>1.95</v>
      </c>
      <c r="I270" s="264"/>
      <c r="J270" s="259"/>
      <c r="K270" s="259"/>
      <c r="L270" s="265"/>
      <c r="M270" s="266"/>
      <c r="N270" s="267"/>
      <c r="O270" s="267"/>
      <c r="P270" s="267"/>
      <c r="Q270" s="267"/>
      <c r="R270" s="267"/>
      <c r="S270" s="267"/>
      <c r="T270" s="268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69" t="s">
        <v>256</v>
      </c>
      <c r="AU270" s="269" t="s">
        <v>92</v>
      </c>
      <c r="AV270" s="13" t="s">
        <v>92</v>
      </c>
      <c r="AW270" s="13" t="s">
        <v>32</v>
      </c>
      <c r="AX270" s="13" t="s">
        <v>76</v>
      </c>
      <c r="AY270" s="269" t="s">
        <v>210</v>
      </c>
    </row>
    <row r="271" s="14" customFormat="1">
      <c r="A271" s="14"/>
      <c r="B271" s="270"/>
      <c r="C271" s="271"/>
      <c r="D271" s="260" t="s">
        <v>256</v>
      </c>
      <c r="E271" s="272" t="s">
        <v>1</v>
      </c>
      <c r="F271" s="273" t="s">
        <v>268</v>
      </c>
      <c r="G271" s="271"/>
      <c r="H271" s="274">
        <v>23.16</v>
      </c>
      <c r="I271" s="275"/>
      <c r="J271" s="271"/>
      <c r="K271" s="271"/>
      <c r="L271" s="276"/>
      <c r="M271" s="277"/>
      <c r="N271" s="278"/>
      <c r="O271" s="278"/>
      <c r="P271" s="278"/>
      <c r="Q271" s="278"/>
      <c r="R271" s="278"/>
      <c r="S271" s="278"/>
      <c r="T271" s="279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80" t="s">
        <v>256</v>
      </c>
      <c r="AU271" s="280" t="s">
        <v>92</v>
      </c>
      <c r="AV271" s="14" t="s">
        <v>227</v>
      </c>
      <c r="AW271" s="14" t="s">
        <v>32</v>
      </c>
      <c r="AX271" s="14" t="s">
        <v>84</v>
      </c>
      <c r="AY271" s="280" t="s">
        <v>210</v>
      </c>
    </row>
    <row r="272" s="2" customFormat="1" ht="23.4566" customHeight="1">
      <c r="A272" s="39"/>
      <c r="B272" s="40"/>
      <c r="C272" s="239" t="s">
        <v>534</v>
      </c>
      <c r="D272" s="239" t="s">
        <v>213</v>
      </c>
      <c r="E272" s="240" t="s">
        <v>803</v>
      </c>
      <c r="F272" s="241" t="s">
        <v>804</v>
      </c>
      <c r="G272" s="242" t="s">
        <v>333</v>
      </c>
      <c r="H272" s="243">
        <v>302.94</v>
      </c>
      <c r="I272" s="244"/>
      <c r="J272" s="245">
        <f>ROUND(I272*H272,2)</f>
        <v>0</v>
      </c>
      <c r="K272" s="246"/>
      <c r="L272" s="45"/>
      <c r="M272" s="247" t="s">
        <v>1</v>
      </c>
      <c r="N272" s="248" t="s">
        <v>42</v>
      </c>
      <c r="O272" s="98"/>
      <c r="P272" s="249">
        <f>O272*H272</f>
        <v>0</v>
      </c>
      <c r="Q272" s="249">
        <v>0</v>
      </c>
      <c r="R272" s="249">
        <f>Q272*H272</f>
        <v>0</v>
      </c>
      <c r="S272" s="249">
        <v>0</v>
      </c>
      <c r="T272" s="250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51" t="s">
        <v>227</v>
      </c>
      <c r="AT272" s="251" t="s">
        <v>213</v>
      </c>
      <c r="AU272" s="251" t="s">
        <v>92</v>
      </c>
      <c r="AY272" s="18" t="s">
        <v>210</v>
      </c>
      <c r="BE272" s="252">
        <f>IF(N272="základná",J272,0)</f>
        <v>0</v>
      </c>
      <c r="BF272" s="252">
        <f>IF(N272="znížená",J272,0)</f>
        <v>0</v>
      </c>
      <c r="BG272" s="252">
        <f>IF(N272="zákl. prenesená",J272,0)</f>
        <v>0</v>
      </c>
      <c r="BH272" s="252">
        <f>IF(N272="zníž. prenesená",J272,0)</f>
        <v>0</v>
      </c>
      <c r="BI272" s="252">
        <f>IF(N272="nulová",J272,0)</f>
        <v>0</v>
      </c>
      <c r="BJ272" s="18" t="s">
        <v>92</v>
      </c>
      <c r="BK272" s="252">
        <f>ROUND(I272*H272,2)</f>
        <v>0</v>
      </c>
      <c r="BL272" s="18" t="s">
        <v>227</v>
      </c>
      <c r="BM272" s="251" t="s">
        <v>1183</v>
      </c>
    </row>
    <row r="273" s="13" customFormat="1">
      <c r="A273" s="13"/>
      <c r="B273" s="258"/>
      <c r="C273" s="259"/>
      <c r="D273" s="260" t="s">
        <v>256</v>
      </c>
      <c r="E273" s="261" t="s">
        <v>1</v>
      </c>
      <c r="F273" s="262" t="s">
        <v>1184</v>
      </c>
      <c r="G273" s="259"/>
      <c r="H273" s="263">
        <v>179.55000000000001</v>
      </c>
      <c r="I273" s="264"/>
      <c r="J273" s="259"/>
      <c r="K273" s="259"/>
      <c r="L273" s="265"/>
      <c r="M273" s="266"/>
      <c r="N273" s="267"/>
      <c r="O273" s="267"/>
      <c r="P273" s="267"/>
      <c r="Q273" s="267"/>
      <c r="R273" s="267"/>
      <c r="S273" s="267"/>
      <c r="T273" s="268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69" t="s">
        <v>256</v>
      </c>
      <c r="AU273" s="269" t="s">
        <v>92</v>
      </c>
      <c r="AV273" s="13" t="s">
        <v>92</v>
      </c>
      <c r="AW273" s="13" t="s">
        <v>32</v>
      </c>
      <c r="AX273" s="13" t="s">
        <v>76</v>
      </c>
      <c r="AY273" s="269" t="s">
        <v>210</v>
      </c>
    </row>
    <row r="274" s="13" customFormat="1">
      <c r="A274" s="13"/>
      <c r="B274" s="258"/>
      <c r="C274" s="259"/>
      <c r="D274" s="260" t="s">
        <v>256</v>
      </c>
      <c r="E274" s="261" t="s">
        <v>1</v>
      </c>
      <c r="F274" s="262" t="s">
        <v>1185</v>
      </c>
      <c r="G274" s="259"/>
      <c r="H274" s="263">
        <v>105.84</v>
      </c>
      <c r="I274" s="264"/>
      <c r="J274" s="259"/>
      <c r="K274" s="259"/>
      <c r="L274" s="265"/>
      <c r="M274" s="266"/>
      <c r="N274" s="267"/>
      <c r="O274" s="267"/>
      <c r="P274" s="267"/>
      <c r="Q274" s="267"/>
      <c r="R274" s="267"/>
      <c r="S274" s="267"/>
      <c r="T274" s="268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69" t="s">
        <v>256</v>
      </c>
      <c r="AU274" s="269" t="s">
        <v>92</v>
      </c>
      <c r="AV274" s="13" t="s">
        <v>92</v>
      </c>
      <c r="AW274" s="13" t="s">
        <v>32</v>
      </c>
      <c r="AX274" s="13" t="s">
        <v>76</v>
      </c>
      <c r="AY274" s="269" t="s">
        <v>210</v>
      </c>
    </row>
    <row r="275" s="13" customFormat="1">
      <c r="A275" s="13"/>
      <c r="B275" s="258"/>
      <c r="C275" s="259"/>
      <c r="D275" s="260" t="s">
        <v>256</v>
      </c>
      <c r="E275" s="261" t="s">
        <v>1</v>
      </c>
      <c r="F275" s="262" t="s">
        <v>1186</v>
      </c>
      <c r="G275" s="259"/>
      <c r="H275" s="263">
        <v>17.550000000000001</v>
      </c>
      <c r="I275" s="264"/>
      <c r="J275" s="259"/>
      <c r="K275" s="259"/>
      <c r="L275" s="265"/>
      <c r="M275" s="266"/>
      <c r="N275" s="267"/>
      <c r="O275" s="267"/>
      <c r="P275" s="267"/>
      <c r="Q275" s="267"/>
      <c r="R275" s="267"/>
      <c r="S275" s="267"/>
      <c r="T275" s="268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69" t="s">
        <v>256</v>
      </c>
      <c r="AU275" s="269" t="s">
        <v>92</v>
      </c>
      <c r="AV275" s="13" t="s">
        <v>92</v>
      </c>
      <c r="AW275" s="13" t="s">
        <v>32</v>
      </c>
      <c r="AX275" s="13" t="s">
        <v>76</v>
      </c>
      <c r="AY275" s="269" t="s">
        <v>210</v>
      </c>
    </row>
    <row r="276" s="14" customFormat="1">
      <c r="A276" s="14"/>
      <c r="B276" s="270"/>
      <c r="C276" s="271"/>
      <c r="D276" s="260" t="s">
        <v>256</v>
      </c>
      <c r="E276" s="272" t="s">
        <v>1</v>
      </c>
      <c r="F276" s="273" t="s">
        <v>268</v>
      </c>
      <c r="G276" s="271"/>
      <c r="H276" s="274">
        <v>302.94</v>
      </c>
      <c r="I276" s="275"/>
      <c r="J276" s="271"/>
      <c r="K276" s="271"/>
      <c r="L276" s="276"/>
      <c r="M276" s="277"/>
      <c r="N276" s="278"/>
      <c r="O276" s="278"/>
      <c r="P276" s="278"/>
      <c r="Q276" s="278"/>
      <c r="R276" s="278"/>
      <c r="S276" s="278"/>
      <c r="T276" s="279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80" t="s">
        <v>256</v>
      </c>
      <c r="AU276" s="280" t="s">
        <v>92</v>
      </c>
      <c r="AV276" s="14" t="s">
        <v>227</v>
      </c>
      <c r="AW276" s="14" t="s">
        <v>32</v>
      </c>
      <c r="AX276" s="14" t="s">
        <v>84</v>
      </c>
      <c r="AY276" s="280" t="s">
        <v>210</v>
      </c>
    </row>
    <row r="277" s="2" customFormat="1" ht="23.4566" customHeight="1">
      <c r="A277" s="39"/>
      <c r="B277" s="40"/>
      <c r="C277" s="239" t="s">
        <v>539</v>
      </c>
      <c r="D277" s="239" t="s">
        <v>213</v>
      </c>
      <c r="E277" s="240" t="s">
        <v>1187</v>
      </c>
      <c r="F277" s="241" t="s">
        <v>1188</v>
      </c>
      <c r="G277" s="242" t="s">
        <v>333</v>
      </c>
      <c r="H277" s="243">
        <v>7.1760000000000002</v>
      </c>
      <c r="I277" s="244"/>
      <c r="J277" s="245">
        <f>ROUND(I277*H277,2)</f>
        <v>0</v>
      </c>
      <c r="K277" s="246"/>
      <c r="L277" s="45"/>
      <c r="M277" s="247" t="s">
        <v>1</v>
      </c>
      <c r="N277" s="248" t="s">
        <v>42</v>
      </c>
      <c r="O277" s="98"/>
      <c r="P277" s="249">
        <f>O277*H277</f>
        <v>0</v>
      </c>
      <c r="Q277" s="249">
        <v>0</v>
      </c>
      <c r="R277" s="249">
        <f>Q277*H277</f>
        <v>0</v>
      </c>
      <c r="S277" s="249">
        <v>0</v>
      </c>
      <c r="T277" s="250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51" t="s">
        <v>227</v>
      </c>
      <c r="AT277" s="251" t="s">
        <v>213</v>
      </c>
      <c r="AU277" s="251" t="s">
        <v>92</v>
      </c>
      <c r="AY277" s="18" t="s">
        <v>210</v>
      </c>
      <c r="BE277" s="252">
        <f>IF(N277="základná",J277,0)</f>
        <v>0</v>
      </c>
      <c r="BF277" s="252">
        <f>IF(N277="znížená",J277,0)</f>
        <v>0</v>
      </c>
      <c r="BG277" s="252">
        <f>IF(N277="zákl. prenesená",J277,0)</f>
        <v>0</v>
      </c>
      <c r="BH277" s="252">
        <f>IF(N277="zníž. prenesená",J277,0)</f>
        <v>0</v>
      </c>
      <c r="BI277" s="252">
        <f>IF(N277="nulová",J277,0)</f>
        <v>0</v>
      </c>
      <c r="BJ277" s="18" t="s">
        <v>92</v>
      </c>
      <c r="BK277" s="252">
        <f>ROUND(I277*H277,2)</f>
        <v>0</v>
      </c>
      <c r="BL277" s="18" t="s">
        <v>227</v>
      </c>
      <c r="BM277" s="251" t="s">
        <v>1189</v>
      </c>
    </row>
    <row r="278" s="13" customFormat="1">
      <c r="A278" s="13"/>
      <c r="B278" s="258"/>
      <c r="C278" s="259"/>
      <c r="D278" s="260" t="s">
        <v>256</v>
      </c>
      <c r="E278" s="261" t="s">
        <v>1</v>
      </c>
      <c r="F278" s="262" t="s">
        <v>1190</v>
      </c>
      <c r="G278" s="259"/>
      <c r="H278" s="263">
        <v>7.1760000000000002</v>
      </c>
      <c r="I278" s="264"/>
      <c r="J278" s="259"/>
      <c r="K278" s="259"/>
      <c r="L278" s="265"/>
      <c r="M278" s="266"/>
      <c r="N278" s="267"/>
      <c r="O278" s="267"/>
      <c r="P278" s="267"/>
      <c r="Q278" s="267"/>
      <c r="R278" s="267"/>
      <c r="S278" s="267"/>
      <c r="T278" s="268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69" t="s">
        <v>256</v>
      </c>
      <c r="AU278" s="269" t="s">
        <v>92</v>
      </c>
      <c r="AV278" s="13" t="s">
        <v>92</v>
      </c>
      <c r="AW278" s="13" t="s">
        <v>32</v>
      </c>
      <c r="AX278" s="13" t="s">
        <v>84</v>
      </c>
      <c r="AY278" s="269" t="s">
        <v>210</v>
      </c>
    </row>
    <row r="279" s="2" customFormat="1" ht="31.92453" customHeight="1">
      <c r="A279" s="39"/>
      <c r="B279" s="40"/>
      <c r="C279" s="239" t="s">
        <v>544</v>
      </c>
      <c r="D279" s="239" t="s">
        <v>213</v>
      </c>
      <c r="E279" s="240" t="s">
        <v>1191</v>
      </c>
      <c r="F279" s="241" t="s">
        <v>1192</v>
      </c>
      <c r="G279" s="242" t="s">
        <v>333</v>
      </c>
      <c r="H279" s="243">
        <v>9.4499999999999993</v>
      </c>
      <c r="I279" s="244"/>
      <c r="J279" s="245">
        <f>ROUND(I279*H279,2)</f>
        <v>0</v>
      </c>
      <c r="K279" s="246"/>
      <c r="L279" s="45"/>
      <c r="M279" s="247" t="s">
        <v>1</v>
      </c>
      <c r="N279" s="248" t="s">
        <v>42</v>
      </c>
      <c r="O279" s="98"/>
      <c r="P279" s="249">
        <f>O279*H279</f>
        <v>0</v>
      </c>
      <c r="Q279" s="249">
        <v>0</v>
      </c>
      <c r="R279" s="249">
        <f>Q279*H279</f>
        <v>0</v>
      </c>
      <c r="S279" s="249">
        <v>0</v>
      </c>
      <c r="T279" s="250">
        <f>S279*H279</f>
        <v>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51" t="s">
        <v>227</v>
      </c>
      <c r="AT279" s="251" t="s">
        <v>213</v>
      </c>
      <c r="AU279" s="251" t="s">
        <v>92</v>
      </c>
      <c r="AY279" s="18" t="s">
        <v>210</v>
      </c>
      <c r="BE279" s="252">
        <f>IF(N279="základná",J279,0)</f>
        <v>0</v>
      </c>
      <c r="BF279" s="252">
        <f>IF(N279="znížená",J279,0)</f>
        <v>0</v>
      </c>
      <c r="BG279" s="252">
        <f>IF(N279="zákl. prenesená",J279,0)</f>
        <v>0</v>
      </c>
      <c r="BH279" s="252">
        <f>IF(N279="zníž. prenesená",J279,0)</f>
        <v>0</v>
      </c>
      <c r="BI279" s="252">
        <f>IF(N279="nulová",J279,0)</f>
        <v>0</v>
      </c>
      <c r="BJ279" s="18" t="s">
        <v>92</v>
      </c>
      <c r="BK279" s="252">
        <f>ROUND(I279*H279,2)</f>
        <v>0</v>
      </c>
      <c r="BL279" s="18" t="s">
        <v>227</v>
      </c>
      <c r="BM279" s="251" t="s">
        <v>1193</v>
      </c>
    </row>
    <row r="280" s="13" customFormat="1">
      <c r="A280" s="13"/>
      <c r="B280" s="258"/>
      <c r="C280" s="259"/>
      <c r="D280" s="260" t="s">
        <v>256</v>
      </c>
      <c r="E280" s="261" t="s">
        <v>1</v>
      </c>
      <c r="F280" s="262" t="s">
        <v>1194</v>
      </c>
      <c r="G280" s="259"/>
      <c r="H280" s="263">
        <v>9.4499999999999993</v>
      </c>
      <c r="I280" s="264"/>
      <c r="J280" s="259"/>
      <c r="K280" s="259"/>
      <c r="L280" s="265"/>
      <c r="M280" s="266"/>
      <c r="N280" s="267"/>
      <c r="O280" s="267"/>
      <c r="P280" s="267"/>
      <c r="Q280" s="267"/>
      <c r="R280" s="267"/>
      <c r="S280" s="267"/>
      <c r="T280" s="268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69" t="s">
        <v>256</v>
      </c>
      <c r="AU280" s="269" t="s">
        <v>92</v>
      </c>
      <c r="AV280" s="13" t="s">
        <v>92</v>
      </c>
      <c r="AW280" s="13" t="s">
        <v>32</v>
      </c>
      <c r="AX280" s="13" t="s">
        <v>84</v>
      </c>
      <c r="AY280" s="269" t="s">
        <v>210</v>
      </c>
    </row>
    <row r="281" s="12" customFormat="1" ht="22.8" customHeight="1">
      <c r="A281" s="12"/>
      <c r="B281" s="223"/>
      <c r="C281" s="224"/>
      <c r="D281" s="225" t="s">
        <v>75</v>
      </c>
      <c r="E281" s="237" t="s">
        <v>741</v>
      </c>
      <c r="F281" s="237" t="s">
        <v>807</v>
      </c>
      <c r="G281" s="224"/>
      <c r="H281" s="224"/>
      <c r="I281" s="227"/>
      <c r="J281" s="238">
        <f>BK281</f>
        <v>0</v>
      </c>
      <c r="K281" s="224"/>
      <c r="L281" s="229"/>
      <c r="M281" s="230"/>
      <c r="N281" s="231"/>
      <c r="O281" s="231"/>
      <c r="P281" s="232">
        <f>P282</f>
        <v>0</v>
      </c>
      <c r="Q281" s="231"/>
      <c r="R281" s="232">
        <f>R282</f>
        <v>0</v>
      </c>
      <c r="S281" s="231"/>
      <c r="T281" s="233">
        <f>T282</f>
        <v>0</v>
      </c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R281" s="234" t="s">
        <v>84</v>
      </c>
      <c r="AT281" s="235" t="s">
        <v>75</v>
      </c>
      <c r="AU281" s="235" t="s">
        <v>84</v>
      </c>
      <c r="AY281" s="234" t="s">
        <v>210</v>
      </c>
      <c r="BK281" s="236">
        <f>BK282</f>
        <v>0</v>
      </c>
    </row>
    <row r="282" s="2" customFormat="1" ht="23.4566" customHeight="1">
      <c r="A282" s="39"/>
      <c r="B282" s="40"/>
      <c r="C282" s="239" t="s">
        <v>550</v>
      </c>
      <c r="D282" s="239" t="s">
        <v>213</v>
      </c>
      <c r="E282" s="240" t="s">
        <v>809</v>
      </c>
      <c r="F282" s="241" t="s">
        <v>810</v>
      </c>
      <c r="G282" s="242" t="s">
        <v>333</v>
      </c>
      <c r="H282" s="243">
        <v>62.415999999999997</v>
      </c>
      <c r="I282" s="244"/>
      <c r="J282" s="245">
        <f>ROUND(I282*H282,2)</f>
        <v>0</v>
      </c>
      <c r="K282" s="246"/>
      <c r="L282" s="45"/>
      <c r="M282" s="247" t="s">
        <v>1</v>
      </c>
      <c r="N282" s="248" t="s">
        <v>42</v>
      </c>
      <c r="O282" s="98"/>
      <c r="P282" s="249">
        <f>O282*H282</f>
        <v>0</v>
      </c>
      <c r="Q282" s="249">
        <v>0</v>
      </c>
      <c r="R282" s="249">
        <f>Q282*H282</f>
        <v>0</v>
      </c>
      <c r="S282" s="249">
        <v>0</v>
      </c>
      <c r="T282" s="250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51" t="s">
        <v>227</v>
      </c>
      <c r="AT282" s="251" t="s">
        <v>213</v>
      </c>
      <c r="AU282" s="251" t="s">
        <v>92</v>
      </c>
      <c r="AY282" s="18" t="s">
        <v>210</v>
      </c>
      <c r="BE282" s="252">
        <f>IF(N282="základná",J282,0)</f>
        <v>0</v>
      </c>
      <c r="BF282" s="252">
        <f>IF(N282="znížená",J282,0)</f>
        <v>0</v>
      </c>
      <c r="BG282" s="252">
        <f>IF(N282="zákl. prenesená",J282,0)</f>
        <v>0</v>
      </c>
      <c r="BH282" s="252">
        <f>IF(N282="zníž. prenesená",J282,0)</f>
        <v>0</v>
      </c>
      <c r="BI282" s="252">
        <f>IF(N282="nulová",J282,0)</f>
        <v>0</v>
      </c>
      <c r="BJ282" s="18" t="s">
        <v>92</v>
      </c>
      <c r="BK282" s="252">
        <f>ROUND(I282*H282,2)</f>
        <v>0</v>
      </c>
      <c r="BL282" s="18" t="s">
        <v>227</v>
      </c>
      <c r="BM282" s="251" t="s">
        <v>1195</v>
      </c>
    </row>
    <row r="283" s="12" customFormat="1" ht="25.92" customHeight="1">
      <c r="A283" s="12"/>
      <c r="B283" s="223"/>
      <c r="C283" s="224"/>
      <c r="D283" s="225" t="s">
        <v>75</v>
      </c>
      <c r="E283" s="226" t="s">
        <v>812</v>
      </c>
      <c r="F283" s="226" t="s">
        <v>813</v>
      </c>
      <c r="G283" s="224"/>
      <c r="H283" s="224"/>
      <c r="I283" s="227"/>
      <c r="J283" s="228">
        <f>BK283</f>
        <v>0</v>
      </c>
      <c r="K283" s="224"/>
      <c r="L283" s="229"/>
      <c r="M283" s="230"/>
      <c r="N283" s="231"/>
      <c r="O283" s="231"/>
      <c r="P283" s="232">
        <f>P284</f>
        <v>0</v>
      </c>
      <c r="Q283" s="231"/>
      <c r="R283" s="232">
        <f>R284</f>
        <v>0.21747159999999999</v>
      </c>
      <c r="S283" s="231"/>
      <c r="T283" s="233">
        <f>T284</f>
        <v>0</v>
      </c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R283" s="234" t="s">
        <v>92</v>
      </c>
      <c r="AT283" s="235" t="s">
        <v>75</v>
      </c>
      <c r="AU283" s="235" t="s">
        <v>76</v>
      </c>
      <c r="AY283" s="234" t="s">
        <v>210</v>
      </c>
      <c r="BK283" s="236">
        <f>BK284</f>
        <v>0</v>
      </c>
    </row>
    <row r="284" s="12" customFormat="1" ht="22.8" customHeight="1">
      <c r="A284" s="12"/>
      <c r="B284" s="223"/>
      <c r="C284" s="224"/>
      <c r="D284" s="225" t="s">
        <v>75</v>
      </c>
      <c r="E284" s="237" t="s">
        <v>814</v>
      </c>
      <c r="F284" s="237" t="s">
        <v>815</v>
      </c>
      <c r="G284" s="224"/>
      <c r="H284" s="224"/>
      <c r="I284" s="227"/>
      <c r="J284" s="238">
        <f>BK284</f>
        <v>0</v>
      </c>
      <c r="K284" s="224"/>
      <c r="L284" s="229"/>
      <c r="M284" s="230"/>
      <c r="N284" s="231"/>
      <c r="O284" s="231"/>
      <c r="P284" s="232">
        <f>SUM(P285:P303)</f>
        <v>0</v>
      </c>
      <c r="Q284" s="231"/>
      <c r="R284" s="232">
        <f>SUM(R285:R303)</f>
        <v>0.21747159999999999</v>
      </c>
      <c r="S284" s="231"/>
      <c r="T284" s="233">
        <f>SUM(T285:T303)</f>
        <v>0</v>
      </c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R284" s="234" t="s">
        <v>92</v>
      </c>
      <c r="AT284" s="235" t="s">
        <v>75</v>
      </c>
      <c r="AU284" s="235" t="s">
        <v>84</v>
      </c>
      <c r="AY284" s="234" t="s">
        <v>210</v>
      </c>
      <c r="BK284" s="236">
        <f>SUM(BK285:BK303)</f>
        <v>0</v>
      </c>
    </row>
    <row r="285" s="2" customFormat="1" ht="36.72453" customHeight="1">
      <c r="A285" s="39"/>
      <c r="B285" s="40"/>
      <c r="C285" s="239" t="s">
        <v>554</v>
      </c>
      <c r="D285" s="239" t="s">
        <v>213</v>
      </c>
      <c r="E285" s="240" t="s">
        <v>1196</v>
      </c>
      <c r="F285" s="241" t="s">
        <v>1197</v>
      </c>
      <c r="G285" s="242" t="s">
        <v>254</v>
      </c>
      <c r="H285" s="243">
        <v>13.5</v>
      </c>
      <c r="I285" s="244"/>
      <c r="J285" s="245">
        <f>ROUND(I285*H285,2)</f>
        <v>0</v>
      </c>
      <c r="K285" s="246"/>
      <c r="L285" s="45"/>
      <c r="M285" s="247" t="s">
        <v>1</v>
      </c>
      <c r="N285" s="248" t="s">
        <v>42</v>
      </c>
      <c r="O285" s="98"/>
      <c r="P285" s="249">
        <f>O285*H285</f>
        <v>0</v>
      </c>
      <c r="Q285" s="249">
        <v>0</v>
      </c>
      <c r="R285" s="249">
        <f>Q285*H285</f>
        <v>0</v>
      </c>
      <c r="S285" s="249">
        <v>0</v>
      </c>
      <c r="T285" s="250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51" t="s">
        <v>336</v>
      </c>
      <c r="AT285" s="251" t="s">
        <v>213</v>
      </c>
      <c r="AU285" s="251" t="s">
        <v>92</v>
      </c>
      <c r="AY285" s="18" t="s">
        <v>210</v>
      </c>
      <c r="BE285" s="252">
        <f>IF(N285="základná",J285,0)</f>
        <v>0</v>
      </c>
      <c r="BF285" s="252">
        <f>IF(N285="znížená",J285,0)</f>
        <v>0</v>
      </c>
      <c r="BG285" s="252">
        <f>IF(N285="zákl. prenesená",J285,0)</f>
        <v>0</v>
      </c>
      <c r="BH285" s="252">
        <f>IF(N285="zníž. prenesená",J285,0)</f>
        <v>0</v>
      </c>
      <c r="BI285" s="252">
        <f>IF(N285="nulová",J285,0)</f>
        <v>0</v>
      </c>
      <c r="BJ285" s="18" t="s">
        <v>92</v>
      </c>
      <c r="BK285" s="252">
        <f>ROUND(I285*H285,2)</f>
        <v>0</v>
      </c>
      <c r="BL285" s="18" t="s">
        <v>336</v>
      </c>
      <c r="BM285" s="251" t="s">
        <v>1198</v>
      </c>
    </row>
    <row r="286" s="13" customFormat="1">
      <c r="A286" s="13"/>
      <c r="B286" s="258"/>
      <c r="C286" s="259"/>
      <c r="D286" s="260" t="s">
        <v>256</v>
      </c>
      <c r="E286" s="261" t="s">
        <v>1</v>
      </c>
      <c r="F286" s="262" t="s">
        <v>1199</v>
      </c>
      <c r="G286" s="259"/>
      <c r="H286" s="263">
        <v>13.5</v>
      </c>
      <c r="I286" s="264"/>
      <c r="J286" s="259"/>
      <c r="K286" s="259"/>
      <c r="L286" s="265"/>
      <c r="M286" s="266"/>
      <c r="N286" s="267"/>
      <c r="O286" s="267"/>
      <c r="P286" s="267"/>
      <c r="Q286" s="267"/>
      <c r="R286" s="267"/>
      <c r="S286" s="267"/>
      <c r="T286" s="268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69" t="s">
        <v>256</v>
      </c>
      <c r="AU286" s="269" t="s">
        <v>92</v>
      </c>
      <c r="AV286" s="13" t="s">
        <v>92</v>
      </c>
      <c r="AW286" s="13" t="s">
        <v>32</v>
      </c>
      <c r="AX286" s="13" t="s">
        <v>84</v>
      </c>
      <c r="AY286" s="269" t="s">
        <v>210</v>
      </c>
    </row>
    <row r="287" s="2" customFormat="1" ht="36.72453" customHeight="1">
      <c r="A287" s="39"/>
      <c r="B287" s="40"/>
      <c r="C287" s="239" t="s">
        <v>560</v>
      </c>
      <c r="D287" s="239" t="s">
        <v>213</v>
      </c>
      <c r="E287" s="240" t="s">
        <v>1200</v>
      </c>
      <c r="F287" s="241" t="s">
        <v>1201</v>
      </c>
      <c r="G287" s="242" t="s">
        <v>254</v>
      </c>
      <c r="H287" s="243">
        <v>27</v>
      </c>
      <c r="I287" s="244"/>
      <c r="J287" s="245">
        <f>ROUND(I287*H287,2)</f>
        <v>0</v>
      </c>
      <c r="K287" s="246"/>
      <c r="L287" s="45"/>
      <c r="M287" s="247" t="s">
        <v>1</v>
      </c>
      <c r="N287" s="248" t="s">
        <v>42</v>
      </c>
      <c r="O287" s="98"/>
      <c r="P287" s="249">
        <f>O287*H287</f>
        <v>0</v>
      </c>
      <c r="Q287" s="249">
        <v>2.0000000000000002E-05</v>
      </c>
      <c r="R287" s="249">
        <f>Q287*H287</f>
        <v>0.00054000000000000001</v>
      </c>
      <c r="S287" s="249">
        <v>0</v>
      </c>
      <c r="T287" s="250">
        <f>S287*H287</f>
        <v>0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251" t="s">
        <v>336</v>
      </c>
      <c r="AT287" s="251" t="s">
        <v>213</v>
      </c>
      <c r="AU287" s="251" t="s">
        <v>92</v>
      </c>
      <c r="AY287" s="18" t="s">
        <v>210</v>
      </c>
      <c r="BE287" s="252">
        <f>IF(N287="základná",J287,0)</f>
        <v>0</v>
      </c>
      <c r="BF287" s="252">
        <f>IF(N287="znížená",J287,0)</f>
        <v>0</v>
      </c>
      <c r="BG287" s="252">
        <f>IF(N287="zákl. prenesená",J287,0)</f>
        <v>0</v>
      </c>
      <c r="BH287" s="252">
        <f>IF(N287="zníž. prenesená",J287,0)</f>
        <v>0</v>
      </c>
      <c r="BI287" s="252">
        <f>IF(N287="nulová",J287,0)</f>
        <v>0</v>
      </c>
      <c r="BJ287" s="18" t="s">
        <v>92</v>
      </c>
      <c r="BK287" s="252">
        <f>ROUND(I287*H287,2)</f>
        <v>0</v>
      </c>
      <c r="BL287" s="18" t="s">
        <v>336</v>
      </c>
      <c r="BM287" s="251" t="s">
        <v>1202</v>
      </c>
    </row>
    <row r="288" s="13" customFormat="1">
      <c r="A288" s="13"/>
      <c r="B288" s="258"/>
      <c r="C288" s="259"/>
      <c r="D288" s="260" t="s">
        <v>256</v>
      </c>
      <c r="E288" s="261" t="s">
        <v>1</v>
      </c>
      <c r="F288" s="262" t="s">
        <v>1203</v>
      </c>
      <c r="G288" s="259"/>
      <c r="H288" s="263">
        <v>27</v>
      </c>
      <c r="I288" s="264"/>
      <c r="J288" s="259"/>
      <c r="K288" s="259"/>
      <c r="L288" s="265"/>
      <c r="M288" s="266"/>
      <c r="N288" s="267"/>
      <c r="O288" s="267"/>
      <c r="P288" s="267"/>
      <c r="Q288" s="267"/>
      <c r="R288" s="267"/>
      <c r="S288" s="267"/>
      <c r="T288" s="268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69" t="s">
        <v>256</v>
      </c>
      <c r="AU288" s="269" t="s">
        <v>92</v>
      </c>
      <c r="AV288" s="13" t="s">
        <v>92</v>
      </c>
      <c r="AW288" s="13" t="s">
        <v>32</v>
      </c>
      <c r="AX288" s="13" t="s">
        <v>76</v>
      </c>
      <c r="AY288" s="269" t="s">
        <v>210</v>
      </c>
    </row>
    <row r="289" s="14" customFormat="1">
      <c r="A289" s="14"/>
      <c r="B289" s="270"/>
      <c r="C289" s="271"/>
      <c r="D289" s="260" t="s">
        <v>256</v>
      </c>
      <c r="E289" s="272" t="s">
        <v>1</v>
      </c>
      <c r="F289" s="273" t="s">
        <v>268</v>
      </c>
      <c r="G289" s="271"/>
      <c r="H289" s="274">
        <v>27</v>
      </c>
      <c r="I289" s="275"/>
      <c r="J289" s="271"/>
      <c r="K289" s="271"/>
      <c r="L289" s="276"/>
      <c r="M289" s="277"/>
      <c r="N289" s="278"/>
      <c r="O289" s="278"/>
      <c r="P289" s="278"/>
      <c r="Q289" s="278"/>
      <c r="R289" s="278"/>
      <c r="S289" s="278"/>
      <c r="T289" s="279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80" t="s">
        <v>256</v>
      </c>
      <c r="AU289" s="280" t="s">
        <v>92</v>
      </c>
      <c r="AV289" s="14" t="s">
        <v>227</v>
      </c>
      <c r="AW289" s="14" t="s">
        <v>32</v>
      </c>
      <c r="AX289" s="14" t="s">
        <v>84</v>
      </c>
      <c r="AY289" s="280" t="s">
        <v>210</v>
      </c>
    </row>
    <row r="290" s="2" customFormat="1" ht="31.92453" customHeight="1">
      <c r="A290" s="39"/>
      <c r="B290" s="40"/>
      <c r="C290" s="281" t="s">
        <v>566</v>
      </c>
      <c r="D290" s="281" t="s">
        <v>330</v>
      </c>
      <c r="E290" s="282" t="s">
        <v>419</v>
      </c>
      <c r="F290" s="283" t="s">
        <v>1204</v>
      </c>
      <c r="G290" s="284" t="s">
        <v>254</v>
      </c>
      <c r="H290" s="285">
        <v>47.924999999999997</v>
      </c>
      <c r="I290" s="286"/>
      <c r="J290" s="287">
        <f>ROUND(I290*H290,2)</f>
        <v>0</v>
      </c>
      <c r="K290" s="288"/>
      <c r="L290" s="289"/>
      <c r="M290" s="290" t="s">
        <v>1</v>
      </c>
      <c r="N290" s="291" t="s">
        <v>42</v>
      </c>
      <c r="O290" s="98"/>
      <c r="P290" s="249">
        <f>O290*H290</f>
        <v>0</v>
      </c>
      <c r="Q290" s="249">
        <v>0.00040000000000000002</v>
      </c>
      <c r="R290" s="249">
        <f>Q290*H290</f>
        <v>0.01917</v>
      </c>
      <c r="S290" s="249">
        <v>0</v>
      </c>
      <c r="T290" s="250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51" t="s">
        <v>418</v>
      </c>
      <c r="AT290" s="251" t="s">
        <v>330</v>
      </c>
      <c r="AU290" s="251" t="s">
        <v>92</v>
      </c>
      <c r="AY290" s="18" t="s">
        <v>210</v>
      </c>
      <c r="BE290" s="252">
        <f>IF(N290="základná",J290,0)</f>
        <v>0</v>
      </c>
      <c r="BF290" s="252">
        <f>IF(N290="znížená",J290,0)</f>
        <v>0</v>
      </c>
      <c r="BG290" s="252">
        <f>IF(N290="zákl. prenesená",J290,0)</f>
        <v>0</v>
      </c>
      <c r="BH290" s="252">
        <f>IF(N290="zníž. prenesená",J290,0)</f>
        <v>0</v>
      </c>
      <c r="BI290" s="252">
        <f>IF(N290="nulová",J290,0)</f>
        <v>0</v>
      </c>
      <c r="BJ290" s="18" t="s">
        <v>92</v>
      </c>
      <c r="BK290" s="252">
        <f>ROUND(I290*H290,2)</f>
        <v>0</v>
      </c>
      <c r="BL290" s="18" t="s">
        <v>336</v>
      </c>
      <c r="BM290" s="251" t="s">
        <v>1205</v>
      </c>
    </row>
    <row r="291" s="13" customFormat="1">
      <c r="A291" s="13"/>
      <c r="B291" s="258"/>
      <c r="C291" s="259"/>
      <c r="D291" s="260" t="s">
        <v>256</v>
      </c>
      <c r="E291" s="261" t="s">
        <v>1</v>
      </c>
      <c r="F291" s="262" t="s">
        <v>1206</v>
      </c>
      <c r="G291" s="259"/>
      <c r="H291" s="263">
        <v>47.924999999999997</v>
      </c>
      <c r="I291" s="264"/>
      <c r="J291" s="259"/>
      <c r="K291" s="259"/>
      <c r="L291" s="265"/>
      <c r="M291" s="266"/>
      <c r="N291" s="267"/>
      <c r="O291" s="267"/>
      <c r="P291" s="267"/>
      <c r="Q291" s="267"/>
      <c r="R291" s="267"/>
      <c r="S291" s="267"/>
      <c r="T291" s="268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69" t="s">
        <v>256</v>
      </c>
      <c r="AU291" s="269" t="s">
        <v>92</v>
      </c>
      <c r="AV291" s="13" t="s">
        <v>92</v>
      </c>
      <c r="AW291" s="13" t="s">
        <v>32</v>
      </c>
      <c r="AX291" s="13" t="s">
        <v>84</v>
      </c>
      <c r="AY291" s="269" t="s">
        <v>210</v>
      </c>
    </row>
    <row r="292" s="2" customFormat="1" ht="23.4566" customHeight="1">
      <c r="A292" s="39"/>
      <c r="B292" s="40"/>
      <c r="C292" s="239" t="s">
        <v>570</v>
      </c>
      <c r="D292" s="239" t="s">
        <v>213</v>
      </c>
      <c r="E292" s="240" t="s">
        <v>1207</v>
      </c>
      <c r="F292" s="241" t="s">
        <v>1208</v>
      </c>
      <c r="G292" s="242" t="s">
        <v>254</v>
      </c>
      <c r="H292" s="243">
        <v>42.960000000000001</v>
      </c>
      <c r="I292" s="244"/>
      <c r="J292" s="245">
        <f>ROUND(I292*H292,2)</f>
        <v>0</v>
      </c>
      <c r="K292" s="246"/>
      <c r="L292" s="45"/>
      <c r="M292" s="247" t="s">
        <v>1</v>
      </c>
      <c r="N292" s="248" t="s">
        <v>42</v>
      </c>
      <c r="O292" s="98"/>
      <c r="P292" s="249">
        <f>O292*H292</f>
        <v>0</v>
      </c>
      <c r="Q292" s="249">
        <v>0</v>
      </c>
      <c r="R292" s="249">
        <f>Q292*H292</f>
        <v>0</v>
      </c>
      <c r="S292" s="249">
        <v>0</v>
      </c>
      <c r="T292" s="250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51" t="s">
        <v>336</v>
      </c>
      <c r="AT292" s="251" t="s">
        <v>213</v>
      </c>
      <c r="AU292" s="251" t="s">
        <v>92</v>
      </c>
      <c r="AY292" s="18" t="s">
        <v>210</v>
      </c>
      <c r="BE292" s="252">
        <f>IF(N292="základná",J292,0)</f>
        <v>0</v>
      </c>
      <c r="BF292" s="252">
        <f>IF(N292="znížená",J292,0)</f>
        <v>0</v>
      </c>
      <c r="BG292" s="252">
        <f>IF(N292="zákl. prenesená",J292,0)</f>
        <v>0</v>
      </c>
      <c r="BH292" s="252">
        <f>IF(N292="zníž. prenesená",J292,0)</f>
        <v>0</v>
      </c>
      <c r="BI292" s="252">
        <f>IF(N292="nulová",J292,0)</f>
        <v>0</v>
      </c>
      <c r="BJ292" s="18" t="s">
        <v>92</v>
      </c>
      <c r="BK292" s="252">
        <f>ROUND(I292*H292,2)</f>
        <v>0</v>
      </c>
      <c r="BL292" s="18" t="s">
        <v>336</v>
      </c>
      <c r="BM292" s="251" t="s">
        <v>1209</v>
      </c>
    </row>
    <row r="293" s="13" customFormat="1">
      <c r="A293" s="13"/>
      <c r="B293" s="258"/>
      <c r="C293" s="259"/>
      <c r="D293" s="260" t="s">
        <v>256</v>
      </c>
      <c r="E293" s="261" t="s">
        <v>1</v>
      </c>
      <c r="F293" s="262" t="s">
        <v>1210</v>
      </c>
      <c r="G293" s="259"/>
      <c r="H293" s="263">
        <v>19.359999999999999</v>
      </c>
      <c r="I293" s="264"/>
      <c r="J293" s="259"/>
      <c r="K293" s="259"/>
      <c r="L293" s="265"/>
      <c r="M293" s="266"/>
      <c r="N293" s="267"/>
      <c r="O293" s="267"/>
      <c r="P293" s="267"/>
      <c r="Q293" s="267"/>
      <c r="R293" s="267"/>
      <c r="S293" s="267"/>
      <c r="T293" s="268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69" t="s">
        <v>256</v>
      </c>
      <c r="AU293" s="269" t="s">
        <v>92</v>
      </c>
      <c r="AV293" s="13" t="s">
        <v>92</v>
      </c>
      <c r="AW293" s="13" t="s">
        <v>32</v>
      </c>
      <c r="AX293" s="13" t="s">
        <v>76</v>
      </c>
      <c r="AY293" s="269" t="s">
        <v>210</v>
      </c>
    </row>
    <row r="294" s="13" customFormat="1">
      <c r="A294" s="13"/>
      <c r="B294" s="258"/>
      <c r="C294" s="259"/>
      <c r="D294" s="260" t="s">
        <v>256</v>
      </c>
      <c r="E294" s="261" t="s">
        <v>1</v>
      </c>
      <c r="F294" s="262" t="s">
        <v>1211</v>
      </c>
      <c r="G294" s="259"/>
      <c r="H294" s="263">
        <v>5.5999999999999996</v>
      </c>
      <c r="I294" s="264"/>
      <c r="J294" s="259"/>
      <c r="K294" s="259"/>
      <c r="L294" s="265"/>
      <c r="M294" s="266"/>
      <c r="N294" s="267"/>
      <c r="O294" s="267"/>
      <c r="P294" s="267"/>
      <c r="Q294" s="267"/>
      <c r="R294" s="267"/>
      <c r="S294" s="267"/>
      <c r="T294" s="268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69" t="s">
        <v>256</v>
      </c>
      <c r="AU294" s="269" t="s">
        <v>92</v>
      </c>
      <c r="AV294" s="13" t="s">
        <v>92</v>
      </c>
      <c r="AW294" s="13" t="s">
        <v>32</v>
      </c>
      <c r="AX294" s="13" t="s">
        <v>76</v>
      </c>
      <c r="AY294" s="269" t="s">
        <v>210</v>
      </c>
    </row>
    <row r="295" s="13" customFormat="1">
      <c r="A295" s="13"/>
      <c r="B295" s="258"/>
      <c r="C295" s="259"/>
      <c r="D295" s="260" t="s">
        <v>256</v>
      </c>
      <c r="E295" s="261" t="s">
        <v>1</v>
      </c>
      <c r="F295" s="262" t="s">
        <v>1212</v>
      </c>
      <c r="G295" s="259"/>
      <c r="H295" s="263">
        <v>18</v>
      </c>
      <c r="I295" s="264"/>
      <c r="J295" s="259"/>
      <c r="K295" s="259"/>
      <c r="L295" s="265"/>
      <c r="M295" s="266"/>
      <c r="N295" s="267"/>
      <c r="O295" s="267"/>
      <c r="P295" s="267"/>
      <c r="Q295" s="267"/>
      <c r="R295" s="267"/>
      <c r="S295" s="267"/>
      <c r="T295" s="268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69" t="s">
        <v>256</v>
      </c>
      <c r="AU295" s="269" t="s">
        <v>92</v>
      </c>
      <c r="AV295" s="13" t="s">
        <v>92</v>
      </c>
      <c r="AW295" s="13" t="s">
        <v>32</v>
      </c>
      <c r="AX295" s="13" t="s">
        <v>76</v>
      </c>
      <c r="AY295" s="269" t="s">
        <v>210</v>
      </c>
    </row>
    <row r="296" s="14" customFormat="1">
      <c r="A296" s="14"/>
      <c r="B296" s="270"/>
      <c r="C296" s="271"/>
      <c r="D296" s="260" t="s">
        <v>256</v>
      </c>
      <c r="E296" s="272" t="s">
        <v>1</v>
      </c>
      <c r="F296" s="273" t="s">
        <v>268</v>
      </c>
      <c r="G296" s="271"/>
      <c r="H296" s="274">
        <v>42.960000000000001</v>
      </c>
      <c r="I296" s="275"/>
      <c r="J296" s="271"/>
      <c r="K296" s="271"/>
      <c r="L296" s="276"/>
      <c r="M296" s="277"/>
      <c r="N296" s="278"/>
      <c r="O296" s="278"/>
      <c r="P296" s="278"/>
      <c r="Q296" s="278"/>
      <c r="R296" s="278"/>
      <c r="S296" s="278"/>
      <c r="T296" s="279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80" t="s">
        <v>256</v>
      </c>
      <c r="AU296" s="280" t="s">
        <v>92</v>
      </c>
      <c r="AV296" s="14" t="s">
        <v>227</v>
      </c>
      <c r="AW296" s="14" t="s">
        <v>32</v>
      </c>
      <c r="AX296" s="14" t="s">
        <v>84</v>
      </c>
      <c r="AY296" s="280" t="s">
        <v>210</v>
      </c>
    </row>
    <row r="297" s="2" customFormat="1" ht="16.30189" customHeight="1">
      <c r="A297" s="39"/>
      <c r="B297" s="40"/>
      <c r="C297" s="281" t="s">
        <v>574</v>
      </c>
      <c r="D297" s="281" t="s">
        <v>330</v>
      </c>
      <c r="E297" s="282" t="s">
        <v>1213</v>
      </c>
      <c r="F297" s="283" t="s">
        <v>1214</v>
      </c>
      <c r="G297" s="284" t="s">
        <v>333</v>
      </c>
      <c r="H297" s="285">
        <v>0.014999999999999999</v>
      </c>
      <c r="I297" s="286"/>
      <c r="J297" s="287">
        <f>ROUND(I297*H297,2)</f>
        <v>0</v>
      </c>
      <c r="K297" s="288"/>
      <c r="L297" s="289"/>
      <c r="M297" s="290" t="s">
        <v>1</v>
      </c>
      <c r="N297" s="291" t="s">
        <v>42</v>
      </c>
      <c r="O297" s="98"/>
      <c r="P297" s="249">
        <f>O297*H297</f>
        <v>0</v>
      </c>
      <c r="Q297" s="249">
        <v>1</v>
      </c>
      <c r="R297" s="249">
        <f>Q297*H297</f>
        <v>0.014999999999999999</v>
      </c>
      <c r="S297" s="249">
        <v>0</v>
      </c>
      <c r="T297" s="250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51" t="s">
        <v>418</v>
      </c>
      <c r="AT297" s="251" t="s">
        <v>330</v>
      </c>
      <c r="AU297" s="251" t="s">
        <v>92</v>
      </c>
      <c r="AY297" s="18" t="s">
        <v>210</v>
      </c>
      <c r="BE297" s="252">
        <f>IF(N297="základná",J297,0)</f>
        <v>0</v>
      </c>
      <c r="BF297" s="252">
        <f>IF(N297="znížená",J297,0)</f>
        <v>0</v>
      </c>
      <c r="BG297" s="252">
        <f>IF(N297="zákl. prenesená",J297,0)</f>
        <v>0</v>
      </c>
      <c r="BH297" s="252">
        <f>IF(N297="zníž. prenesená",J297,0)</f>
        <v>0</v>
      </c>
      <c r="BI297" s="252">
        <f>IF(N297="nulová",J297,0)</f>
        <v>0</v>
      </c>
      <c r="BJ297" s="18" t="s">
        <v>92</v>
      </c>
      <c r="BK297" s="252">
        <f>ROUND(I297*H297,2)</f>
        <v>0</v>
      </c>
      <c r="BL297" s="18" t="s">
        <v>336</v>
      </c>
      <c r="BM297" s="251" t="s">
        <v>1215</v>
      </c>
    </row>
    <row r="298" s="13" customFormat="1">
      <c r="A298" s="13"/>
      <c r="B298" s="258"/>
      <c r="C298" s="259"/>
      <c r="D298" s="260" t="s">
        <v>256</v>
      </c>
      <c r="E298" s="259"/>
      <c r="F298" s="262" t="s">
        <v>1216</v>
      </c>
      <c r="G298" s="259"/>
      <c r="H298" s="263">
        <v>0.014999999999999999</v>
      </c>
      <c r="I298" s="264"/>
      <c r="J298" s="259"/>
      <c r="K298" s="259"/>
      <c r="L298" s="265"/>
      <c r="M298" s="266"/>
      <c r="N298" s="267"/>
      <c r="O298" s="267"/>
      <c r="P298" s="267"/>
      <c r="Q298" s="267"/>
      <c r="R298" s="267"/>
      <c r="S298" s="267"/>
      <c r="T298" s="268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69" t="s">
        <v>256</v>
      </c>
      <c r="AU298" s="269" t="s">
        <v>92</v>
      </c>
      <c r="AV298" s="13" t="s">
        <v>92</v>
      </c>
      <c r="AW298" s="13" t="s">
        <v>4</v>
      </c>
      <c r="AX298" s="13" t="s">
        <v>84</v>
      </c>
      <c r="AY298" s="269" t="s">
        <v>210</v>
      </c>
    </row>
    <row r="299" s="2" customFormat="1" ht="23.4566" customHeight="1">
      <c r="A299" s="39"/>
      <c r="B299" s="40"/>
      <c r="C299" s="239" t="s">
        <v>579</v>
      </c>
      <c r="D299" s="239" t="s">
        <v>213</v>
      </c>
      <c r="E299" s="240" t="s">
        <v>1217</v>
      </c>
      <c r="F299" s="241" t="s">
        <v>1218</v>
      </c>
      <c r="G299" s="242" t="s">
        <v>254</v>
      </c>
      <c r="H299" s="243">
        <v>85.920000000000002</v>
      </c>
      <c r="I299" s="244"/>
      <c r="J299" s="245">
        <f>ROUND(I299*H299,2)</f>
        <v>0</v>
      </c>
      <c r="K299" s="246"/>
      <c r="L299" s="45"/>
      <c r="M299" s="247" t="s">
        <v>1</v>
      </c>
      <c r="N299" s="248" t="s">
        <v>42</v>
      </c>
      <c r="O299" s="98"/>
      <c r="P299" s="249">
        <f>O299*H299</f>
        <v>0</v>
      </c>
      <c r="Q299" s="249">
        <v>0.00023000000000000001</v>
      </c>
      <c r="R299" s="249">
        <f>Q299*H299</f>
        <v>0.019761600000000001</v>
      </c>
      <c r="S299" s="249">
        <v>0</v>
      </c>
      <c r="T299" s="250">
        <f>S299*H299</f>
        <v>0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51" t="s">
        <v>336</v>
      </c>
      <c r="AT299" s="251" t="s">
        <v>213</v>
      </c>
      <c r="AU299" s="251" t="s">
        <v>92</v>
      </c>
      <c r="AY299" s="18" t="s">
        <v>210</v>
      </c>
      <c r="BE299" s="252">
        <f>IF(N299="základná",J299,0)</f>
        <v>0</v>
      </c>
      <c r="BF299" s="252">
        <f>IF(N299="znížená",J299,0)</f>
        <v>0</v>
      </c>
      <c r="BG299" s="252">
        <f>IF(N299="zákl. prenesená",J299,0)</f>
        <v>0</v>
      </c>
      <c r="BH299" s="252">
        <f>IF(N299="zníž. prenesená",J299,0)</f>
        <v>0</v>
      </c>
      <c r="BI299" s="252">
        <f>IF(N299="nulová",J299,0)</f>
        <v>0</v>
      </c>
      <c r="BJ299" s="18" t="s">
        <v>92</v>
      </c>
      <c r="BK299" s="252">
        <f>ROUND(I299*H299,2)</f>
        <v>0</v>
      </c>
      <c r="BL299" s="18" t="s">
        <v>336</v>
      </c>
      <c r="BM299" s="251" t="s">
        <v>1219</v>
      </c>
    </row>
    <row r="300" s="13" customFormat="1">
      <c r="A300" s="13"/>
      <c r="B300" s="258"/>
      <c r="C300" s="259"/>
      <c r="D300" s="260" t="s">
        <v>256</v>
      </c>
      <c r="E300" s="261" t="s">
        <v>1</v>
      </c>
      <c r="F300" s="262" t="s">
        <v>1220</v>
      </c>
      <c r="G300" s="259"/>
      <c r="H300" s="263">
        <v>85.920000000000002</v>
      </c>
      <c r="I300" s="264"/>
      <c r="J300" s="259"/>
      <c r="K300" s="259"/>
      <c r="L300" s="265"/>
      <c r="M300" s="266"/>
      <c r="N300" s="267"/>
      <c r="O300" s="267"/>
      <c r="P300" s="267"/>
      <c r="Q300" s="267"/>
      <c r="R300" s="267"/>
      <c r="S300" s="267"/>
      <c r="T300" s="268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69" t="s">
        <v>256</v>
      </c>
      <c r="AU300" s="269" t="s">
        <v>92</v>
      </c>
      <c r="AV300" s="13" t="s">
        <v>92</v>
      </c>
      <c r="AW300" s="13" t="s">
        <v>32</v>
      </c>
      <c r="AX300" s="13" t="s">
        <v>84</v>
      </c>
      <c r="AY300" s="269" t="s">
        <v>210</v>
      </c>
    </row>
    <row r="301" s="2" customFormat="1" ht="16.30189" customHeight="1">
      <c r="A301" s="39"/>
      <c r="B301" s="40"/>
      <c r="C301" s="281" t="s">
        <v>583</v>
      </c>
      <c r="D301" s="281" t="s">
        <v>330</v>
      </c>
      <c r="E301" s="282" t="s">
        <v>1221</v>
      </c>
      <c r="F301" s="283" t="s">
        <v>1222</v>
      </c>
      <c r="G301" s="284" t="s">
        <v>333</v>
      </c>
      <c r="H301" s="285">
        <v>0.16300000000000001</v>
      </c>
      <c r="I301" s="286"/>
      <c r="J301" s="287">
        <f>ROUND(I301*H301,2)</f>
        <v>0</v>
      </c>
      <c r="K301" s="288"/>
      <c r="L301" s="289"/>
      <c r="M301" s="290" t="s">
        <v>1</v>
      </c>
      <c r="N301" s="291" t="s">
        <v>42</v>
      </c>
      <c r="O301" s="98"/>
      <c r="P301" s="249">
        <f>O301*H301</f>
        <v>0</v>
      </c>
      <c r="Q301" s="249">
        <v>1</v>
      </c>
      <c r="R301" s="249">
        <f>Q301*H301</f>
        <v>0.16300000000000001</v>
      </c>
      <c r="S301" s="249">
        <v>0</v>
      </c>
      <c r="T301" s="250">
        <f>S301*H301</f>
        <v>0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251" t="s">
        <v>418</v>
      </c>
      <c r="AT301" s="251" t="s">
        <v>330</v>
      </c>
      <c r="AU301" s="251" t="s">
        <v>92</v>
      </c>
      <c r="AY301" s="18" t="s">
        <v>210</v>
      </c>
      <c r="BE301" s="252">
        <f>IF(N301="základná",J301,0)</f>
        <v>0</v>
      </c>
      <c r="BF301" s="252">
        <f>IF(N301="znížená",J301,0)</f>
        <v>0</v>
      </c>
      <c r="BG301" s="252">
        <f>IF(N301="zákl. prenesená",J301,0)</f>
        <v>0</v>
      </c>
      <c r="BH301" s="252">
        <f>IF(N301="zníž. prenesená",J301,0)</f>
        <v>0</v>
      </c>
      <c r="BI301" s="252">
        <f>IF(N301="nulová",J301,0)</f>
        <v>0</v>
      </c>
      <c r="BJ301" s="18" t="s">
        <v>92</v>
      </c>
      <c r="BK301" s="252">
        <f>ROUND(I301*H301,2)</f>
        <v>0</v>
      </c>
      <c r="BL301" s="18" t="s">
        <v>336</v>
      </c>
      <c r="BM301" s="251" t="s">
        <v>1223</v>
      </c>
    </row>
    <row r="302" s="13" customFormat="1">
      <c r="A302" s="13"/>
      <c r="B302" s="258"/>
      <c r="C302" s="259"/>
      <c r="D302" s="260" t="s">
        <v>256</v>
      </c>
      <c r="E302" s="259"/>
      <c r="F302" s="262" t="s">
        <v>1224</v>
      </c>
      <c r="G302" s="259"/>
      <c r="H302" s="263">
        <v>0.16300000000000001</v>
      </c>
      <c r="I302" s="264"/>
      <c r="J302" s="259"/>
      <c r="K302" s="259"/>
      <c r="L302" s="265"/>
      <c r="M302" s="266"/>
      <c r="N302" s="267"/>
      <c r="O302" s="267"/>
      <c r="P302" s="267"/>
      <c r="Q302" s="267"/>
      <c r="R302" s="267"/>
      <c r="S302" s="267"/>
      <c r="T302" s="268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69" t="s">
        <v>256</v>
      </c>
      <c r="AU302" s="269" t="s">
        <v>92</v>
      </c>
      <c r="AV302" s="13" t="s">
        <v>92</v>
      </c>
      <c r="AW302" s="13" t="s">
        <v>4</v>
      </c>
      <c r="AX302" s="13" t="s">
        <v>84</v>
      </c>
      <c r="AY302" s="269" t="s">
        <v>210</v>
      </c>
    </row>
    <row r="303" s="2" customFormat="1" ht="23.4566" customHeight="1">
      <c r="A303" s="39"/>
      <c r="B303" s="40"/>
      <c r="C303" s="239" t="s">
        <v>589</v>
      </c>
      <c r="D303" s="239" t="s">
        <v>213</v>
      </c>
      <c r="E303" s="240" t="s">
        <v>1225</v>
      </c>
      <c r="F303" s="241" t="s">
        <v>837</v>
      </c>
      <c r="G303" s="242" t="s">
        <v>333</v>
      </c>
      <c r="H303" s="243">
        <v>0.217</v>
      </c>
      <c r="I303" s="244"/>
      <c r="J303" s="245">
        <f>ROUND(I303*H303,2)</f>
        <v>0</v>
      </c>
      <c r="K303" s="246"/>
      <c r="L303" s="45"/>
      <c r="M303" s="253" t="s">
        <v>1</v>
      </c>
      <c r="N303" s="254" t="s">
        <v>42</v>
      </c>
      <c r="O303" s="255"/>
      <c r="P303" s="256">
        <f>O303*H303</f>
        <v>0</v>
      </c>
      <c r="Q303" s="256">
        <v>0</v>
      </c>
      <c r="R303" s="256">
        <f>Q303*H303</f>
        <v>0</v>
      </c>
      <c r="S303" s="256">
        <v>0</v>
      </c>
      <c r="T303" s="257">
        <f>S303*H303</f>
        <v>0</v>
      </c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R303" s="251" t="s">
        <v>336</v>
      </c>
      <c r="AT303" s="251" t="s">
        <v>213</v>
      </c>
      <c r="AU303" s="251" t="s">
        <v>92</v>
      </c>
      <c r="AY303" s="18" t="s">
        <v>210</v>
      </c>
      <c r="BE303" s="252">
        <f>IF(N303="základná",J303,0)</f>
        <v>0</v>
      </c>
      <c r="BF303" s="252">
        <f>IF(N303="znížená",J303,0)</f>
        <v>0</v>
      </c>
      <c r="BG303" s="252">
        <f>IF(N303="zákl. prenesená",J303,0)</f>
        <v>0</v>
      </c>
      <c r="BH303" s="252">
        <f>IF(N303="zníž. prenesená",J303,0)</f>
        <v>0</v>
      </c>
      <c r="BI303" s="252">
        <f>IF(N303="nulová",J303,0)</f>
        <v>0</v>
      </c>
      <c r="BJ303" s="18" t="s">
        <v>92</v>
      </c>
      <c r="BK303" s="252">
        <f>ROUND(I303*H303,2)</f>
        <v>0</v>
      </c>
      <c r="BL303" s="18" t="s">
        <v>336</v>
      </c>
      <c r="BM303" s="251" t="s">
        <v>1226</v>
      </c>
    </row>
    <row r="304" s="2" customFormat="1" ht="6.96" customHeight="1">
      <c r="A304" s="39"/>
      <c r="B304" s="73"/>
      <c r="C304" s="74"/>
      <c r="D304" s="74"/>
      <c r="E304" s="74"/>
      <c r="F304" s="74"/>
      <c r="G304" s="74"/>
      <c r="H304" s="74"/>
      <c r="I304" s="74"/>
      <c r="J304" s="74"/>
      <c r="K304" s="74"/>
      <c r="L304" s="45"/>
      <c r="M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</row>
  </sheetData>
  <sheetProtection sheet="1" autoFilter="0" formatColumns="0" formatRows="0" objects="1" scenarios="1" spinCount="100000" saltValue="ptJiaXbw5TYUuH1pQwpqktnK0ITMnFILJewtWY6BtoT10s9LHO9j/wZy2XdAbD3S2hXv62tDuXVUGW6xJZBsBg==" hashValue="TzjxgdR6EQrRra2g3koqCaNVFo2dySxq6La1zxKw8ZtBmRwV48UDjlsW67EZdHj+H8bikLTGjmhbTuC5xiYCVA==" algorithmName="SHA-512" password="CC35"/>
  <autoFilter ref="C134:K303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21:H121"/>
    <mergeCell ref="E125:H125"/>
    <mergeCell ref="E123:H123"/>
    <mergeCell ref="E127:H127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7.863281" style="1" customWidth="1"/>
    <col min="2" max="2" width="1.007813" style="1" customWidth="1"/>
    <col min="3" max="3" width="4.011719" style="1" customWidth="1"/>
    <col min="4" max="4" width="4.152344" style="1" customWidth="1"/>
    <col min="5" max="5" width="16.15234" style="1" customWidth="1"/>
    <col min="6" max="6" width="48.15234" style="1" customWidth="1"/>
    <col min="7" max="7" width="7.011719" style="1" customWidth="1"/>
    <col min="8" max="8" width="13.29297" style="1" customWidth="1"/>
    <col min="9" max="9" width="15.01172" style="1" customWidth="1"/>
    <col min="10" max="10" width="21.15234" style="1" customWidth="1"/>
    <col min="11" max="11" width="21.15234" style="1" hidden="1" customWidth="1"/>
    <col min="12" max="12" width="8.863281" style="1" customWidth="1"/>
    <col min="13" max="13" width="10.29297" style="1" hidden="1" customWidth="1"/>
    <col min="14" max="14" width="9.140625" style="1" hidden="1"/>
    <col min="15" max="15" width="13.43359" style="1" hidden="1" customWidth="1"/>
    <col min="16" max="16" width="13.43359" style="1" hidden="1" customWidth="1"/>
    <col min="17" max="17" width="13.43359" style="1" hidden="1" customWidth="1"/>
    <col min="18" max="18" width="13.43359" style="1" hidden="1" customWidth="1"/>
    <col min="19" max="19" width="13.43359" style="1" hidden="1" customWidth="1"/>
    <col min="20" max="20" width="13.43359" style="1" hidden="1" customWidth="1"/>
    <col min="21" max="21" width="15.43359" style="1" hidden="1" customWidth="1"/>
    <col min="22" max="22" width="11.72266" style="1" customWidth="1"/>
    <col min="23" max="23" width="15.43359" style="1" customWidth="1"/>
    <col min="24" max="24" width="11.72266" style="1" customWidth="1"/>
    <col min="25" max="25" width="14.15234" style="1" customWidth="1"/>
    <col min="26" max="26" width="10.43359" style="1" customWidth="1"/>
    <col min="27" max="27" width="14.15234" style="1" customWidth="1"/>
    <col min="28" max="28" width="15.43359" style="1" customWidth="1"/>
    <col min="29" max="29" width="10.43359" style="1" customWidth="1"/>
    <col min="30" max="30" width="14.15234" style="1" customWidth="1"/>
    <col min="31" max="31" width="15.43359" style="1" customWidth="1"/>
    <col min="44" max="44" width="9.140625" style="1" hidden="1"/>
    <col min="45" max="45" width="9.140625" style="1" hidden="1"/>
    <col min="46" max="46" width="9.140625" style="1" hidden="1"/>
    <col min="47" max="47" width="9.140625" style="1" hidden="1"/>
    <col min="48" max="48" width="9.140625" style="1" hidden="1"/>
    <col min="49" max="49" width="9.140625" style="1" hidden="1"/>
    <col min="50" max="50" width="9.140625" style="1" hidden="1"/>
    <col min="51" max="51" width="9.140625" style="1" hidden="1"/>
    <col min="52" max="52" width="9.140625" style="1" hidden="1"/>
    <col min="53" max="53" width="9.140625" style="1" hidden="1"/>
    <col min="54" max="54" width="9.140625" style="1" hidden="1"/>
    <col min="55" max="55" width="9.140625" style="1" hidden="1"/>
    <col min="56" max="56" width="9.140625" style="1" hidden="1"/>
    <col min="57" max="57" width="9.140625" style="1" hidden="1"/>
    <col min="58" max="58" width="9.140625" style="1" hidden="1"/>
    <col min="59" max="59" width="9.140625" style="1" hidden="1"/>
    <col min="60" max="60" width="9.140625" style="1" hidden="1"/>
    <col min="61" max="61" width="9.140625" style="1" hidden="1"/>
    <col min="62" max="62" width="9.140625" style="1" hidden="1"/>
    <col min="63" max="63" width="9.140625" style="1" hidden="1"/>
    <col min="64" max="64" width="9.140625" style="1" hidden="1"/>
    <col min="65" max="65" width="9.140625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106</v>
      </c>
    </row>
    <row r="3" s="1" customFormat="1" ht="6.96" customHeight="1">
      <c r="B3" s="154"/>
      <c r="C3" s="155"/>
      <c r="D3" s="155"/>
      <c r="E3" s="155"/>
      <c r="F3" s="155"/>
      <c r="G3" s="155"/>
      <c r="H3" s="155"/>
      <c r="I3" s="155"/>
      <c r="J3" s="155"/>
      <c r="K3" s="155"/>
      <c r="L3" s="21"/>
      <c r="AT3" s="18" t="s">
        <v>76</v>
      </c>
    </row>
    <row r="4" s="1" customFormat="1" ht="24.96" customHeight="1">
      <c r="B4" s="21"/>
      <c r="D4" s="156" t="s">
        <v>184</v>
      </c>
      <c r="L4" s="21"/>
      <c r="M4" s="157" t="s">
        <v>9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58" t="s">
        <v>15</v>
      </c>
      <c r="L6" s="21"/>
    </row>
    <row r="7" s="1" customFormat="1" ht="27.84906" customHeight="1">
      <c r="B7" s="21"/>
      <c r="E7" s="159" t="str">
        <f>'Rekapitulácia stavby'!K6</f>
        <v>Rekonštrukcia cesty a mostov II/512 hr. Trenčianskeho kraja - Veľké Pole - križ. II/428 Žarnovica , I. etapa</v>
      </c>
      <c r="F7" s="158"/>
      <c r="G7" s="158"/>
      <c r="H7" s="158"/>
      <c r="L7" s="21"/>
    </row>
    <row r="8">
      <c r="B8" s="21"/>
      <c r="D8" s="158" t="s">
        <v>185</v>
      </c>
      <c r="L8" s="21"/>
    </row>
    <row r="9" s="1" customFormat="1" ht="16.30189" customHeight="1">
      <c r="B9" s="21"/>
      <c r="E9" s="159" t="s">
        <v>234</v>
      </c>
      <c r="F9" s="1"/>
      <c r="G9" s="1"/>
      <c r="H9" s="1"/>
      <c r="L9" s="21"/>
    </row>
    <row r="10" s="1" customFormat="1" ht="12" customHeight="1">
      <c r="B10" s="21"/>
      <c r="D10" s="158" t="s">
        <v>235</v>
      </c>
      <c r="L10" s="21"/>
    </row>
    <row r="11" s="2" customFormat="1" ht="16.30189" customHeight="1">
      <c r="A11" s="39"/>
      <c r="B11" s="45"/>
      <c r="C11" s="39"/>
      <c r="D11" s="39"/>
      <c r="E11" s="170" t="s">
        <v>995</v>
      </c>
      <c r="F11" s="39"/>
      <c r="G11" s="39"/>
      <c r="H11" s="39"/>
      <c r="I11" s="39"/>
      <c r="J11" s="39"/>
      <c r="K11" s="39"/>
      <c r="L11" s="70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58" t="s">
        <v>996</v>
      </c>
      <c r="E12" s="39"/>
      <c r="F12" s="39"/>
      <c r="G12" s="39"/>
      <c r="H12" s="39"/>
      <c r="I12" s="39"/>
      <c r="J12" s="39"/>
      <c r="K12" s="39"/>
      <c r="L12" s="70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6.30189" customHeight="1">
      <c r="A13" s="39"/>
      <c r="B13" s="45"/>
      <c r="C13" s="39"/>
      <c r="D13" s="39"/>
      <c r="E13" s="160" t="s">
        <v>1227</v>
      </c>
      <c r="F13" s="39"/>
      <c r="G13" s="39"/>
      <c r="H13" s="39"/>
      <c r="I13" s="39"/>
      <c r="J13" s="39"/>
      <c r="K13" s="39"/>
      <c r="L13" s="70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>
      <c r="A14" s="39"/>
      <c r="B14" s="45"/>
      <c r="C14" s="39"/>
      <c r="D14" s="39"/>
      <c r="E14" s="39"/>
      <c r="F14" s="39"/>
      <c r="G14" s="39"/>
      <c r="H14" s="39"/>
      <c r="I14" s="39"/>
      <c r="J14" s="39"/>
      <c r="K14" s="39"/>
      <c r="L14" s="70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2" customHeight="1">
      <c r="A15" s="39"/>
      <c r="B15" s="45"/>
      <c r="C15" s="39"/>
      <c r="D15" s="158" t="s">
        <v>17</v>
      </c>
      <c r="E15" s="39"/>
      <c r="F15" s="148" t="s">
        <v>1</v>
      </c>
      <c r="G15" s="39"/>
      <c r="H15" s="39"/>
      <c r="I15" s="158" t="s">
        <v>18</v>
      </c>
      <c r="J15" s="148" t="s">
        <v>1</v>
      </c>
      <c r="K15" s="39"/>
      <c r="L15" s="70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12" customHeight="1">
      <c r="A16" s="39"/>
      <c r="B16" s="45"/>
      <c r="C16" s="39"/>
      <c r="D16" s="158" t="s">
        <v>19</v>
      </c>
      <c r="E16" s="39"/>
      <c r="F16" s="148" t="s">
        <v>20</v>
      </c>
      <c r="G16" s="39"/>
      <c r="H16" s="39"/>
      <c r="I16" s="158" t="s">
        <v>21</v>
      </c>
      <c r="J16" s="161" t="str">
        <f>'Rekapitulácia stavby'!AN8</f>
        <v>14. 12. 2020</v>
      </c>
      <c r="K16" s="39"/>
      <c r="L16" s="70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0.8" customHeight="1">
      <c r="A17" s="39"/>
      <c r="B17" s="45"/>
      <c r="C17" s="39"/>
      <c r="D17" s="39"/>
      <c r="E17" s="39"/>
      <c r="F17" s="39"/>
      <c r="G17" s="39"/>
      <c r="H17" s="39"/>
      <c r="I17" s="39"/>
      <c r="J17" s="39"/>
      <c r="K17" s="39"/>
      <c r="L17" s="70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2" customHeight="1">
      <c r="A18" s="39"/>
      <c r="B18" s="45"/>
      <c r="C18" s="39"/>
      <c r="D18" s="158" t="s">
        <v>23</v>
      </c>
      <c r="E18" s="39"/>
      <c r="F18" s="39"/>
      <c r="G18" s="39"/>
      <c r="H18" s="39"/>
      <c r="I18" s="158" t="s">
        <v>24</v>
      </c>
      <c r="J18" s="148" t="s">
        <v>1</v>
      </c>
      <c r="K18" s="39"/>
      <c r="L18" s="70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18" customHeight="1">
      <c r="A19" s="39"/>
      <c r="B19" s="45"/>
      <c r="C19" s="39"/>
      <c r="D19" s="39"/>
      <c r="E19" s="148" t="s">
        <v>25</v>
      </c>
      <c r="F19" s="39"/>
      <c r="G19" s="39"/>
      <c r="H19" s="39"/>
      <c r="I19" s="158" t="s">
        <v>26</v>
      </c>
      <c r="J19" s="148" t="s">
        <v>1</v>
      </c>
      <c r="K19" s="39"/>
      <c r="L19" s="70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6.96" customHeight="1">
      <c r="A20" s="39"/>
      <c r="B20" s="45"/>
      <c r="C20" s="39"/>
      <c r="D20" s="39"/>
      <c r="E20" s="39"/>
      <c r="F20" s="39"/>
      <c r="G20" s="39"/>
      <c r="H20" s="39"/>
      <c r="I20" s="39"/>
      <c r="J20" s="39"/>
      <c r="K20" s="39"/>
      <c r="L20" s="70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2" customHeight="1">
      <c r="A21" s="39"/>
      <c r="B21" s="45"/>
      <c r="C21" s="39"/>
      <c r="D21" s="158" t="s">
        <v>27</v>
      </c>
      <c r="E21" s="39"/>
      <c r="F21" s="39"/>
      <c r="G21" s="39"/>
      <c r="H21" s="39"/>
      <c r="I21" s="158" t="s">
        <v>24</v>
      </c>
      <c r="J21" s="34" t="str">
        <f>'Rekapitulácia stavby'!AN13</f>
        <v>Vyplň údaj</v>
      </c>
      <c r="K21" s="39"/>
      <c r="L21" s="70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18" customHeight="1">
      <c r="A22" s="39"/>
      <c r="B22" s="45"/>
      <c r="C22" s="39"/>
      <c r="D22" s="39"/>
      <c r="E22" s="34" t="str">
        <f>'Rekapitulácia stavby'!E14</f>
        <v>Vyplň údaj</v>
      </c>
      <c r="F22" s="148"/>
      <c r="G22" s="148"/>
      <c r="H22" s="148"/>
      <c r="I22" s="158" t="s">
        <v>26</v>
      </c>
      <c r="J22" s="34" t="str">
        <f>'Rekapitulácia stavby'!AN14</f>
        <v>Vyplň údaj</v>
      </c>
      <c r="K22" s="39"/>
      <c r="L22" s="70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6.96" customHeight="1">
      <c r="A23" s="39"/>
      <c r="B23" s="45"/>
      <c r="C23" s="39"/>
      <c r="D23" s="39"/>
      <c r="E23" s="39"/>
      <c r="F23" s="39"/>
      <c r="G23" s="39"/>
      <c r="H23" s="39"/>
      <c r="I23" s="39"/>
      <c r="J23" s="39"/>
      <c r="K23" s="39"/>
      <c r="L23" s="70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2" customHeight="1">
      <c r="A24" s="39"/>
      <c r="B24" s="45"/>
      <c r="C24" s="39"/>
      <c r="D24" s="158" t="s">
        <v>29</v>
      </c>
      <c r="E24" s="39"/>
      <c r="F24" s="39"/>
      <c r="G24" s="39"/>
      <c r="H24" s="39"/>
      <c r="I24" s="158" t="s">
        <v>24</v>
      </c>
      <c r="J24" s="148" t="s">
        <v>30</v>
      </c>
      <c r="K24" s="39"/>
      <c r="L24" s="70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18" customHeight="1">
      <c r="A25" s="39"/>
      <c r="B25" s="45"/>
      <c r="C25" s="39"/>
      <c r="D25" s="39"/>
      <c r="E25" s="148" t="s">
        <v>31</v>
      </c>
      <c r="F25" s="39"/>
      <c r="G25" s="39"/>
      <c r="H25" s="39"/>
      <c r="I25" s="158" t="s">
        <v>26</v>
      </c>
      <c r="J25" s="148" t="s">
        <v>1</v>
      </c>
      <c r="K25" s="39"/>
      <c r="L25" s="70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6.96" customHeight="1">
      <c r="A26" s="39"/>
      <c r="B26" s="45"/>
      <c r="C26" s="39"/>
      <c r="D26" s="39"/>
      <c r="E26" s="39"/>
      <c r="F26" s="39"/>
      <c r="G26" s="39"/>
      <c r="H26" s="39"/>
      <c r="I26" s="39"/>
      <c r="J26" s="39"/>
      <c r="K26" s="39"/>
      <c r="L26" s="70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2" customFormat="1" ht="12" customHeight="1">
      <c r="A27" s="39"/>
      <c r="B27" s="45"/>
      <c r="C27" s="39"/>
      <c r="D27" s="158" t="s">
        <v>33</v>
      </c>
      <c r="E27" s="39"/>
      <c r="F27" s="39"/>
      <c r="G27" s="39"/>
      <c r="H27" s="39"/>
      <c r="I27" s="158" t="s">
        <v>24</v>
      </c>
      <c r="J27" s="148" t="s">
        <v>1</v>
      </c>
      <c r="K27" s="39"/>
      <c r="L27" s="70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="2" customFormat="1" ht="18" customHeight="1">
      <c r="A28" s="39"/>
      <c r="B28" s="45"/>
      <c r="C28" s="39"/>
      <c r="D28" s="39"/>
      <c r="E28" s="148" t="s">
        <v>237</v>
      </c>
      <c r="F28" s="39"/>
      <c r="G28" s="39"/>
      <c r="H28" s="39"/>
      <c r="I28" s="158" t="s">
        <v>26</v>
      </c>
      <c r="J28" s="148" t="s">
        <v>1</v>
      </c>
      <c r="K28" s="39"/>
      <c r="L28" s="70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39"/>
      <c r="E29" s="39"/>
      <c r="F29" s="39"/>
      <c r="G29" s="39"/>
      <c r="H29" s="39"/>
      <c r="I29" s="39"/>
      <c r="J29" s="39"/>
      <c r="K29" s="39"/>
      <c r="L29" s="70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12" customHeight="1">
      <c r="A30" s="39"/>
      <c r="B30" s="45"/>
      <c r="C30" s="39"/>
      <c r="D30" s="158" t="s">
        <v>35</v>
      </c>
      <c r="E30" s="39"/>
      <c r="F30" s="39"/>
      <c r="G30" s="39"/>
      <c r="H30" s="39"/>
      <c r="I30" s="39"/>
      <c r="J30" s="39"/>
      <c r="K30" s="39"/>
      <c r="L30" s="70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8" customFormat="1" ht="16.30189" customHeight="1">
      <c r="A31" s="162"/>
      <c r="B31" s="163"/>
      <c r="C31" s="162"/>
      <c r="D31" s="162"/>
      <c r="E31" s="164" t="s">
        <v>1</v>
      </c>
      <c r="F31" s="164"/>
      <c r="G31" s="164"/>
      <c r="H31" s="164"/>
      <c r="I31" s="162"/>
      <c r="J31" s="162"/>
      <c r="K31" s="162"/>
      <c r="L31" s="165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</row>
    <row r="32" s="2" customFormat="1" ht="6.96" customHeight="1">
      <c r="A32" s="39"/>
      <c r="B32" s="45"/>
      <c r="C32" s="39"/>
      <c r="D32" s="39"/>
      <c r="E32" s="39"/>
      <c r="F32" s="39"/>
      <c r="G32" s="39"/>
      <c r="H32" s="39"/>
      <c r="I32" s="39"/>
      <c r="J32" s="39"/>
      <c r="K32" s="39"/>
      <c r="L32" s="70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6.96" customHeight="1">
      <c r="A33" s="39"/>
      <c r="B33" s="45"/>
      <c r="C33" s="39"/>
      <c r="D33" s="166"/>
      <c r="E33" s="166"/>
      <c r="F33" s="166"/>
      <c r="G33" s="166"/>
      <c r="H33" s="166"/>
      <c r="I33" s="166"/>
      <c r="J33" s="166"/>
      <c r="K33" s="166"/>
      <c r="L33" s="70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25.44" customHeight="1">
      <c r="A34" s="39"/>
      <c r="B34" s="45"/>
      <c r="C34" s="39"/>
      <c r="D34" s="167" t="s">
        <v>36</v>
      </c>
      <c r="E34" s="39"/>
      <c r="F34" s="39"/>
      <c r="G34" s="39"/>
      <c r="H34" s="39"/>
      <c r="I34" s="39"/>
      <c r="J34" s="168">
        <f>ROUND(J134, 2)</f>
        <v>0</v>
      </c>
      <c r="K34" s="39"/>
      <c r="L34" s="70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="2" customFormat="1" ht="6.96" customHeight="1">
      <c r="A35" s="39"/>
      <c r="B35" s="45"/>
      <c r="C35" s="39"/>
      <c r="D35" s="166"/>
      <c r="E35" s="166"/>
      <c r="F35" s="166"/>
      <c r="G35" s="166"/>
      <c r="H35" s="166"/>
      <c r="I35" s="166"/>
      <c r="J35" s="166"/>
      <c r="K35" s="166"/>
      <c r="L35" s="70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="2" customFormat="1" ht="14.4" customHeight="1">
      <c r="A36" s="39"/>
      <c r="B36" s="45"/>
      <c r="C36" s="39"/>
      <c r="D36" s="39"/>
      <c r="E36" s="39"/>
      <c r="F36" s="169" t="s">
        <v>38</v>
      </c>
      <c r="G36" s="39"/>
      <c r="H36" s="39"/>
      <c r="I36" s="169" t="s">
        <v>37</v>
      </c>
      <c r="J36" s="169" t="s">
        <v>39</v>
      </c>
      <c r="K36" s="39"/>
      <c r="L36" s="70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="2" customFormat="1" ht="14.4" customHeight="1">
      <c r="A37" s="39"/>
      <c r="B37" s="45"/>
      <c r="C37" s="39"/>
      <c r="D37" s="170" t="s">
        <v>40</v>
      </c>
      <c r="E37" s="171" t="s">
        <v>41</v>
      </c>
      <c r="F37" s="172">
        <f>ROUND((SUM(BE134:BE282)),  2)</f>
        <v>0</v>
      </c>
      <c r="G37" s="173"/>
      <c r="H37" s="173"/>
      <c r="I37" s="174">
        <v>0.20000000000000001</v>
      </c>
      <c r="J37" s="172">
        <f>ROUND(((SUM(BE134:BE282))*I37),  2)</f>
        <v>0</v>
      </c>
      <c r="K37" s="39"/>
      <c r="L37" s="70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14.4" customHeight="1">
      <c r="A38" s="39"/>
      <c r="B38" s="45"/>
      <c r="C38" s="39"/>
      <c r="D38" s="39"/>
      <c r="E38" s="171" t="s">
        <v>42</v>
      </c>
      <c r="F38" s="172">
        <f>ROUND((SUM(BF134:BF282)),  2)</f>
        <v>0</v>
      </c>
      <c r="G38" s="173"/>
      <c r="H38" s="173"/>
      <c r="I38" s="174">
        <v>0.20000000000000001</v>
      </c>
      <c r="J38" s="172">
        <f>ROUND(((SUM(BF134:BF282))*I38),  2)</f>
        <v>0</v>
      </c>
      <c r="K38" s="39"/>
      <c r="L38" s="70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hidden="1" s="2" customFormat="1" ht="14.4" customHeight="1">
      <c r="A39" s="39"/>
      <c r="B39" s="45"/>
      <c r="C39" s="39"/>
      <c r="D39" s="39"/>
      <c r="E39" s="158" t="s">
        <v>43</v>
      </c>
      <c r="F39" s="175">
        <f>ROUND((SUM(BG134:BG282)),  2)</f>
        <v>0</v>
      </c>
      <c r="G39" s="39"/>
      <c r="H39" s="39"/>
      <c r="I39" s="176">
        <v>0.20000000000000001</v>
      </c>
      <c r="J39" s="175">
        <f>0</f>
        <v>0</v>
      </c>
      <c r="K39" s="39"/>
      <c r="L39" s="70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hidden="1" s="2" customFormat="1" ht="14.4" customHeight="1">
      <c r="A40" s="39"/>
      <c r="B40" s="45"/>
      <c r="C40" s="39"/>
      <c r="D40" s="39"/>
      <c r="E40" s="158" t="s">
        <v>44</v>
      </c>
      <c r="F40" s="175">
        <f>ROUND((SUM(BH134:BH282)),  2)</f>
        <v>0</v>
      </c>
      <c r="G40" s="39"/>
      <c r="H40" s="39"/>
      <c r="I40" s="176">
        <v>0.20000000000000001</v>
      </c>
      <c r="J40" s="175">
        <f>0</f>
        <v>0</v>
      </c>
      <c r="K40" s="39"/>
      <c r="L40" s="70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hidden="1" s="2" customFormat="1" ht="14.4" customHeight="1">
      <c r="A41" s="39"/>
      <c r="B41" s="45"/>
      <c r="C41" s="39"/>
      <c r="D41" s="39"/>
      <c r="E41" s="171" t="s">
        <v>45</v>
      </c>
      <c r="F41" s="172">
        <f>ROUND((SUM(BI134:BI282)),  2)</f>
        <v>0</v>
      </c>
      <c r="G41" s="173"/>
      <c r="H41" s="173"/>
      <c r="I41" s="174">
        <v>0</v>
      </c>
      <c r="J41" s="172">
        <f>0</f>
        <v>0</v>
      </c>
      <c r="K41" s="39"/>
      <c r="L41" s="70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="2" customFormat="1" ht="6.96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70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="2" customFormat="1" ht="25.44" customHeight="1">
      <c r="A43" s="39"/>
      <c r="B43" s="45"/>
      <c r="C43" s="177"/>
      <c r="D43" s="178" t="s">
        <v>46</v>
      </c>
      <c r="E43" s="179"/>
      <c r="F43" s="179"/>
      <c r="G43" s="180" t="s">
        <v>47</v>
      </c>
      <c r="H43" s="181" t="s">
        <v>48</v>
      </c>
      <c r="I43" s="179"/>
      <c r="J43" s="182">
        <f>SUM(J34:J41)</f>
        <v>0</v>
      </c>
      <c r="K43" s="183"/>
      <c r="L43" s="70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</row>
    <row r="44" s="2" customFormat="1" ht="14.4" customHeight="1">
      <c r="A44" s="39"/>
      <c r="B44" s="45"/>
      <c r="C44" s="39"/>
      <c r="D44" s="39"/>
      <c r="E44" s="39"/>
      <c r="F44" s="39"/>
      <c r="G44" s="39"/>
      <c r="H44" s="39"/>
      <c r="I44" s="39"/>
      <c r="J44" s="39"/>
      <c r="K44" s="39"/>
      <c r="L44" s="70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70"/>
      <c r="D50" s="184" t="s">
        <v>49</v>
      </c>
      <c r="E50" s="185"/>
      <c r="F50" s="185"/>
      <c r="G50" s="184" t="s">
        <v>50</v>
      </c>
      <c r="H50" s="185"/>
      <c r="I50" s="185"/>
      <c r="J50" s="185"/>
      <c r="K50" s="185"/>
      <c r="L50" s="70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86" t="s">
        <v>51</v>
      </c>
      <c r="E61" s="187"/>
      <c r="F61" s="188" t="s">
        <v>52</v>
      </c>
      <c r="G61" s="186" t="s">
        <v>51</v>
      </c>
      <c r="H61" s="187"/>
      <c r="I61" s="187"/>
      <c r="J61" s="189" t="s">
        <v>52</v>
      </c>
      <c r="K61" s="187"/>
      <c r="L61" s="70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84" t="s">
        <v>53</v>
      </c>
      <c r="E65" s="190"/>
      <c r="F65" s="190"/>
      <c r="G65" s="184" t="s">
        <v>54</v>
      </c>
      <c r="H65" s="190"/>
      <c r="I65" s="190"/>
      <c r="J65" s="190"/>
      <c r="K65" s="190"/>
      <c r="L65" s="70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86" t="s">
        <v>51</v>
      </c>
      <c r="E76" s="187"/>
      <c r="F76" s="188" t="s">
        <v>52</v>
      </c>
      <c r="G76" s="186" t="s">
        <v>51</v>
      </c>
      <c r="H76" s="187"/>
      <c r="I76" s="187"/>
      <c r="J76" s="189" t="s">
        <v>52</v>
      </c>
      <c r="K76" s="187"/>
      <c r="L76" s="70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91"/>
      <c r="C77" s="192"/>
      <c r="D77" s="192"/>
      <c r="E77" s="192"/>
      <c r="F77" s="192"/>
      <c r="G77" s="192"/>
      <c r="H77" s="192"/>
      <c r="I77" s="192"/>
      <c r="J77" s="192"/>
      <c r="K77" s="192"/>
      <c r="L77" s="70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hidden="1" s="2" customFormat="1" ht="6.96" customHeight="1">
      <c r="A81" s="39"/>
      <c r="B81" s="193"/>
      <c r="C81" s="194"/>
      <c r="D81" s="194"/>
      <c r="E81" s="194"/>
      <c r="F81" s="194"/>
      <c r="G81" s="194"/>
      <c r="H81" s="194"/>
      <c r="I81" s="194"/>
      <c r="J81" s="194"/>
      <c r="K81" s="194"/>
      <c r="L81" s="70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hidden="1" s="2" customFormat="1" ht="24.96" customHeight="1">
      <c r="A82" s="39"/>
      <c r="B82" s="40"/>
      <c r="C82" s="24" t="s">
        <v>187</v>
      </c>
      <c r="D82" s="41"/>
      <c r="E82" s="41"/>
      <c r="F82" s="41"/>
      <c r="G82" s="41"/>
      <c r="H82" s="41"/>
      <c r="I82" s="41"/>
      <c r="J82" s="41"/>
      <c r="K82" s="41"/>
      <c r="L82" s="70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hidden="1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70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hidden="1" s="2" customFormat="1" ht="12" customHeight="1">
      <c r="A84" s="39"/>
      <c r="B84" s="40"/>
      <c r="C84" s="33" t="s">
        <v>15</v>
      </c>
      <c r="D84" s="41"/>
      <c r="E84" s="41"/>
      <c r="F84" s="41"/>
      <c r="G84" s="41"/>
      <c r="H84" s="41"/>
      <c r="I84" s="41"/>
      <c r="J84" s="41"/>
      <c r="K84" s="41"/>
      <c r="L84" s="70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hidden="1" s="2" customFormat="1" ht="27.84906" customHeight="1">
      <c r="A85" s="39"/>
      <c r="B85" s="40"/>
      <c r="C85" s="41"/>
      <c r="D85" s="41"/>
      <c r="E85" s="195" t="str">
        <f>E7</f>
        <v>Rekonštrukcia cesty a mostov II/512 hr. Trenčianskeho kraja - Veľké Pole - križ. II/428 Žarnovica , I. etapa</v>
      </c>
      <c r="F85" s="33"/>
      <c r="G85" s="33"/>
      <c r="H85" s="33"/>
      <c r="I85" s="41"/>
      <c r="J85" s="41"/>
      <c r="K85" s="41"/>
      <c r="L85" s="70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hidden="1" s="1" customFormat="1" ht="12" customHeight="1">
      <c r="B86" s="22"/>
      <c r="C86" s="33" t="s">
        <v>185</v>
      </c>
      <c r="D86" s="23"/>
      <c r="E86" s="23"/>
      <c r="F86" s="23"/>
      <c r="G86" s="23"/>
      <c r="H86" s="23"/>
      <c r="I86" s="23"/>
      <c r="J86" s="23"/>
      <c r="K86" s="23"/>
      <c r="L86" s="21"/>
    </row>
    <row r="87" hidden="1" s="1" customFormat="1" ht="16.30189" customHeight="1">
      <c r="B87" s="22"/>
      <c r="C87" s="23"/>
      <c r="D87" s="23"/>
      <c r="E87" s="195" t="s">
        <v>234</v>
      </c>
      <c r="F87" s="23"/>
      <c r="G87" s="23"/>
      <c r="H87" s="23"/>
      <c r="I87" s="23"/>
      <c r="J87" s="23"/>
      <c r="K87" s="23"/>
      <c r="L87" s="21"/>
    </row>
    <row r="88" hidden="1" s="1" customFormat="1" ht="12" customHeight="1">
      <c r="B88" s="22"/>
      <c r="C88" s="33" t="s">
        <v>235</v>
      </c>
      <c r="D88" s="23"/>
      <c r="E88" s="23"/>
      <c r="F88" s="23"/>
      <c r="G88" s="23"/>
      <c r="H88" s="23"/>
      <c r="I88" s="23"/>
      <c r="J88" s="23"/>
      <c r="K88" s="23"/>
      <c r="L88" s="21"/>
    </row>
    <row r="89" hidden="1" s="2" customFormat="1" ht="16.30189" customHeight="1">
      <c r="A89" s="39"/>
      <c r="B89" s="40"/>
      <c r="C89" s="41"/>
      <c r="D89" s="41"/>
      <c r="E89" s="306" t="s">
        <v>995</v>
      </c>
      <c r="F89" s="41"/>
      <c r="G89" s="41"/>
      <c r="H89" s="41"/>
      <c r="I89" s="41"/>
      <c r="J89" s="41"/>
      <c r="K89" s="41"/>
      <c r="L89" s="70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hidden="1" s="2" customFormat="1" ht="12" customHeight="1">
      <c r="A90" s="39"/>
      <c r="B90" s="40"/>
      <c r="C90" s="33" t="s">
        <v>996</v>
      </c>
      <c r="D90" s="41"/>
      <c r="E90" s="41"/>
      <c r="F90" s="41"/>
      <c r="G90" s="41"/>
      <c r="H90" s="41"/>
      <c r="I90" s="41"/>
      <c r="J90" s="41"/>
      <c r="K90" s="41"/>
      <c r="L90" s="70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hidden="1" s="2" customFormat="1" ht="16.30189" customHeight="1">
      <c r="A91" s="39"/>
      <c r="B91" s="40"/>
      <c r="C91" s="41"/>
      <c r="D91" s="41"/>
      <c r="E91" s="83" t="str">
        <f>E13</f>
        <v>01012 - Priepust v km 10,430 - P22542</v>
      </c>
      <c r="F91" s="41"/>
      <c r="G91" s="41"/>
      <c r="H91" s="41"/>
      <c r="I91" s="41"/>
      <c r="J91" s="41"/>
      <c r="K91" s="41"/>
      <c r="L91" s="70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hidden="1" s="2" customFormat="1" ht="6.96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70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hidden="1" s="2" customFormat="1" ht="12" customHeight="1">
      <c r="A93" s="39"/>
      <c r="B93" s="40"/>
      <c r="C93" s="33" t="s">
        <v>19</v>
      </c>
      <c r="D93" s="41"/>
      <c r="E93" s="41"/>
      <c r="F93" s="28" t="str">
        <f>F16</f>
        <v>Okres Žarnovica , k. ú. Veľké Pole</v>
      </c>
      <c r="G93" s="41"/>
      <c r="H93" s="41"/>
      <c r="I93" s="33" t="s">
        <v>21</v>
      </c>
      <c r="J93" s="86" t="str">
        <f>IF(J16="","",J16)</f>
        <v>14. 12. 2020</v>
      </c>
      <c r="K93" s="41"/>
      <c r="L93" s="70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hidden="1" s="2" customFormat="1" ht="6.96" customHeight="1">
      <c r="A94" s="39"/>
      <c r="B94" s="40"/>
      <c r="C94" s="41"/>
      <c r="D94" s="41"/>
      <c r="E94" s="41"/>
      <c r="F94" s="41"/>
      <c r="G94" s="41"/>
      <c r="H94" s="41"/>
      <c r="I94" s="41"/>
      <c r="J94" s="41"/>
      <c r="K94" s="41"/>
      <c r="L94" s="70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hidden="1" s="2" customFormat="1" ht="24.81509" customHeight="1">
      <c r="A95" s="39"/>
      <c r="B95" s="40"/>
      <c r="C95" s="33" t="s">
        <v>23</v>
      </c>
      <c r="D95" s="41"/>
      <c r="E95" s="41"/>
      <c r="F95" s="28" t="str">
        <f>E19</f>
        <v xml:space="preserve">BANSKOBYSTRICKÝ SAMOSPRÁVNY KRAJ </v>
      </c>
      <c r="G95" s="41"/>
      <c r="H95" s="41"/>
      <c r="I95" s="33" t="s">
        <v>29</v>
      </c>
      <c r="J95" s="37" t="str">
        <f>E25</f>
        <v>ISPO spol.s r.o. , Prešov</v>
      </c>
      <c r="K95" s="41"/>
      <c r="L95" s="70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hidden="1" s="2" customFormat="1" ht="15.30566" customHeight="1">
      <c r="A96" s="39"/>
      <c r="B96" s="40"/>
      <c r="C96" s="33" t="s">
        <v>27</v>
      </c>
      <c r="D96" s="41"/>
      <c r="E96" s="41"/>
      <c r="F96" s="28" t="str">
        <f>IF(E22="","",E22)</f>
        <v>Vyplň údaj</v>
      </c>
      <c r="G96" s="41"/>
      <c r="H96" s="41"/>
      <c r="I96" s="33" t="s">
        <v>33</v>
      </c>
      <c r="J96" s="37" t="str">
        <f>E28</f>
        <v>Macura M.</v>
      </c>
      <c r="K96" s="41"/>
      <c r="L96" s="70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hidden="1" s="2" customFormat="1" ht="10.32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70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hidden="1" s="2" customFormat="1" ht="29.28" customHeight="1">
      <c r="A98" s="39"/>
      <c r="B98" s="40"/>
      <c r="C98" s="196" t="s">
        <v>188</v>
      </c>
      <c r="D98" s="197"/>
      <c r="E98" s="197"/>
      <c r="F98" s="197"/>
      <c r="G98" s="197"/>
      <c r="H98" s="197"/>
      <c r="I98" s="197"/>
      <c r="J98" s="198" t="s">
        <v>189</v>
      </c>
      <c r="K98" s="197"/>
      <c r="L98" s="70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hidden="1" s="2" customFormat="1" ht="10.32" customHeight="1">
      <c r="A99" s="39"/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70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hidden="1" s="2" customFormat="1" ht="22.8" customHeight="1">
      <c r="A100" s="39"/>
      <c r="B100" s="40"/>
      <c r="C100" s="199" t="s">
        <v>190</v>
      </c>
      <c r="D100" s="41"/>
      <c r="E100" s="41"/>
      <c r="F100" s="41"/>
      <c r="G100" s="41"/>
      <c r="H100" s="41"/>
      <c r="I100" s="41"/>
      <c r="J100" s="117">
        <f>J134</f>
        <v>0</v>
      </c>
      <c r="K100" s="41"/>
      <c r="L100" s="70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U100" s="18" t="s">
        <v>191</v>
      </c>
    </row>
    <row r="101" hidden="1" s="9" customFormat="1" ht="24.96" customHeight="1">
      <c r="A101" s="9"/>
      <c r="B101" s="200"/>
      <c r="C101" s="201"/>
      <c r="D101" s="202" t="s">
        <v>238</v>
      </c>
      <c r="E101" s="203"/>
      <c r="F101" s="203"/>
      <c r="G101" s="203"/>
      <c r="H101" s="203"/>
      <c r="I101" s="203"/>
      <c r="J101" s="204">
        <f>J135</f>
        <v>0</v>
      </c>
      <c r="K101" s="201"/>
      <c r="L101" s="205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hidden="1" s="10" customFormat="1" ht="19.92" customHeight="1">
      <c r="A102" s="10"/>
      <c r="B102" s="206"/>
      <c r="C102" s="140"/>
      <c r="D102" s="207" t="s">
        <v>239</v>
      </c>
      <c r="E102" s="208"/>
      <c r="F102" s="208"/>
      <c r="G102" s="208"/>
      <c r="H102" s="208"/>
      <c r="I102" s="208"/>
      <c r="J102" s="209">
        <f>J136</f>
        <v>0</v>
      </c>
      <c r="K102" s="140"/>
      <c r="L102" s="2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hidden="1" s="10" customFormat="1" ht="19.92" customHeight="1">
      <c r="A103" s="10"/>
      <c r="B103" s="206"/>
      <c r="C103" s="140"/>
      <c r="D103" s="207" t="s">
        <v>241</v>
      </c>
      <c r="E103" s="208"/>
      <c r="F103" s="208"/>
      <c r="G103" s="208"/>
      <c r="H103" s="208"/>
      <c r="I103" s="208"/>
      <c r="J103" s="209">
        <f>J164</f>
        <v>0</v>
      </c>
      <c r="K103" s="140"/>
      <c r="L103" s="2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hidden="1" s="10" customFormat="1" ht="19.92" customHeight="1">
      <c r="A104" s="10"/>
      <c r="B104" s="206"/>
      <c r="C104" s="140"/>
      <c r="D104" s="207" t="s">
        <v>242</v>
      </c>
      <c r="E104" s="208"/>
      <c r="F104" s="208"/>
      <c r="G104" s="208"/>
      <c r="H104" s="208"/>
      <c r="I104" s="208"/>
      <c r="J104" s="209">
        <f>J190</f>
        <v>0</v>
      </c>
      <c r="K104" s="140"/>
      <c r="L104" s="2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hidden="1" s="10" customFormat="1" ht="19.92" customHeight="1">
      <c r="A105" s="10"/>
      <c r="B105" s="206"/>
      <c r="C105" s="140"/>
      <c r="D105" s="207" t="s">
        <v>243</v>
      </c>
      <c r="E105" s="208"/>
      <c r="F105" s="208"/>
      <c r="G105" s="208"/>
      <c r="H105" s="208"/>
      <c r="I105" s="208"/>
      <c r="J105" s="209">
        <f>J209</f>
        <v>0</v>
      </c>
      <c r="K105" s="140"/>
      <c r="L105" s="2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hidden="1" s="10" customFormat="1" ht="19.92" customHeight="1">
      <c r="A106" s="10"/>
      <c r="B106" s="206"/>
      <c r="C106" s="140"/>
      <c r="D106" s="207" t="s">
        <v>841</v>
      </c>
      <c r="E106" s="208"/>
      <c r="F106" s="208"/>
      <c r="G106" s="208"/>
      <c r="H106" s="208"/>
      <c r="I106" s="208"/>
      <c r="J106" s="209">
        <f>J216</f>
        <v>0</v>
      </c>
      <c r="K106" s="140"/>
      <c r="L106" s="2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hidden="1" s="10" customFormat="1" ht="19.92" customHeight="1">
      <c r="A107" s="10"/>
      <c r="B107" s="206"/>
      <c r="C107" s="140"/>
      <c r="D107" s="207" t="s">
        <v>245</v>
      </c>
      <c r="E107" s="208"/>
      <c r="F107" s="208"/>
      <c r="G107" s="208"/>
      <c r="H107" s="208"/>
      <c r="I107" s="208"/>
      <c r="J107" s="209">
        <f>J223</f>
        <v>0</v>
      </c>
      <c r="K107" s="140"/>
      <c r="L107" s="2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hidden="1" s="10" customFormat="1" ht="19.92" customHeight="1">
      <c r="A108" s="10"/>
      <c r="B108" s="206"/>
      <c r="C108" s="140"/>
      <c r="D108" s="207" t="s">
        <v>246</v>
      </c>
      <c r="E108" s="208"/>
      <c r="F108" s="208"/>
      <c r="G108" s="208"/>
      <c r="H108" s="208"/>
      <c r="I108" s="208"/>
      <c r="J108" s="209">
        <f>J265</f>
        <v>0</v>
      </c>
      <c r="K108" s="140"/>
      <c r="L108" s="2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hidden="1" s="9" customFormat="1" ht="24.96" customHeight="1">
      <c r="A109" s="9"/>
      <c r="B109" s="200"/>
      <c r="C109" s="201"/>
      <c r="D109" s="202" t="s">
        <v>247</v>
      </c>
      <c r="E109" s="203"/>
      <c r="F109" s="203"/>
      <c r="G109" s="203"/>
      <c r="H109" s="203"/>
      <c r="I109" s="203"/>
      <c r="J109" s="204">
        <f>J267</f>
        <v>0</v>
      </c>
      <c r="K109" s="201"/>
      <c r="L109" s="205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hidden="1" s="10" customFormat="1" ht="19.92" customHeight="1">
      <c r="A110" s="10"/>
      <c r="B110" s="206"/>
      <c r="C110" s="140"/>
      <c r="D110" s="207" t="s">
        <v>248</v>
      </c>
      <c r="E110" s="208"/>
      <c r="F110" s="208"/>
      <c r="G110" s="208"/>
      <c r="H110" s="208"/>
      <c r="I110" s="208"/>
      <c r="J110" s="209">
        <f>J268</f>
        <v>0</v>
      </c>
      <c r="K110" s="140"/>
      <c r="L110" s="2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hidden="1" s="2" customFormat="1" ht="21.84" customHeight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70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hidden="1" s="2" customFormat="1" ht="6.96" customHeight="1">
      <c r="A112" s="39"/>
      <c r="B112" s="73"/>
      <c r="C112" s="74"/>
      <c r="D112" s="74"/>
      <c r="E112" s="74"/>
      <c r="F112" s="74"/>
      <c r="G112" s="74"/>
      <c r="H112" s="74"/>
      <c r="I112" s="74"/>
      <c r="J112" s="74"/>
      <c r="K112" s="74"/>
      <c r="L112" s="70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hidden="1"/>
    <row r="114" hidden="1"/>
    <row r="115" hidden="1"/>
    <row r="116" s="2" customFormat="1" ht="6.96" customHeight="1">
      <c r="A116" s="39"/>
      <c r="B116" s="75"/>
      <c r="C116" s="76"/>
      <c r="D116" s="76"/>
      <c r="E116" s="76"/>
      <c r="F116" s="76"/>
      <c r="G116" s="76"/>
      <c r="H116" s="76"/>
      <c r="I116" s="76"/>
      <c r="J116" s="76"/>
      <c r="K116" s="76"/>
      <c r="L116" s="70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2" customFormat="1" ht="24.96" customHeight="1">
      <c r="A117" s="39"/>
      <c r="B117" s="40"/>
      <c r="C117" s="24" t="s">
        <v>195</v>
      </c>
      <c r="D117" s="41"/>
      <c r="E117" s="41"/>
      <c r="F117" s="41"/>
      <c r="G117" s="41"/>
      <c r="H117" s="41"/>
      <c r="I117" s="41"/>
      <c r="J117" s="41"/>
      <c r="K117" s="41"/>
      <c r="L117" s="70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2" customFormat="1" ht="6.96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70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="2" customFormat="1" ht="12" customHeight="1">
      <c r="A119" s="39"/>
      <c r="B119" s="40"/>
      <c r="C119" s="33" t="s">
        <v>15</v>
      </c>
      <c r="D119" s="41"/>
      <c r="E119" s="41"/>
      <c r="F119" s="41"/>
      <c r="G119" s="41"/>
      <c r="H119" s="41"/>
      <c r="I119" s="41"/>
      <c r="J119" s="41"/>
      <c r="K119" s="41"/>
      <c r="L119" s="70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="2" customFormat="1" ht="27.84906" customHeight="1">
      <c r="A120" s="39"/>
      <c r="B120" s="40"/>
      <c r="C120" s="41"/>
      <c r="D120" s="41"/>
      <c r="E120" s="195" t="str">
        <f>E7</f>
        <v>Rekonštrukcia cesty a mostov II/512 hr. Trenčianskeho kraja - Veľké Pole - križ. II/428 Žarnovica , I. etapa</v>
      </c>
      <c r="F120" s="33"/>
      <c r="G120" s="33"/>
      <c r="H120" s="33"/>
      <c r="I120" s="41"/>
      <c r="J120" s="41"/>
      <c r="K120" s="41"/>
      <c r="L120" s="70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="1" customFormat="1" ht="12" customHeight="1">
      <c r="B121" s="22"/>
      <c r="C121" s="33" t="s">
        <v>185</v>
      </c>
      <c r="D121" s="23"/>
      <c r="E121" s="23"/>
      <c r="F121" s="23"/>
      <c r="G121" s="23"/>
      <c r="H121" s="23"/>
      <c r="I121" s="23"/>
      <c r="J121" s="23"/>
      <c r="K121" s="23"/>
      <c r="L121" s="21"/>
    </row>
    <row r="122" s="1" customFormat="1" ht="16.30189" customHeight="1">
      <c r="B122" s="22"/>
      <c r="C122" s="23"/>
      <c r="D122" s="23"/>
      <c r="E122" s="195" t="s">
        <v>234</v>
      </c>
      <c r="F122" s="23"/>
      <c r="G122" s="23"/>
      <c r="H122" s="23"/>
      <c r="I122" s="23"/>
      <c r="J122" s="23"/>
      <c r="K122" s="23"/>
      <c r="L122" s="21"/>
    </row>
    <row r="123" s="1" customFormat="1" ht="12" customHeight="1">
      <c r="B123" s="22"/>
      <c r="C123" s="33" t="s">
        <v>235</v>
      </c>
      <c r="D123" s="23"/>
      <c r="E123" s="23"/>
      <c r="F123" s="23"/>
      <c r="G123" s="23"/>
      <c r="H123" s="23"/>
      <c r="I123" s="23"/>
      <c r="J123" s="23"/>
      <c r="K123" s="23"/>
      <c r="L123" s="21"/>
    </row>
    <row r="124" s="2" customFormat="1" ht="16.30189" customHeight="1">
      <c r="A124" s="39"/>
      <c r="B124" s="40"/>
      <c r="C124" s="41"/>
      <c r="D124" s="41"/>
      <c r="E124" s="306" t="s">
        <v>995</v>
      </c>
      <c r="F124" s="41"/>
      <c r="G124" s="41"/>
      <c r="H124" s="41"/>
      <c r="I124" s="41"/>
      <c r="J124" s="41"/>
      <c r="K124" s="41"/>
      <c r="L124" s="70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="2" customFormat="1" ht="12" customHeight="1">
      <c r="A125" s="39"/>
      <c r="B125" s="40"/>
      <c r="C125" s="33" t="s">
        <v>996</v>
      </c>
      <c r="D125" s="41"/>
      <c r="E125" s="41"/>
      <c r="F125" s="41"/>
      <c r="G125" s="41"/>
      <c r="H125" s="41"/>
      <c r="I125" s="41"/>
      <c r="J125" s="41"/>
      <c r="K125" s="41"/>
      <c r="L125" s="70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="2" customFormat="1" ht="16.30189" customHeight="1">
      <c r="A126" s="39"/>
      <c r="B126" s="40"/>
      <c r="C126" s="41"/>
      <c r="D126" s="41"/>
      <c r="E126" s="83" t="str">
        <f>E13</f>
        <v>01012 - Priepust v km 10,430 - P22542</v>
      </c>
      <c r="F126" s="41"/>
      <c r="G126" s="41"/>
      <c r="H126" s="41"/>
      <c r="I126" s="41"/>
      <c r="J126" s="41"/>
      <c r="K126" s="41"/>
      <c r="L126" s="70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="2" customFormat="1" ht="6.96" customHeight="1">
      <c r="A127" s="39"/>
      <c r="B127" s="40"/>
      <c r="C127" s="41"/>
      <c r="D127" s="41"/>
      <c r="E127" s="41"/>
      <c r="F127" s="41"/>
      <c r="G127" s="41"/>
      <c r="H127" s="41"/>
      <c r="I127" s="41"/>
      <c r="J127" s="41"/>
      <c r="K127" s="41"/>
      <c r="L127" s="70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="2" customFormat="1" ht="12" customHeight="1">
      <c r="A128" s="39"/>
      <c r="B128" s="40"/>
      <c r="C128" s="33" t="s">
        <v>19</v>
      </c>
      <c r="D128" s="41"/>
      <c r="E128" s="41"/>
      <c r="F128" s="28" t="str">
        <f>F16</f>
        <v>Okres Žarnovica , k. ú. Veľké Pole</v>
      </c>
      <c r="G128" s="41"/>
      <c r="H128" s="41"/>
      <c r="I128" s="33" t="s">
        <v>21</v>
      </c>
      <c r="J128" s="86" t="str">
        <f>IF(J16="","",J16)</f>
        <v>14. 12. 2020</v>
      </c>
      <c r="K128" s="41"/>
      <c r="L128" s="70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="2" customFormat="1" ht="6.96" customHeight="1">
      <c r="A129" s="39"/>
      <c r="B129" s="40"/>
      <c r="C129" s="41"/>
      <c r="D129" s="41"/>
      <c r="E129" s="41"/>
      <c r="F129" s="41"/>
      <c r="G129" s="41"/>
      <c r="H129" s="41"/>
      <c r="I129" s="41"/>
      <c r="J129" s="41"/>
      <c r="K129" s="41"/>
      <c r="L129" s="70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="2" customFormat="1" ht="24.81509" customHeight="1">
      <c r="A130" s="39"/>
      <c r="B130" s="40"/>
      <c r="C130" s="33" t="s">
        <v>23</v>
      </c>
      <c r="D130" s="41"/>
      <c r="E130" s="41"/>
      <c r="F130" s="28" t="str">
        <f>E19</f>
        <v xml:space="preserve">BANSKOBYSTRICKÝ SAMOSPRÁVNY KRAJ </v>
      </c>
      <c r="G130" s="41"/>
      <c r="H130" s="41"/>
      <c r="I130" s="33" t="s">
        <v>29</v>
      </c>
      <c r="J130" s="37" t="str">
        <f>E25</f>
        <v>ISPO spol.s r.o. , Prešov</v>
      </c>
      <c r="K130" s="41"/>
      <c r="L130" s="70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="2" customFormat="1" ht="15.30566" customHeight="1">
      <c r="A131" s="39"/>
      <c r="B131" s="40"/>
      <c r="C131" s="33" t="s">
        <v>27</v>
      </c>
      <c r="D131" s="41"/>
      <c r="E131" s="41"/>
      <c r="F131" s="28" t="str">
        <f>IF(E22="","",E22)</f>
        <v>Vyplň údaj</v>
      </c>
      <c r="G131" s="41"/>
      <c r="H131" s="41"/>
      <c r="I131" s="33" t="s">
        <v>33</v>
      </c>
      <c r="J131" s="37" t="str">
        <f>E28</f>
        <v>Macura M.</v>
      </c>
      <c r="K131" s="41"/>
      <c r="L131" s="70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="2" customFormat="1" ht="10.32" customHeight="1">
      <c r="A132" s="39"/>
      <c r="B132" s="40"/>
      <c r="C132" s="41"/>
      <c r="D132" s="41"/>
      <c r="E132" s="41"/>
      <c r="F132" s="41"/>
      <c r="G132" s="41"/>
      <c r="H132" s="41"/>
      <c r="I132" s="41"/>
      <c r="J132" s="41"/>
      <c r="K132" s="41"/>
      <c r="L132" s="70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  <row r="133" s="11" customFormat="1" ht="29.28" customHeight="1">
      <c r="A133" s="211"/>
      <c r="B133" s="212"/>
      <c r="C133" s="213" t="s">
        <v>196</v>
      </c>
      <c r="D133" s="214" t="s">
        <v>61</v>
      </c>
      <c r="E133" s="214" t="s">
        <v>57</v>
      </c>
      <c r="F133" s="214" t="s">
        <v>58</v>
      </c>
      <c r="G133" s="214" t="s">
        <v>197</v>
      </c>
      <c r="H133" s="214" t="s">
        <v>198</v>
      </c>
      <c r="I133" s="214" t="s">
        <v>199</v>
      </c>
      <c r="J133" s="215" t="s">
        <v>189</v>
      </c>
      <c r="K133" s="216" t="s">
        <v>200</v>
      </c>
      <c r="L133" s="217"/>
      <c r="M133" s="107" t="s">
        <v>1</v>
      </c>
      <c r="N133" s="108" t="s">
        <v>40</v>
      </c>
      <c r="O133" s="108" t="s">
        <v>201</v>
      </c>
      <c r="P133" s="108" t="s">
        <v>202</v>
      </c>
      <c r="Q133" s="108" t="s">
        <v>203</v>
      </c>
      <c r="R133" s="108" t="s">
        <v>204</v>
      </c>
      <c r="S133" s="108" t="s">
        <v>205</v>
      </c>
      <c r="T133" s="109" t="s">
        <v>206</v>
      </c>
      <c r="U133" s="211"/>
      <c r="V133" s="211"/>
      <c r="W133" s="211"/>
      <c r="X133" s="211"/>
      <c r="Y133" s="211"/>
      <c r="Z133" s="211"/>
      <c r="AA133" s="211"/>
      <c r="AB133" s="211"/>
      <c r="AC133" s="211"/>
      <c r="AD133" s="211"/>
      <c r="AE133" s="211"/>
    </row>
    <row r="134" s="2" customFormat="1" ht="22.8" customHeight="1">
      <c r="A134" s="39"/>
      <c r="B134" s="40"/>
      <c r="C134" s="114" t="s">
        <v>190</v>
      </c>
      <c r="D134" s="41"/>
      <c r="E134" s="41"/>
      <c r="F134" s="41"/>
      <c r="G134" s="41"/>
      <c r="H134" s="41"/>
      <c r="I134" s="41"/>
      <c r="J134" s="218">
        <f>BK134</f>
        <v>0</v>
      </c>
      <c r="K134" s="41"/>
      <c r="L134" s="45"/>
      <c r="M134" s="110"/>
      <c r="N134" s="219"/>
      <c r="O134" s="111"/>
      <c r="P134" s="220">
        <f>P135+P267</f>
        <v>0</v>
      </c>
      <c r="Q134" s="111"/>
      <c r="R134" s="220">
        <f>R135+R267</f>
        <v>100.44331640000002</v>
      </c>
      <c r="S134" s="111"/>
      <c r="T134" s="221">
        <f>T135+T267</f>
        <v>37.652726670000007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75</v>
      </c>
      <c r="AU134" s="18" t="s">
        <v>191</v>
      </c>
      <c r="BK134" s="222">
        <f>BK135+BK267</f>
        <v>0</v>
      </c>
    </row>
    <row r="135" s="12" customFormat="1" ht="25.92" customHeight="1">
      <c r="A135" s="12"/>
      <c r="B135" s="223"/>
      <c r="C135" s="224"/>
      <c r="D135" s="225" t="s">
        <v>75</v>
      </c>
      <c r="E135" s="226" t="s">
        <v>249</v>
      </c>
      <c r="F135" s="226" t="s">
        <v>250</v>
      </c>
      <c r="G135" s="224"/>
      <c r="H135" s="224"/>
      <c r="I135" s="227"/>
      <c r="J135" s="228">
        <f>BK135</f>
        <v>0</v>
      </c>
      <c r="K135" s="224"/>
      <c r="L135" s="229"/>
      <c r="M135" s="230"/>
      <c r="N135" s="231"/>
      <c r="O135" s="231"/>
      <c r="P135" s="232">
        <f>P136+P164+P190+P209+P216+P223+P265</f>
        <v>0</v>
      </c>
      <c r="Q135" s="231"/>
      <c r="R135" s="232">
        <f>R136+R164+R190+R209+R216+R223+R265</f>
        <v>100.33860640000002</v>
      </c>
      <c r="S135" s="231"/>
      <c r="T135" s="233">
        <f>T136+T164+T190+T209+T216+T223+T265</f>
        <v>37.652726670000007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34" t="s">
        <v>84</v>
      </c>
      <c r="AT135" s="235" t="s">
        <v>75</v>
      </c>
      <c r="AU135" s="235" t="s">
        <v>76</v>
      </c>
      <c r="AY135" s="234" t="s">
        <v>210</v>
      </c>
      <c r="BK135" s="236">
        <f>BK136+BK164+BK190+BK209+BK216+BK223+BK265</f>
        <v>0</v>
      </c>
    </row>
    <row r="136" s="12" customFormat="1" ht="22.8" customHeight="1">
      <c r="A136" s="12"/>
      <c r="B136" s="223"/>
      <c r="C136" s="224"/>
      <c r="D136" s="225" t="s">
        <v>75</v>
      </c>
      <c r="E136" s="237" t="s">
        <v>84</v>
      </c>
      <c r="F136" s="237" t="s">
        <v>251</v>
      </c>
      <c r="G136" s="224"/>
      <c r="H136" s="224"/>
      <c r="I136" s="227"/>
      <c r="J136" s="238">
        <f>BK136</f>
        <v>0</v>
      </c>
      <c r="K136" s="224"/>
      <c r="L136" s="229"/>
      <c r="M136" s="230"/>
      <c r="N136" s="231"/>
      <c r="O136" s="231"/>
      <c r="P136" s="232">
        <f>SUM(P137:P163)</f>
        <v>0</v>
      </c>
      <c r="Q136" s="231"/>
      <c r="R136" s="232">
        <f>SUM(R137:R163)</f>
        <v>0</v>
      </c>
      <c r="S136" s="231"/>
      <c r="T136" s="233">
        <f>SUM(T137:T163)</f>
        <v>21.210000000000001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34" t="s">
        <v>84</v>
      </c>
      <c r="AT136" s="235" t="s">
        <v>75</v>
      </c>
      <c r="AU136" s="235" t="s">
        <v>84</v>
      </c>
      <c r="AY136" s="234" t="s">
        <v>210</v>
      </c>
      <c r="BK136" s="236">
        <f>SUM(BK137:BK163)</f>
        <v>0</v>
      </c>
    </row>
    <row r="137" s="2" customFormat="1" ht="23.4566" customHeight="1">
      <c r="A137" s="39"/>
      <c r="B137" s="40"/>
      <c r="C137" s="239" t="s">
        <v>84</v>
      </c>
      <c r="D137" s="239" t="s">
        <v>213</v>
      </c>
      <c r="E137" s="240" t="s">
        <v>998</v>
      </c>
      <c r="F137" s="241" t="s">
        <v>999</v>
      </c>
      <c r="G137" s="242" t="s">
        <v>254</v>
      </c>
      <c r="H137" s="243">
        <v>21</v>
      </c>
      <c r="I137" s="244"/>
      <c r="J137" s="245">
        <f>ROUND(I137*H137,2)</f>
        <v>0</v>
      </c>
      <c r="K137" s="246"/>
      <c r="L137" s="45"/>
      <c r="M137" s="247" t="s">
        <v>1</v>
      </c>
      <c r="N137" s="248" t="s">
        <v>42</v>
      </c>
      <c r="O137" s="98"/>
      <c r="P137" s="249">
        <f>O137*H137</f>
        <v>0</v>
      </c>
      <c r="Q137" s="249">
        <v>0</v>
      </c>
      <c r="R137" s="249">
        <f>Q137*H137</f>
        <v>0</v>
      </c>
      <c r="S137" s="249">
        <v>0.45000000000000001</v>
      </c>
      <c r="T137" s="250">
        <f>S137*H137</f>
        <v>9.4500000000000011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51" t="s">
        <v>227</v>
      </c>
      <c r="AT137" s="251" t="s">
        <v>213</v>
      </c>
      <c r="AU137" s="251" t="s">
        <v>92</v>
      </c>
      <c r="AY137" s="18" t="s">
        <v>210</v>
      </c>
      <c r="BE137" s="252">
        <f>IF(N137="základná",J137,0)</f>
        <v>0</v>
      </c>
      <c r="BF137" s="252">
        <f>IF(N137="znížená",J137,0)</f>
        <v>0</v>
      </c>
      <c r="BG137" s="252">
        <f>IF(N137="zákl. prenesená",J137,0)</f>
        <v>0</v>
      </c>
      <c r="BH137" s="252">
        <f>IF(N137="zníž. prenesená",J137,0)</f>
        <v>0</v>
      </c>
      <c r="BI137" s="252">
        <f>IF(N137="nulová",J137,0)</f>
        <v>0</v>
      </c>
      <c r="BJ137" s="18" t="s">
        <v>92</v>
      </c>
      <c r="BK137" s="252">
        <f>ROUND(I137*H137,2)</f>
        <v>0</v>
      </c>
      <c r="BL137" s="18" t="s">
        <v>227</v>
      </c>
      <c r="BM137" s="251" t="s">
        <v>1000</v>
      </c>
    </row>
    <row r="138" s="13" customFormat="1">
      <c r="A138" s="13"/>
      <c r="B138" s="258"/>
      <c r="C138" s="259"/>
      <c r="D138" s="260" t="s">
        <v>256</v>
      </c>
      <c r="E138" s="261" t="s">
        <v>1</v>
      </c>
      <c r="F138" s="262" t="s">
        <v>1001</v>
      </c>
      <c r="G138" s="259"/>
      <c r="H138" s="263">
        <v>21</v>
      </c>
      <c r="I138" s="264"/>
      <c r="J138" s="259"/>
      <c r="K138" s="259"/>
      <c r="L138" s="265"/>
      <c r="M138" s="266"/>
      <c r="N138" s="267"/>
      <c r="O138" s="267"/>
      <c r="P138" s="267"/>
      <c r="Q138" s="267"/>
      <c r="R138" s="267"/>
      <c r="S138" s="267"/>
      <c r="T138" s="268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69" t="s">
        <v>256</v>
      </c>
      <c r="AU138" s="269" t="s">
        <v>92</v>
      </c>
      <c r="AV138" s="13" t="s">
        <v>92</v>
      </c>
      <c r="AW138" s="13" t="s">
        <v>32</v>
      </c>
      <c r="AX138" s="13" t="s">
        <v>84</v>
      </c>
      <c r="AY138" s="269" t="s">
        <v>210</v>
      </c>
    </row>
    <row r="139" s="2" customFormat="1" ht="31.92453" customHeight="1">
      <c r="A139" s="39"/>
      <c r="B139" s="40"/>
      <c r="C139" s="239" t="s">
        <v>92</v>
      </c>
      <c r="D139" s="239" t="s">
        <v>213</v>
      </c>
      <c r="E139" s="240" t="s">
        <v>1002</v>
      </c>
      <c r="F139" s="241" t="s">
        <v>1003</v>
      </c>
      <c r="G139" s="242" t="s">
        <v>254</v>
      </c>
      <c r="H139" s="243">
        <v>21</v>
      </c>
      <c r="I139" s="244"/>
      <c r="J139" s="245">
        <f>ROUND(I139*H139,2)</f>
        <v>0</v>
      </c>
      <c r="K139" s="246"/>
      <c r="L139" s="45"/>
      <c r="M139" s="247" t="s">
        <v>1</v>
      </c>
      <c r="N139" s="248" t="s">
        <v>42</v>
      </c>
      <c r="O139" s="98"/>
      <c r="P139" s="249">
        <f>O139*H139</f>
        <v>0</v>
      </c>
      <c r="Q139" s="249">
        <v>0</v>
      </c>
      <c r="R139" s="249">
        <f>Q139*H139</f>
        <v>0</v>
      </c>
      <c r="S139" s="249">
        <v>0.56000000000000005</v>
      </c>
      <c r="T139" s="250">
        <f>S139*H139</f>
        <v>11.760000000000002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51" t="s">
        <v>227</v>
      </c>
      <c r="AT139" s="251" t="s">
        <v>213</v>
      </c>
      <c r="AU139" s="251" t="s">
        <v>92</v>
      </c>
      <c r="AY139" s="18" t="s">
        <v>210</v>
      </c>
      <c r="BE139" s="252">
        <f>IF(N139="základná",J139,0)</f>
        <v>0</v>
      </c>
      <c r="BF139" s="252">
        <f>IF(N139="znížená",J139,0)</f>
        <v>0</v>
      </c>
      <c r="BG139" s="252">
        <f>IF(N139="zákl. prenesená",J139,0)</f>
        <v>0</v>
      </c>
      <c r="BH139" s="252">
        <f>IF(N139="zníž. prenesená",J139,0)</f>
        <v>0</v>
      </c>
      <c r="BI139" s="252">
        <f>IF(N139="nulová",J139,0)</f>
        <v>0</v>
      </c>
      <c r="BJ139" s="18" t="s">
        <v>92</v>
      </c>
      <c r="BK139" s="252">
        <f>ROUND(I139*H139,2)</f>
        <v>0</v>
      </c>
      <c r="BL139" s="18" t="s">
        <v>227</v>
      </c>
      <c r="BM139" s="251" t="s">
        <v>1004</v>
      </c>
    </row>
    <row r="140" s="13" customFormat="1">
      <c r="A140" s="13"/>
      <c r="B140" s="258"/>
      <c r="C140" s="259"/>
      <c r="D140" s="260" t="s">
        <v>256</v>
      </c>
      <c r="E140" s="261" t="s">
        <v>1</v>
      </c>
      <c r="F140" s="262" t="s">
        <v>1001</v>
      </c>
      <c r="G140" s="259"/>
      <c r="H140" s="263">
        <v>21</v>
      </c>
      <c r="I140" s="264"/>
      <c r="J140" s="259"/>
      <c r="K140" s="259"/>
      <c r="L140" s="265"/>
      <c r="M140" s="266"/>
      <c r="N140" s="267"/>
      <c r="O140" s="267"/>
      <c r="P140" s="267"/>
      <c r="Q140" s="267"/>
      <c r="R140" s="267"/>
      <c r="S140" s="267"/>
      <c r="T140" s="268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9" t="s">
        <v>256</v>
      </c>
      <c r="AU140" s="269" t="s">
        <v>92</v>
      </c>
      <c r="AV140" s="13" t="s">
        <v>92</v>
      </c>
      <c r="AW140" s="13" t="s">
        <v>32</v>
      </c>
      <c r="AX140" s="13" t="s">
        <v>84</v>
      </c>
      <c r="AY140" s="269" t="s">
        <v>210</v>
      </c>
    </row>
    <row r="141" s="2" customFormat="1" ht="21.0566" customHeight="1">
      <c r="A141" s="39"/>
      <c r="B141" s="40"/>
      <c r="C141" s="239" t="s">
        <v>102</v>
      </c>
      <c r="D141" s="239" t="s">
        <v>213</v>
      </c>
      <c r="E141" s="240" t="s">
        <v>283</v>
      </c>
      <c r="F141" s="241" t="s">
        <v>284</v>
      </c>
      <c r="G141" s="242" t="s">
        <v>264</v>
      </c>
      <c r="H141" s="243">
        <v>2.73</v>
      </c>
      <c r="I141" s="244"/>
      <c r="J141" s="245">
        <f>ROUND(I141*H141,2)</f>
        <v>0</v>
      </c>
      <c r="K141" s="246"/>
      <c r="L141" s="45"/>
      <c r="M141" s="247" t="s">
        <v>1</v>
      </c>
      <c r="N141" s="248" t="s">
        <v>42</v>
      </c>
      <c r="O141" s="98"/>
      <c r="P141" s="249">
        <f>O141*H141</f>
        <v>0</v>
      </c>
      <c r="Q141" s="249">
        <v>0</v>
      </c>
      <c r="R141" s="249">
        <f>Q141*H141</f>
        <v>0</v>
      </c>
      <c r="S141" s="249">
        <v>0</v>
      </c>
      <c r="T141" s="250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51" t="s">
        <v>227</v>
      </c>
      <c r="AT141" s="251" t="s">
        <v>213</v>
      </c>
      <c r="AU141" s="251" t="s">
        <v>92</v>
      </c>
      <c r="AY141" s="18" t="s">
        <v>210</v>
      </c>
      <c r="BE141" s="252">
        <f>IF(N141="základná",J141,0)</f>
        <v>0</v>
      </c>
      <c r="BF141" s="252">
        <f>IF(N141="znížená",J141,0)</f>
        <v>0</v>
      </c>
      <c r="BG141" s="252">
        <f>IF(N141="zákl. prenesená",J141,0)</f>
        <v>0</v>
      </c>
      <c r="BH141" s="252">
        <f>IF(N141="zníž. prenesená",J141,0)</f>
        <v>0</v>
      </c>
      <c r="BI141" s="252">
        <f>IF(N141="nulová",J141,0)</f>
        <v>0</v>
      </c>
      <c r="BJ141" s="18" t="s">
        <v>92</v>
      </c>
      <c r="BK141" s="252">
        <f>ROUND(I141*H141,2)</f>
        <v>0</v>
      </c>
      <c r="BL141" s="18" t="s">
        <v>227</v>
      </c>
      <c r="BM141" s="251" t="s">
        <v>1228</v>
      </c>
    </row>
    <row r="142" s="13" customFormat="1">
      <c r="A142" s="13"/>
      <c r="B142" s="258"/>
      <c r="C142" s="259"/>
      <c r="D142" s="260" t="s">
        <v>256</v>
      </c>
      <c r="E142" s="261" t="s">
        <v>1</v>
      </c>
      <c r="F142" s="262" t="s">
        <v>1229</v>
      </c>
      <c r="G142" s="259"/>
      <c r="H142" s="263">
        <v>1.05</v>
      </c>
      <c r="I142" s="264"/>
      <c r="J142" s="259"/>
      <c r="K142" s="259"/>
      <c r="L142" s="265"/>
      <c r="M142" s="266"/>
      <c r="N142" s="267"/>
      <c r="O142" s="267"/>
      <c r="P142" s="267"/>
      <c r="Q142" s="267"/>
      <c r="R142" s="267"/>
      <c r="S142" s="267"/>
      <c r="T142" s="268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69" t="s">
        <v>256</v>
      </c>
      <c r="AU142" s="269" t="s">
        <v>92</v>
      </c>
      <c r="AV142" s="13" t="s">
        <v>92</v>
      </c>
      <c r="AW142" s="13" t="s">
        <v>32</v>
      </c>
      <c r="AX142" s="13" t="s">
        <v>76</v>
      </c>
      <c r="AY142" s="269" t="s">
        <v>210</v>
      </c>
    </row>
    <row r="143" s="13" customFormat="1">
      <c r="A143" s="13"/>
      <c r="B143" s="258"/>
      <c r="C143" s="259"/>
      <c r="D143" s="260" t="s">
        <v>256</v>
      </c>
      <c r="E143" s="261" t="s">
        <v>1</v>
      </c>
      <c r="F143" s="262" t="s">
        <v>1230</v>
      </c>
      <c r="G143" s="259"/>
      <c r="H143" s="263">
        <v>1.6799999999999999</v>
      </c>
      <c r="I143" s="264"/>
      <c r="J143" s="259"/>
      <c r="K143" s="259"/>
      <c r="L143" s="265"/>
      <c r="M143" s="266"/>
      <c r="N143" s="267"/>
      <c r="O143" s="267"/>
      <c r="P143" s="267"/>
      <c r="Q143" s="267"/>
      <c r="R143" s="267"/>
      <c r="S143" s="267"/>
      <c r="T143" s="268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69" t="s">
        <v>256</v>
      </c>
      <c r="AU143" s="269" t="s">
        <v>92</v>
      </c>
      <c r="AV143" s="13" t="s">
        <v>92</v>
      </c>
      <c r="AW143" s="13" t="s">
        <v>32</v>
      </c>
      <c r="AX143" s="13" t="s">
        <v>76</v>
      </c>
      <c r="AY143" s="269" t="s">
        <v>210</v>
      </c>
    </row>
    <row r="144" s="14" customFormat="1">
      <c r="A144" s="14"/>
      <c r="B144" s="270"/>
      <c r="C144" s="271"/>
      <c r="D144" s="260" t="s">
        <v>256</v>
      </c>
      <c r="E144" s="272" t="s">
        <v>1</v>
      </c>
      <c r="F144" s="273" t="s">
        <v>268</v>
      </c>
      <c r="G144" s="271"/>
      <c r="H144" s="274">
        <v>2.73</v>
      </c>
      <c r="I144" s="275"/>
      <c r="J144" s="271"/>
      <c r="K144" s="271"/>
      <c r="L144" s="276"/>
      <c r="M144" s="277"/>
      <c r="N144" s="278"/>
      <c r="O144" s="278"/>
      <c r="P144" s="278"/>
      <c r="Q144" s="278"/>
      <c r="R144" s="278"/>
      <c r="S144" s="278"/>
      <c r="T144" s="279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80" t="s">
        <v>256</v>
      </c>
      <c r="AU144" s="280" t="s">
        <v>92</v>
      </c>
      <c r="AV144" s="14" t="s">
        <v>227</v>
      </c>
      <c r="AW144" s="14" t="s">
        <v>32</v>
      </c>
      <c r="AX144" s="14" t="s">
        <v>84</v>
      </c>
      <c r="AY144" s="280" t="s">
        <v>210</v>
      </c>
    </row>
    <row r="145" s="2" customFormat="1" ht="36.72453" customHeight="1">
      <c r="A145" s="39"/>
      <c r="B145" s="40"/>
      <c r="C145" s="239" t="s">
        <v>227</v>
      </c>
      <c r="D145" s="239" t="s">
        <v>213</v>
      </c>
      <c r="E145" s="240" t="s">
        <v>288</v>
      </c>
      <c r="F145" s="241" t="s">
        <v>289</v>
      </c>
      <c r="G145" s="242" t="s">
        <v>264</v>
      </c>
      <c r="H145" s="243">
        <v>0.81899999999999995</v>
      </c>
      <c r="I145" s="244"/>
      <c r="J145" s="245">
        <f>ROUND(I145*H145,2)</f>
        <v>0</v>
      </c>
      <c r="K145" s="246"/>
      <c r="L145" s="45"/>
      <c r="M145" s="247" t="s">
        <v>1</v>
      </c>
      <c r="N145" s="248" t="s">
        <v>42</v>
      </c>
      <c r="O145" s="98"/>
      <c r="P145" s="249">
        <f>O145*H145</f>
        <v>0</v>
      </c>
      <c r="Q145" s="249">
        <v>0</v>
      </c>
      <c r="R145" s="249">
        <f>Q145*H145</f>
        <v>0</v>
      </c>
      <c r="S145" s="249">
        <v>0</v>
      </c>
      <c r="T145" s="250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51" t="s">
        <v>227</v>
      </c>
      <c r="AT145" s="251" t="s">
        <v>213</v>
      </c>
      <c r="AU145" s="251" t="s">
        <v>92</v>
      </c>
      <c r="AY145" s="18" t="s">
        <v>210</v>
      </c>
      <c r="BE145" s="252">
        <f>IF(N145="základná",J145,0)</f>
        <v>0</v>
      </c>
      <c r="BF145" s="252">
        <f>IF(N145="znížená",J145,0)</f>
        <v>0</v>
      </c>
      <c r="BG145" s="252">
        <f>IF(N145="zákl. prenesená",J145,0)</f>
        <v>0</v>
      </c>
      <c r="BH145" s="252">
        <f>IF(N145="zníž. prenesená",J145,0)</f>
        <v>0</v>
      </c>
      <c r="BI145" s="252">
        <f>IF(N145="nulová",J145,0)</f>
        <v>0</v>
      </c>
      <c r="BJ145" s="18" t="s">
        <v>92</v>
      </c>
      <c r="BK145" s="252">
        <f>ROUND(I145*H145,2)</f>
        <v>0</v>
      </c>
      <c r="BL145" s="18" t="s">
        <v>227</v>
      </c>
      <c r="BM145" s="251" t="s">
        <v>1231</v>
      </c>
    </row>
    <row r="146" s="13" customFormat="1">
      <c r="A146" s="13"/>
      <c r="B146" s="258"/>
      <c r="C146" s="259"/>
      <c r="D146" s="260" t="s">
        <v>256</v>
      </c>
      <c r="E146" s="261" t="s">
        <v>1</v>
      </c>
      <c r="F146" s="262" t="s">
        <v>1232</v>
      </c>
      <c r="G146" s="259"/>
      <c r="H146" s="263">
        <v>0.81899999999999995</v>
      </c>
      <c r="I146" s="264"/>
      <c r="J146" s="259"/>
      <c r="K146" s="259"/>
      <c r="L146" s="265"/>
      <c r="M146" s="266"/>
      <c r="N146" s="267"/>
      <c r="O146" s="267"/>
      <c r="P146" s="267"/>
      <c r="Q146" s="267"/>
      <c r="R146" s="267"/>
      <c r="S146" s="267"/>
      <c r="T146" s="268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69" t="s">
        <v>256</v>
      </c>
      <c r="AU146" s="269" t="s">
        <v>92</v>
      </c>
      <c r="AV146" s="13" t="s">
        <v>92</v>
      </c>
      <c r="AW146" s="13" t="s">
        <v>32</v>
      </c>
      <c r="AX146" s="13" t="s">
        <v>84</v>
      </c>
      <c r="AY146" s="269" t="s">
        <v>210</v>
      </c>
    </row>
    <row r="147" s="2" customFormat="1" ht="16.30189" customHeight="1">
      <c r="A147" s="39"/>
      <c r="B147" s="40"/>
      <c r="C147" s="239" t="s">
        <v>209</v>
      </c>
      <c r="D147" s="239" t="s">
        <v>213</v>
      </c>
      <c r="E147" s="240" t="s">
        <v>1007</v>
      </c>
      <c r="F147" s="241" t="s">
        <v>1008</v>
      </c>
      <c r="G147" s="242" t="s">
        <v>264</v>
      </c>
      <c r="H147" s="243">
        <v>6.75</v>
      </c>
      <c r="I147" s="244"/>
      <c r="J147" s="245">
        <f>ROUND(I147*H147,2)</f>
        <v>0</v>
      </c>
      <c r="K147" s="246"/>
      <c r="L147" s="45"/>
      <c r="M147" s="247" t="s">
        <v>1</v>
      </c>
      <c r="N147" s="248" t="s">
        <v>42</v>
      </c>
      <c r="O147" s="98"/>
      <c r="P147" s="249">
        <f>O147*H147</f>
        <v>0</v>
      </c>
      <c r="Q147" s="249">
        <v>0</v>
      </c>
      <c r="R147" s="249">
        <f>Q147*H147</f>
        <v>0</v>
      </c>
      <c r="S147" s="249">
        <v>0</v>
      </c>
      <c r="T147" s="250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51" t="s">
        <v>227</v>
      </c>
      <c r="AT147" s="251" t="s">
        <v>213</v>
      </c>
      <c r="AU147" s="251" t="s">
        <v>92</v>
      </c>
      <c r="AY147" s="18" t="s">
        <v>210</v>
      </c>
      <c r="BE147" s="252">
        <f>IF(N147="základná",J147,0)</f>
        <v>0</v>
      </c>
      <c r="BF147" s="252">
        <f>IF(N147="znížená",J147,0)</f>
        <v>0</v>
      </c>
      <c r="BG147" s="252">
        <f>IF(N147="zákl. prenesená",J147,0)</f>
        <v>0</v>
      </c>
      <c r="BH147" s="252">
        <f>IF(N147="zníž. prenesená",J147,0)</f>
        <v>0</v>
      </c>
      <c r="BI147" s="252">
        <f>IF(N147="nulová",J147,0)</f>
        <v>0</v>
      </c>
      <c r="BJ147" s="18" t="s">
        <v>92</v>
      </c>
      <c r="BK147" s="252">
        <f>ROUND(I147*H147,2)</f>
        <v>0</v>
      </c>
      <c r="BL147" s="18" t="s">
        <v>227</v>
      </c>
      <c r="BM147" s="251" t="s">
        <v>1009</v>
      </c>
    </row>
    <row r="148" s="13" customFormat="1">
      <c r="A148" s="13"/>
      <c r="B148" s="258"/>
      <c r="C148" s="259"/>
      <c r="D148" s="260" t="s">
        <v>256</v>
      </c>
      <c r="E148" s="261" t="s">
        <v>1</v>
      </c>
      <c r="F148" s="262" t="s">
        <v>1233</v>
      </c>
      <c r="G148" s="259"/>
      <c r="H148" s="263">
        <v>6.75</v>
      </c>
      <c r="I148" s="264"/>
      <c r="J148" s="259"/>
      <c r="K148" s="259"/>
      <c r="L148" s="265"/>
      <c r="M148" s="266"/>
      <c r="N148" s="267"/>
      <c r="O148" s="267"/>
      <c r="P148" s="267"/>
      <c r="Q148" s="267"/>
      <c r="R148" s="267"/>
      <c r="S148" s="267"/>
      <c r="T148" s="268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69" t="s">
        <v>256</v>
      </c>
      <c r="AU148" s="269" t="s">
        <v>92</v>
      </c>
      <c r="AV148" s="13" t="s">
        <v>92</v>
      </c>
      <c r="AW148" s="13" t="s">
        <v>32</v>
      </c>
      <c r="AX148" s="13" t="s">
        <v>76</v>
      </c>
      <c r="AY148" s="269" t="s">
        <v>210</v>
      </c>
    </row>
    <row r="149" s="14" customFormat="1">
      <c r="A149" s="14"/>
      <c r="B149" s="270"/>
      <c r="C149" s="271"/>
      <c r="D149" s="260" t="s">
        <v>256</v>
      </c>
      <c r="E149" s="272" t="s">
        <v>1</v>
      </c>
      <c r="F149" s="273" t="s">
        <v>268</v>
      </c>
      <c r="G149" s="271"/>
      <c r="H149" s="274">
        <v>6.75</v>
      </c>
      <c r="I149" s="275"/>
      <c r="J149" s="271"/>
      <c r="K149" s="271"/>
      <c r="L149" s="276"/>
      <c r="M149" s="277"/>
      <c r="N149" s="278"/>
      <c r="O149" s="278"/>
      <c r="P149" s="278"/>
      <c r="Q149" s="278"/>
      <c r="R149" s="278"/>
      <c r="S149" s="278"/>
      <c r="T149" s="279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80" t="s">
        <v>256</v>
      </c>
      <c r="AU149" s="280" t="s">
        <v>92</v>
      </c>
      <c r="AV149" s="14" t="s">
        <v>227</v>
      </c>
      <c r="AW149" s="14" t="s">
        <v>32</v>
      </c>
      <c r="AX149" s="14" t="s">
        <v>84</v>
      </c>
      <c r="AY149" s="280" t="s">
        <v>210</v>
      </c>
    </row>
    <row r="150" s="2" customFormat="1" ht="36.72453" customHeight="1">
      <c r="A150" s="39"/>
      <c r="B150" s="40"/>
      <c r="C150" s="239" t="s">
        <v>277</v>
      </c>
      <c r="D150" s="239" t="s">
        <v>213</v>
      </c>
      <c r="E150" s="240" t="s">
        <v>302</v>
      </c>
      <c r="F150" s="241" t="s">
        <v>303</v>
      </c>
      <c r="G150" s="242" t="s">
        <v>264</v>
      </c>
      <c r="H150" s="243">
        <v>2.0249999999999999</v>
      </c>
      <c r="I150" s="244"/>
      <c r="J150" s="245">
        <f>ROUND(I150*H150,2)</f>
        <v>0</v>
      </c>
      <c r="K150" s="246"/>
      <c r="L150" s="45"/>
      <c r="M150" s="247" t="s">
        <v>1</v>
      </c>
      <c r="N150" s="248" t="s">
        <v>42</v>
      </c>
      <c r="O150" s="98"/>
      <c r="P150" s="249">
        <f>O150*H150</f>
        <v>0</v>
      </c>
      <c r="Q150" s="249">
        <v>0</v>
      </c>
      <c r="R150" s="249">
        <f>Q150*H150</f>
        <v>0</v>
      </c>
      <c r="S150" s="249">
        <v>0</v>
      </c>
      <c r="T150" s="250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51" t="s">
        <v>227</v>
      </c>
      <c r="AT150" s="251" t="s">
        <v>213</v>
      </c>
      <c r="AU150" s="251" t="s">
        <v>92</v>
      </c>
      <c r="AY150" s="18" t="s">
        <v>210</v>
      </c>
      <c r="BE150" s="252">
        <f>IF(N150="základná",J150,0)</f>
        <v>0</v>
      </c>
      <c r="BF150" s="252">
        <f>IF(N150="znížená",J150,0)</f>
        <v>0</v>
      </c>
      <c r="BG150" s="252">
        <f>IF(N150="zákl. prenesená",J150,0)</f>
        <v>0</v>
      </c>
      <c r="BH150" s="252">
        <f>IF(N150="zníž. prenesená",J150,0)</f>
        <v>0</v>
      </c>
      <c r="BI150" s="252">
        <f>IF(N150="nulová",J150,0)</f>
        <v>0</v>
      </c>
      <c r="BJ150" s="18" t="s">
        <v>92</v>
      </c>
      <c r="BK150" s="252">
        <f>ROUND(I150*H150,2)</f>
        <v>0</v>
      </c>
      <c r="BL150" s="18" t="s">
        <v>227</v>
      </c>
      <c r="BM150" s="251" t="s">
        <v>1012</v>
      </c>
    </row>
    <row r="151" s="13" customFormat="1">
      <c r="A151" s="13"/>
      <c r="B151" s="258"/>
      <c r="C151" s="259"/>
      <c r="D151" s="260" t="s">
        <v>256</v>
      </c>
      <c r="E151" s="261" t="s">
        <v>1</v>
      </c>
      <c r="F151" s="262" t="s">
        <v>1234</v>
      </c>
      <c r="G151" s="259"/>
      <c r="H151" s="263">
        <v>6.75</v>
      </c>
      <c r="I151" s="264"/>
      <c r="J151" s="259"/>
      <c r="K151" s="259"/>
      <c r="L151" s="265"/>
      <c r="M151" s="266"/>
      <c r="N151" s="267"/>
      <c r="O151" s="267"/>
      <c r="P151" s="267"/>
      <c r="Q151" s="267"/>
      <c r="R151" s="267"/>
      <c r="S151" s="267"/>
      <c r="T151" s="268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69" t="s">
        <v>256</v>
      </c>
      <c r="AU151" s="269" t="s">
        <v>92</v>
      </c>
      <c r="AV151" s="13" t="s">
        <v>92</v>
      </c>
      <c r="AW151" s="13" t="s">
        <v>32</v>
      </c>
      <c r="AX151" s="13" t="s">
        <v>84</v>
      </c>
      <c r="AY151" s="269" t="s">
        <v>210</v>
      </c>
    </row>
    <row r="152" s="13" customFormat="1">
      <c r="A152" s="13"/>
      <c r="B152" s="258"/>
      <c r="C152" s="259"/>
      <c r="D152" s="260" t="s">
        <v>256</v>
      </c>
      <c r="E152" s="259"/>
      <c r="F152" s="262" t="s">
        <v>1235</v>
      </c>
      <c r="G152" s="259"/>
      <c r="H152" s="263">
        <v>2.0249999999999999</v>
      </c>
      <c r="I152" s="264"/>
      <c r="J152" s="259"/>
      <c r="K152" s="259"/>
      <c r="L152" s="265"/>
      <c r="M152" s="266"/>
      <c r="N152" s="267"/>
      <c r="O152" s="267"/>
      <c r="P152" s="267"/>
      <c r="Q152" s="267"/>
      <c r="R152" s="267"/>
      <c r="S152" s="267"/>
      <c r="T152" s="268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69" t="s">
        <v>256</v>
      </c>
      <c r="AU152" s="269" t="s">
        <v>92</v>
      </c>
      <c r="AV152" s="13" t="s">
        <v>92</v>
      </c>
      <c r="AW152" s="13" t="s">
        <v>4</v>
      </c>
      <c r="AX152" s="13" t="s">
        <v>84</v>
      </c>
      <c r="AY152" s="269" t="s">
        <v>210</v>
      </c>
    </row>
    <row r="153" s="2" customFormat="1" ht="31.92453" customHeight="1">
      <c r="A153" s="39"/>
      <c r="B153" s="40"/>
      <c r="C153" s="239" t="s">
        <v>282</v>
      </c>
      <c r="D153" s="239" t="s">
        <v>213</v>
      </c>
      <c r="E153" s="240" t="s">
        <v>1015</v>
      </c>
      <c r="F153" s="241" t="s">
        <v>1016</v>
      </c>
      <c r="G153" s="242" t="s">
        <v>264</v>
      </c>
      <c r="H153" s="243">
        <v>9.4800000000000004</v>
      </c>
      <c r="I153" s="244"/>
      <c r="J153" s="245">
        <f>ROUND(I153*H153,2)</f>
        <v>0</v>
      </c>
      <c r="K153" s="246"/>
      <c r="L153" s="45"/>
      <c r="M153" s="247" t="s">
        <v>1</v>
      </c>
      <c r="N153" s="248" t="s">
        <v>42</v>
      </c>
      <c r="O153" s="98"/>
      <c r="P153" s="249">
        <f>O153*H153</f>
        <v>0</v>
      </c>
      <c r="Q153" s="249">
        <v>0</v>
      </c>
      <c r="R153" s="249">
        <f>Q153*H153</f>
        <v>0</v>
      </c>
      <c r="S153" s="249">
        <v>0</v>
      </c>
      <c r="T153" s="250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51" t="s">
        <v>227</v>
      </c>
      <c r="AT153" s="251" t="s">
        <v>213</v>
      </c>
      <c r="AU153" s="251" t="s">
        <v>92</v>
      </c>
      <c r="AY153" s="18" t="s">
        <v>210</v>
      </c>
      <c r="BE153" s="252">
        <f>IF(N153="základná",J153,0)</f>
        <v>0</v>
      </c>
      <c r="BF153" s="252">
        <f>IF(N153="znížená",J153,0)</f>
        <v>0</v>
      </c>
      <c r="BG153" s="252">
        <f>IF(N153="zákl. prenesená",J153,0)</f>
        <v>0</v>
      </c>
      <c r="BH153" s="252">
        <f>IF(N153="zníž. prenesená",J153,0)</f>
        <v>0</v>
      </c>
      <c r="BI153" s="252">
        <f>IF(N153="nulová",J153,0)</f>
        <v>0</v>
      </c>
      <c r="BJ153" s="18" t="s">
        <v>92</v>
      </c>
      <c r="BK153" s="252">
        <f>ROUND(I153*H153,2)</f>
        <v>0</v>
      </c>
      <c r="BL153" s="18" t="s">
        <v>227</v>
      </c>
      <c r="BM153" s="251" t="s">
        <v>1017</v>
      </c>
    </row>
    <row r="154" s="13" customFormat="1">
      <c r="A154" s="13"/>
      <c r="B154" s="258"/>
      <c r="C154" s="259"/>
      <c r="D154" s="260" t="s">
        <v>256</v>
      </c>
      <c r="E154" s="261" t="s">
        <v>1</v>
      </c>
      <c r="F154" s="262" t="s">
        <v>1236</v>
      </c>
      <c r="G154" s="259"/>
      <c r="H154" s="263">
        <v>9.4800000000000004</v>
      </c>
      <c r="I154" s="264"/>
      <c r="J154" s="259"/>
      <c r="K154" s="259"/>
      <c r="L154" s="265"/>
      <c r="M154" s="266"/>
      <c r="N154" s="267"/>
      <c r="O154" s="267"/>
      <c r="P154" s="267"/>
      <c r="Q154" s="267"/>
      <c r="R154" s="267"/>
      <c r="S154" s="267"/>
      <c r="T154" s="268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69" t="s">
        <v>256</v>
      </c>
      <c r="AU154" s="269" t="s">
        <v>92</v>
      </c>
      <c r="AV154" s="13" t="s">
        <v>92</v>
      </c>
      <c r="AW154" s="13" t="s">
        <v>32</v>
      </c>
      <c r="AX154" s="13" t="s">
        <v>84</v>
      </c>
      <c r="AY154" s="269" t="s">
        <v>210</v>
      </c>
    </row>
    <row r="155" s="2" customFormat="1" ht="36.72453" customHeight="1">
      <c r="A155" s="39"/>
      <c r="B155" s="40"/>
      <c r="C155" s="239" t="s">
        <v>287</v>
      </c>
      <c r="D155" s="239" t="s">
        <v>213</v>
      </c>
      <c r="E155" s="240" t="s">
        <v>1019</v>
      </c>
      <c r="F155" s="241" t="s">
        <v>1020</v>
      </c>
      <c r="G155" s="242" t="s">
        <v>264</v>
      </c>
      <c r="H155" s="243">
        <v>66.359999999999999</v>
      </c>
      <c r="I155" s="244"/>
      <c r="J155" s="245">
        <f>ROUND(I155*H155,2)</f>
        <v>0</v>
      </c>
      <c r="K155" s="246"/>
      <c r="L155" s="45"/>
      <c r="M155" s="247" t="s">
        <v>1</v>
      </c>
      <c r="N155" s="248" t="s">
        <v>42</v>
      </c>
      <c r="O155" s="98"/>
      <c r="P155" s="249">
        <f>O155*H155</f>
        <v>0</v>
      </c>
      <c r="Q155" s="249">
        <v>0</v>
      </c>
      <c r="R155" s="249">
        <f>Q155*H155</f>
        <v>0</v>
      </c>
      <c r="S155" s="249">
        <v>0</v>
      </c>
      <c r="T155" s="250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51" t="s">
        <v>227</v>
      </c>
      <c r="AT155" s="251" t="s">
        <v>213</v>
      </c>
      <c r="AU155" s="251" t="s">
        <v>92</v>
      </c>
      <c r="AY155" s="18" t="s">
        <v>210</v>
      </c>
      <c r="BE155" s="252">
        <f>IF(N155="základná",J155,0)</f>
        <v>0</v>
      </c>
      <c r="BF155" s="252">
        <f>IF(N155="znížená",J155,0)</f>
        <v>0</v>
      </c>
      <c r="BG155" s="252">
        <f>IF(N155="zákl. prenesená",J155,0)</f>
        <v>0</v>
      </c>
      <c r="BH155" s="252">
        <f>IF(N155="zníž. prenesená",J155,0)</f>
        <v>0</v>
      </c>
      <c r="BI155" s="252">
        <f>IF(N155="nulová",J155,0)</f>
        <v>0</v>
      </c>
      <c r="BJ155" s="18" t="s">
        <v>92</v>
      </c>
      <c r="BK155" s="252">
        <f>ROUND(I155*H155,2)</f>
        <v>0</v>
      </c>
      <c r="BL155" s="18" t="s">
        <v>227</v>
      </c>
      <c r="BM155" s="251" t="s">
        <v>1021</v>
      </c>
    </row>
    <row r="156" s="13" customFormat="1">
      <c r="A156" s="13"/>
      <c r="B156" s="258"/>
      <c r="C156" s="259"/>
      <c r="D156" s="260" t="s">
        <v>256</v>
      </c>
      <c r="E156" s="261" t="s">
        <v>1</v>
      </c>
      <c r="F156" s="262" t="s">
        <v>1237</v>
      </c>
      <c r="G156" s="259"/>
      <c r="H156" s="263">
        <v>66.359999999999999</v>
      </c>
      <c r="I156" s="264"/>
      <c r="J156" s="259"/>
      <c r="K156" s="259"/>
      <c r="L156" s="265"/>
      <c r="M156" s="266"/>
      <c r="N156" s="267"/>
      <c r="O156" s="267"/>
      <c r="P156" s="267"/>
      <c r="Q156" s="267"/>
      <c r="R156" s="267"/>
      <c r="S156" s="267"/>
      <c r="T156" s="268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69" t="s">
        <v>256</v>
      </c>
      <c r="AU156" s="269" t="s">
        <v>92</v>
      </c>
      <c r="AV156" s="13" t="s">
        <v>92</v>
      </c>
      <c r="AW156" s="13" t="s">
        <v>32</v>
      </c>
      <c r="AX156" s="13" t="s">
        <v>84</v>
      </c>
      <c r="AY156" s="269" t="s">
        <v>210</v>
      </c>
    </row>
    <row r="157" s="2" customFormat="1" ht="16.30189" customHeight="1">
      <c r="A157" s="39"/>
      <c r="B157" s="40"/>
      <c r="C157" s="239" t="s">
        <v>293</v>
      </c>
      <c r="D157" s="239" t="s">
        <v>213</v>
      </c>
      <c r="E157" s="240" t="s">
        <v>1023</v>
      </c>
      <c r="F157" s="241" t="s">
        <v>1024</v>
      </c>
      <c r="G157" s="242" t="s">
        <v>264</v>
      </c>
      <c r="H157" s="243">
        <v>9.4800000000000004</v>
      </c>
      <c r="I157" s="244"/>
      <c r="J157" s="245">
        <f>ROUND(I157*H157,2)</f>
        <v>0</v>
      </c>
      <c r="K157" s="246"/>
      <c r="L157" s="45"/>
      <c r="M157" s="247" t="s">
        <v>1</v>
      </c>
      <c r="N157" s="248" t="s">
        <v>42</v>
      </c>
      <c r="O157" s="98"/>
      <c r="P157" s="249">
        <f>O157*H157</f>
        <v>0</v>
      </c>
      <c r="Q157" s="249">
        <v>0</v>
      </c>
      <c r="R157" s="249">
        <f>Q157*H157</f>
        <v>0</v>
      </c>
      <c r="S157" s="249">
        <v>0</v>
      </c>
      <c r="T157" s="250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51" t="s">
        <v>227</v>
      </c>
      <c r="AT157" s="251" t="s">
        <v>213</v>
      </c>
      <c r="AU157" s="251" t="s">
        <v>92</v>
      </c>
      <c r="AY157" s="18" t="s">
        <v>210</v>
      </c>
      <c r="BE157" s="252">
        <f>IF(N157="základná",J157,0)</f>
        <v>0</v>
      </c>
      <c r="BF157" s="252">
        <f>IF(N157="znížená",J157,0)</f>
        <v>0</v>
      </c>
      <c r="BG157" s="252">
        <f>IF(N157="zákl. prenesená",J157,0)</f>
        <v>0</v>
      </c>
      <c r="BH157" s="252">
        <f>IF(N157="zníž. prenesená",J157,0)</f>
        <v>0</v>
      </c>
      <c r="BI157" s="252">
        <f>IF(N157="nulová",J157,0)</f>
        <v>0</v>
      </c>
      <c r="BJ157" s="18" t="s">
        <v>92</v>
      </c>
      <c r="BK157" s="252">
        <f>ROUND(I157*H157,2)</f>
        <v>0</v>
      </c>
      <c r="BL157" s="18" t="s">
        <v>227</v>
      </c>
      <c r="BM157" s="251" t="s">
        <v>1025</v>
      </c>
    </row>
    <row r="158" s="2" customFormat="1" ht="23.4566" customHeight="1">
      <c r="A158" s="39"/>
      <c r="B158" s="40"/>
      <c r="C158" s="239" t="s">
        <v>301</v>
      </c>
      <c r="D158" s="239" t="s">
        <v>213</v>
      </c>
      <c r="E158" s="240" t="s">
        <v>1026</v>
      </c>
      <c r="F158" s="241" t="s">
        <v>342</v>
      </c>
      <c r="G158" s="242" t="s">
        <v>333</v>
      </c>
      <c r="H158" s="243">
        <v>30.065000000000001</v>
      </c>
      <c r="I158" s="244"/>
      <c r="J158" s="245">
        <f>ROUND(I158*H158,2)</f>
        <v>0</v>
      </c>
      <c r="K158" s="246"/>
      <c r="L158" s="45"/>
      <c r="M158" s="247" t="s">
        <v>1</v>
      </c>
      <c r="N158" s="248" t="s">
        <v>42</v>
      </c>
      <c r="O158" s="98"/>
      <c r="P158" s="249">
        <f>O158*H158</f>
        <v>0</v>
      </c>
      <c r="Q158" s="249">
        <v>0</v>
      </c>
      <c r="R158" s="249">
        <f>Q158*H158</f>
        <v>0</v>
      </c>
      <c r="S158" s="249">
        <v>0</v>
      </c>
      <c r="T158" s="250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51" t="s">
        <v>227</v>
      </c>
      <c r="AT158" s="251" t="s">
        <v>213</v>
      </c>
      <c r="AU158" s="251" t="s">
        <v>92</v>
      </c>
      <c r="AY158" s="18" t="s">
        <v>210</v>
      </c>
      <c r="BE158" s="252">
        <f>IF(N158="základná",J158,0)</f>
        <v>0</v>
      </c>
      <c r="BF158" s="252">
        <f>IF(N158="znížená",J158,0)</f>
        <v>0</v>
      </c>
      <c r="BG158" s="252">
        <f>IF(N158="zákl. prenesená",J158,0)</f>
        <v>0</v>
      </c>
      <c r="BH158" s="252">
        <f>IF(N158="zníž. prenesená",J158,0)</f>
        <v>0</v>
      </c>
      <c r="BI158" s="252">
        <f>IF(N158="nulová",J158,0)</f>
        <v>0</v>
      </c>
      <c r="BJ158" s="18" t="s">
        <v>92</v>
      </c>
      <c r="BK158" s="252">
        <f>ROUND(I158*H158,2)</f>
        <v>0</v>
      </c>
      <c r="BL158" s="18" t="s">
        <v>227</v>
      </c>
      <c r="BM158" s="251" t="s">
        <v>1027</v>
      </c>
    </row>
    <row r="159" s="13" customFormat="1">
      <c r="A159" s="13"/>
      <c r="B159" s="258"/>
      <c r="C159" s="259"/>
      <c r="D159" s="260" t="s">
        <v>256</v>
      </c>
      <c r="E159" s="261" t="s">
        <v>1</v>
      </c>
      <c r="F159" s="262" t="s">
        <v>1238</v>
      </c>
      <c r="G159" s="259"/>
      <c r="H159" s="263">
        <v>14.220000000000001</v>
      </c>
      <c r="I159" s="264"/>
      <c r="J159" s="259"/>
      <c r="K159" s="259"/>
      <c r="L159" s="265"/>
      <c r="M159" s="266"/>
      <c r="N159" s="267"/>
      <c r="O159" s="267"/>
      <c r="P159" s="267"/>
      <c r="Q159" s="267"/>
      <c r="R159" s="267"/>
      <c r="S159" s="267"/>
      <c r="T159" s="268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69" t="s">
        <v>256</v>
      </c>
      <c r="AU159" s="269" t="s">
        <v>92</v>
      </c>
      <c r="AV159" s="13" t="s">
        <v>92</v>
      </c>
      <c r="AW159" s="13" t="s">
        <v>32</v>
      </c>
      <c r="AX159" s="13" t="s">
        <v>76</v>
      </c>
      <c r="AY159" s="269" t="s">
        <v>210</v>
      </c>
    </row>
    <row r="160" s="13" customFormat="1">
      <c r="A160" s="13"/>
      <c r="B160" s="258"/>
      <c r="C160" s="259"/>
      <c r="D160" s="260" t="s">
        <v>256</v>
      </c>
      <c r="E160" s="261" t="s">
        <v>1</v>
      </c>
      <c r="F160" s="262" t="s">
        <v>1029</v>
      </c>
      <c r="G160" s="259"/>
      <c r="H160" s="263">
        <v>1.95</v>
      </c>
      <c r="I160" s="264"/>
      <c r="J160" s="259"/>
      <c r="K160" s="259"/>
      <c r="L160" s="265"/>
      <c r="M160" s="266"/>
      <c r="N160" s="267"/>
      <c r="O160" s="267"/>
      <c r="P160" s="267"/>
      <c r="Q160" s="267"/>
      <c r="R160" s="267"/>
      <c r="S160" s="267"/>
      <c r="T160" s="268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69" t="s">
        <v>256</v>
      </c>
      <c r="AU160" s="269" t="s">
        <v>92</v>
      </c>
      <c r="AV160" s="13" t="s">
        <v>92</v>
      </c>
      <c r="AW160" s="13" t="s">
        <v>32</v>
      </c>
      <c r="AX160" s="13" t="s">
        <v>76</v>
      </c>
      <c r="AY160" s="269" t="s">
        <v>210</v>
      </c>
    </row>
    <row r="161" s="13" customFormat="1">
      <c r="A161" s="13"/>
      <c r="B161" s="258"/>
      <c r="C161" s="259"/>
      <c r="D161" s="260" t="s">
        <v>256</v>
      </c>
      <c r="E161" s="261" t="s">
        <v>1</v>
      </c>
      <c r="F161" s="262" t="s">
        <v>1239</v>
      </c>
      <c r="G161" s="259"/>
      <c r="H161" s="263">
        <v>2.1349999999999998</v>
      </c>
      <c r="I161" s="264"/>
      <c r="J161" s="259"/>
      <c r="K161" s="259"/>
      <c r="L161" s="265"/>
      <c r="M161" s="266"/>
      <c r="N161" s="267"/>
      <c r="O161" s="267"/>
      <c r="P161" s="267"/>
      <c r="Q161" s="267"/>
      <c r="R161" s="267"/>
      <c r="S161" s="267"/>
      <c r="T161" s="268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69" t="s">
        <v>256</v>
      </c>
      <c r="AU161" s="269" t="s">
        <v>92</v>
      </c>
      <c r="AV161" s="13" t="s">
        <v>92</v>
      </c>
      <c r="AW161" s="13" t="s">
        <v>32</v>
      </c>
      <c r="AX161" s="13" t="s">
        <v>76</v>
      </c>
      <c r="AY161" s="269" t="s">
        <v>210</v>
      </c>
    </row>
    <row r="162" s="13" customFormat="1">
      <c r="A162" s="13"/>
      <c r="B162" s="258"/>
      <c r="C162" s="259"/>
      <c r="D162" s="260" t="s">
        <v>256</v>
      </c>
      <c r="E162" s="261" t="s">
        <v>1</v>
      </c>
      <c r="F162" s="262" t="s">
        <v>1030</v>
      </c>
      <c r="G162" s="259"/>
      <c r="H162" s="263">
        <v>11.76</v>
      </c>
      <c r="I162" s="264"/>
      <c r="J162" s="259"/>
      <c r="K162" s="259"/>
      <c r="L162" s="265"/>
      <c r="M162" s="266"/>
      <c r="N162" s="267"/>
      <c r="O162" s="267"/>
      <c r="P162" s="267"/>
      <c r="Q162" s="267"/>
      <c r="R162" s="267"/>
      <c r="S162" s="267"/>
      <c r="T162" s="268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69" t="s">
        <v>256</v>
      </c>
      <c r="AU162" s="269" t="s">
        <v>92</v>
      </c>
      <c r="AV162" s="13" t="s">
        <v>92</v>
      </c>
      <c r="AW162" s="13" t="s">
        <v>32</v>
      </c>
      <c r="AX162" s="13" t="s">
        <v>76</v>
      </c>
      <c r="AY162" s="269" t="s">
        <v>210</v>
      </c>
    </row>
    <row r="163" s="14" customFormat="1">
      <c r="A163" s="14"/>
      <c r="B163" s="270"/>
      <c r="C163" s="271"/>
      <c r="D163" s="260" t="s">
        <v>256</v>
      </c>
      <c r="E163" s="272" t="s">
        <v>1</v>
      </c>
      <c r="F163" s="273" t="s">
        <v>268</v>
      </c>
      <c r="G163" s="271"/>
      <c r="H163" s="274">
        <v>30.065000000000001</v>
      </c>
      <c r="I163" s="275"/>
      <c r="J163" s="271"/>
      <c r="K163" s="271"/>
      <c r="L163" s="276"/>
      <c r="M163" s="277"/>
      <c r="N163" s="278"/>
      <c r="O163" s="278"/>
      <c r="P163" s="278"/>
      <c r="Q163" s="278"/>
      <c r="R163" s="278"/>
      <c r="S163" s="278"/>
      <c r="T163" s="279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80" t="s">
        <v>256</v>
      </c>
      <c r="AU163" s="280" t="s">
        <v>92</v>
      </c>
      <c r="AV163" s="14" t="s">
        <v>227</v>
      </c>
      <c r="AW163" s="14" t="s">
        <v>32</v>
      </c>
      <c r="AX163" s="14" t="s">
        <v>84</v>
      </c>
      <c r="AY163" s="280" t="s">
        <v>210</v>
      </c>
    </row>
    <row r="164" s="12" customFormat="1" ht="22.8" customHeight="1">
      <c r="A164" s="12"/>
      <c r="B164" s="223"/>
      <c r="C164" s="224"/>
      <c r="D164" s="225" t="s">
        <v>75</v>
      </c>
      <c r="E164" s="237" t="s">
        <v>102</v>
      </c>
      <c r="F164" s="237" t="s">
        <v>424</v>
      </c>
      <c r="G164" s="224"/>
      <c r="H164" s="224"/>
      <c r="I164" s="227"/>
      <c r="J164" s="238">
        <f>BK164</f>
        <v>0</v>
      </c>
      <c r="K164" s="224"/>
      <c r="L164" s="229"/>
      <c r="M164" s="230"/>
      <c r="N164" s="231"/>
      <c r="O164" s="231"/>
      <c r="P164" s="232">
        <f>SUM(P165:P189)</f>
        <v>0</v>
      </c>
      <c r="Q164" s="231"/>
      <c r="R164" s="232">
        <f>SUM(R165:R189)</f>
        <v>23.551308460000005</v>
      </c>
      <c r="S164" s="231"/>
      <c r="T164" s="233">
        <f>SUM(T165:T189)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34" t="s">
        <v>84</v>
      </c>
      <c r="AT164" s="235" t="s">
        <v>75</v>
      </c>
      <c r="AU164" s="235" t="s">
        <v>84</v>
      </c>
      <c r="AY164" s="234" t="s">
        <v>210</v>
      </c>
      <c r="BK164" s="236">
        <f>SUM(BK165:BK189)</f>
        <v>0</v>
      </c>
    </row>
    <row r="165" s="2" customFormat="1" ht="21.0566" customHeight="1">
      <c r="A165" s="39"/>
      <c r="B165" s="40"/>
      <c r="C165" s="239" t="s">
        <v>307</v>
      </c>
      <c r="D165" s="239" t="s">
        <v>213</v>
      </c>
      <c r="E165" s="240" t="s">
        <v>1033</v>
      </c>
      <c r="F165" s="241" t="s">
        <v>1034</v>
      </c>
      <c r="G165" s="242" t="s">
        <v>264</v>
      </c>
      <c r="H165" s="243">
        <v>2.798</v>
      </c>
      <c r="I165" s="244"/>
      <c r="J165" s="245">
        <f>ROUND(I165*H165,2)</f>
        <v>0</v>
      </c>
      <c r="K165" s="246"/>
      <c r="L165" s="45"/>
      <c r="M165" s="247" t="s">
        <v>1</v>
      </c>
      <c r="N165" s="248" t="s">
        <v>42</v>
      </c>
      <c r="O165" s="98"/>
      <c r="P165" s="249">
        <f>O165*H165</f>
        <v>0</v>
      </c>
      <c r="Q165" s="249">
        <v>2.3855499999999998</v>
      </c>
      <c r="R165" s="249">
        <f>Q165*H165</f>
        <v>6.6747688999999992</v>
      </c>
      <c r="S165" s="249">
        <v>0</v>
      </c>
      <c r="T165" s="250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51" t="s">
        <v>227</v>
      </c>
      <c r="AT165" s="251" t="s">
        <v>213</v>
      </c>
      <c r="AU165" s="251" t="s">
        <v>92</v>
      </c>
      <c r="AY165" s="18" t="s">
        <v>210</v>
      </c>
      <c r="BE165" s="252">
        <f>IF(N165="základná",J165,0)</f>
        <v>0</v>
      </c>
      <c r="BF165" s="252">
        <f>IF(N165="znížená",J165,0)</f>
        <v>0</v>
      </c>
      <c r="BG165" s="252">
        <f>IF(N165="zákl. prenesená",J165,0)</f>
        <v>0</v>
      </c>
      <c r="BH165" s="252">
        <f>IF(N165="zníž. prenesená",J165,0)</f>
        <v>0</v>
      </c>
      <c r="BI165" s="252">
        <f>IF(N165="nulová",J165,0)</f>
        <v>0</v>
      </c>
      <c r="BJ165" s="18" t="s">
        <v>92</v>
      </c>
      <c r="BK165" s="252">
        <f>ROUND(I165*H165,2)</f>
        <v>0</v>
      </c>
      <c r="BL165" s="18" t="s">
        <v>227</v>
      </c>
      <c r="BM165" s="251" t="s">
        <v>1035</v>
      </c>
    </row>
    <row r="166" s="13" customFormat="1">
      <c r="A166" s="13"/>
      <c r="B166" s="258"/>
      <c r="C166" s="259"/>
      <c r="D166" s="260" t="s">
        <v>256</v>
      </c>
      <c r="E166" s="261" t="s">
        <v>1</v>
      </c>
      <c r="F166" s="262" t="s">
        <v>1240</v>
      </c>
      <c r="G166" s="259"/>
      <c r="H166" s="263">
        <v>2.798</v>
      </c>
      <c r="I166" s="264"/>
      <c r="J166" s="259"/>
      <c r="K166" s="259"/>
      <c r="L166" s="265"/>
      <c r="M166" s="266"/>
      <c r="N166" s="267"/>
      <c r="O166" s="267"/>
      <c r="P166" s="267"/>
      <c r="Q166" s="267"/>
      <c r="R166" s="267"/>
      <c r="S166" s="267"/>
      <c r="T166" s="268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69" t="s">
        <v>256</v>
      </c>
      <c r="AU166" s="269" t="s">
        <v>92</v>
      </c>
      <c r="AV166" s="13" t="s">
        <v>92</v>
      </c>
      <c r="AW166" s="13" t="s">
        <v>32</v>
      </c>
      <c r="AX166" s="13" t="s">
        <v>76</v>
      </c>
      <c r="AY166" s="269" t="s">
        <v>210</v>
      </c>
    </row>
    <row r="167" s="14" customFormat="1">
      <c r="A167" s="14"/>
      <c r="B167" s="270"/>
      <c r="C167" s="271"/>
      <c r="D167" s="260" t="s">
        <v>256</v>
      </c>
      <c r="E167" s="272" t="s">
        <v>1</v>
      </c>
      <c r="F167" s="273" t="s">
        <v>268</v>
      </c>
      <c r="G167" s="271"/>
      <c r="H167" s="274">
        <v>2.798</v>
      </c>
      <c r="I167" s="275"/>
      <c r="J167" s="271"/>
      <c r="K167" s="271"/>
      <c r="L167" s="276"/>
      <c r="M167" s="277"/>
      <c r="N167" s="278"/>
      <c r="O167" s="278"/>
      <c r="P167" s="278"/>
      <c r="Q167" s="278"/>
      <c r="R167" s="278"/>
      <c r="S167" s="278"/>
      <c r="T167" s="279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80" t="s">
        <v>256</v>
      </c>
      <c r="AU167" s="280" t="s">
        <v>92</v>
      </c>
      <c r="AV167" s="14" t="s">
        <v>227</v>
      </c>
      <c r="AW167" s="14" t="s">
        <v>32</v>
      </c>
      <c r="AX167" s="14" t="s">
        <v>84</v>
      </c>
      <c r="AY167" s="280" t="s">
        <v>210</v>
      </c>
    </row>
    <row r="168" s="2" customFormat="1" ht="21.0566" customHeight="1">
      <c r="A168" s="39"/>
      <c r="B168" s="40"/>
      <c r="C168" s="239" t="s">
        <v>313</v>
      </c>
      <c r="D168" s="239" t="s">
        <v>213</v>
      </c>
      <c r="E168" s="240" t="s">
        <v>1037</v>
      </c>
      <c r="F168" s="241" t="s">
        <v>1038</v>
      </c>
      <c r="G168" s="242" t="s">
        <v>254</v>
      </c>
      <c r="H168" s="243">
        <v>9.1639999999999997</v>
      </c>
      <c r="I168" s="244"/>
      <c r="J168" s="245">
        <f>ROUND(I168*H168,2)</f>
        <v>0</v>
      </c>
      <c r="K168" s="246"/>
      <c r="L168" s="45"/>
      <c r="M168" s="247" t="s">
        <v>1</v>
      </c>
      <c r="N168" s="248" t="s">
        <v>42</v>
      </c>
      <c r="O168" s="98"/>
      <c r="P168" s="249">
        <f>O168*H168</f>
        <v>0</v>
      </c>
      <c r="Q168" s="249">
        <v>0.038350000000000002</v>
      </c>
      <c r="R168" s="249">
        <f>Q168*H168</f>
        <v>0.35143940000000001</v>
      </c>
      <c r="S168" s="249">
        <v>0</v>
      </c>
      <c r="T168" s="250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51" t="s">
        <v>227</v>
      </c>
      <c r="AT168" s="251" t="s">
        <v>213</v>
      </c>
      <c r="AU168" s="251" t="s">
        <v>92</v>
      </c>
      <c r="AY168" s="18" t="s">
        <v>210</v>
      </c>
      <c r="BE168" s="252">
        <f>IF(N168="základná",J168,0)</f>
        <v>0</v>
      </c>
      <c r="BF168" s="252">
        <f>IF(N168="znížená",J168,0)</f>
        <v>0</v>
      </c>
      <c r="BG168" s="252">
        <f>IF(N168="zákl. prenesená",J168,0)</f>
        <v>0</v>
      </c>
      <c r="BH168" s="252">
        <f>IF(N168="zníž. prenesená",J168,0)</f>
        <v>0</v>
      </c>
      <c r="BI168" s="252">
        <f>IF(N168="nulová",J168,0)</f>
        <v>0</v>
      </c>
      <c r="BJ168" s="18" t="s">
        <v>92</v>
      </c>
      <c r="BK168" s="252">
        <f>ROUND(I168*H168,2)</f>
        <v>0</v>
      </c>
      <c r="BL168" s="18" t="s">
        <v>227</v>
      </c>
      <c r="BM168" s="251" t="s">
        <v>1039</v>
      </c>
    </row>
    <row r="169" s="13" customFormat="1">
      <c r="A169" s="13"/>
      <c r="B169" s="258"/>
      <c r="C169" s="259"/>
      <c r="D169" s="260" t="s">
        <v>256</v>
      </c>
      <c r="E169" s="261" t="s">
        <v>1</v>
      </c>
      <c r="F169" s="262" t="s">
        <v>1241</v>
      </c>
      <c r="G169" s="259"/>
      <c r="H169" s="263">
        <v>9.1639999999999997</v>
      </c>
      <c r="I169" s="264"/>
      <c r="J169" s="259"/>
      <c r="K169" s="259"/>
      <c r="L169" s="265"/>
      <c r="M169" s="266"/>
      <c r="N169" s="267"/>
      <c r="O169" s="267"/>
      <c r="P169" s="267"/>
      <c r="Q169" s="267"/>
      <c r="R169" s="267"/>
      <c r="S169" s="267"/>
      <c r="T169" s="268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69" t="s">
        <v>256</v>
      </c>
      <c r="AU169" s="269" t="s">
        <v>92</v>
      </c>
      <c r="AV169" s="13" t="s">
        <v>92</v>
      </c>
      <c r="AW169" s="13" t="s">
        <v>32</v>
      </c>
      <c r="AX169" s="13" t="s">
        <v>76</v>
      </c>
      <c r="AY169" s="269" t="s">
        <v>210</v>
      </c>
    </row>
    <row r="170" s="14" customFormat="1">
      <c r="A170" s="14"/>
      <c r="B170" s="270"/>
      <c r="C170" s="271"/>
      <c r="D170" s="260" t="s">
        <v>256</v>
      </c>
      <c r="E170" s="272" t="s">
        <v>1</v>
      </c>
      <c r="F170" s="273" t="s">
        <v>268</v>
      </c>
      <c r="G170" s="271"/>
      <c r="H170" s="274">
        <v>9.1639999999999997</v>
      </c>
      <c r="I170" s="275"/>
      <c r="J170" s="271"/>
      <c r="K170" s="271"/>
      <c r="L170" s="276"/>
      <c r="M170" s="277"/>
      <c r="N170" s="278"/>
      <c r="O170" s="278"/>
      <c r="P170" s="278"/>
      <c r="Q170" s="278"/>
      <c r="R170" s="278"/>
      <c r="S170" s="278"/>
      <c r="T170" s="279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80" t="s">
        <v>256</v>
      </c>
      <c r="AU170" s="280" t="s">
        <v>92</v>
      </c>
      <c r="AV170" s="14" t="s">
        <v>227</v>
      </c>
      <c r="AW170" s="14" t="s">
        <v>32</v>
      </c>
      <c r="AX170" s="14" t="s">
        <v>84</v>
      </c>
      <c r="AY170" s="280" t="s">
        <v>210</v>
      </c>
    </row>
    <row r="171" s="2" customFormat="1" ht="21.0566" customHeight="1">
      <c r="A171" s="39"/>
      <c r="B171" s="40"/>
      <c r="C171" s="239" t="s">
        <v>318</v>
      </c>
      <c r="D171" s="239" t="s">
        <v>213</v>
      </c>
      <c r="E171" s="240" t="s">
        <v>1041</v>
      </c>
      <c r="F171" s="241" t="s">
        <v>1042</v>
      </c>
      <c r="G171" s="242" t="s">
        <v>254</v>
      </c>
      <c r="H171" s="243">
        <v>9.1639999999999997</v>
      </c>
      <c r="I171" s="244"/>
      <c r="J171" s="245">
        <f>ROUND(I171*H171,2)</f>
        <v>0</v>
      </c>
      <c r="K171" s="246"/>
      <c r="L171" s="45"/>
      <c r="M171" s="247" t="s">
        <v>1</v>
      </c>
      <c r="N171" s="248" t="s">
        <v>42</v>
      </c>
      <c r="O171" s="98"/>
      <c r="P171" s="249">
        <f>O171*H171</f>
        <v>0</v>
      </c>
      <c r="Q171" s="249">
        <v>1.0000000000000001E-05</v>
      </c>
      <c r="R171" s="249">
        <f>Q171*H171</f>
        <v>9.164000000000001E-05</v>
      </c>
      <c r="S171" s="249">
        <v>0</v>
      </c>
      <c r="T171" s="250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51" t="s">
        <v>227</v>
      </c>
      <c r="AT171" s="251" t="s">
        <v>213</v>
      </c>
      <c r="AU171" s="251" t="s">
        <v>92</v>
      </c>
      <c r="AY171" s="18" t="s">
        <v>210</v>
      </c>
      <c r="BE171" s="252">
        <f>IF(N171="základná",J171,0)</f>
        <v>0</v>
      </c>
      <c r="BF171" s="252">
        <f>IF(N171="znížená",J171,0)</f>
        <v>0</v>
      </c>
      <c r="BG171" s="252">
        <f>IF(N171="zákl. prenesená",J171,0)</f>
        <v>0</v>
      </c>
      <c r="BH171" s="252">
        <f>IF(N171="zníž. prenesená",J171,0)</f>
        <v>0</v>
      </c>
      <c r="BI171" s="252">
        <f>IF(N171="nulová",J171,0)</f>
        <v>0</v>
      </c>
      <c r="BJ171" s="18" t="s">
        <v>92</v>
      </c>
      <c r="BK171" s="252">
        <f>ROUND(I171*H171,2)</f>
        <v>0</v>
      </c>
      <c r="BL171" s="18" t="s">
        <v>227</v>
      </c>
      <c r="BM171" s="251" t="s">
        <v>1043</v>
      </c>
    </row>
    <row r="172" s="2" customFormat="1" ht="21.0566" customHeight="1">
      <c r="A172" s="39"/>
      <c r="B172" s="40"/>
      <c r="C172" s="239" t="s">
        <v>324</v>
      </c>
      <c r="D172" s="239" t="s">
        <v>213</v>
      </c>
      <c r="E172" s="240" t="s">
        <v>1044</v>
      </c>
      <c r="F172" s="241" t="s">
        <v>1045</v>
      </c>
      <c r="G172" s="242" t="s">
        <v>333</v>
      </c>
      <c r="H172" s="243">
        <v>0.46500000000000002</v>
      </c>
      <c r="I172" s="244"/>
      <c r="J172" s="245">
        <f>ROUND(I172*H172,2)</f>
        <v>0</v>
      </c>
      <c r="K172" s="246"/>
      <c r="L172" s="45"/>
      <c r="M172" s="247" t="s">
        <v>1</v>
      </c>
      <c r="N172" s="248" t="s">
        <v>42</v>
      </c>
      <c r="O172" s="98"/>
      <c r="P172" s="249">
        <f>O172*H172</f>
        <v>0</v>
      </c>
      <c r="Q172" s="249">
        <v>1.03704</v>
      </c>
      <c r="R172" s="249">
        <f>Q172*H172</f>
        <v>0.48222360000000003</v>
      </c>
      <c r="S172" s="249">
        <v>0</v>
      </c>
      <c r="T172" s="250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51" t="s">
        <v>227</v>
      </c>
      <c r="AT172" s="251" t="s">
        <v>213</v>
      </c>
      <c r="AU172" s="251" t="s">
        <v>92</v>
      </c>
      <c r="AY172" s="18" t="s">
        <v>210</v>
      </c>
      <c r="BE172" s="252">
        <f>IF(N172="základná",J172,0)</f>
        <v>0</v>
      </c>
      <c r="BF172" s="252">
        <f>IF(N172="znížená",J172,0)</f>
        <v>0</v>
      </c>
      <c r="BG172" s="252">
        <f>IF(N172="zákl. prenesená",J172,0)</f>
        <v>0</v>
      </c>
      <c r="BH172" s="252">
        <f>IF(N172="zníž. prenesená",J172,0)</f>
        <v>0</v>
      </c>
      <c r="BI172" s="252">
        <f>IF(N172="nulová",J172,0)</f>
        <v>0</v>
      </c>
      <c r="BJ172" s="18" t="s">
        <v>92</v>
      </c>
      <c r="BK172" s="252">
        <f>ROUND(I172*H172,2)</f>
        <v>0</v>
      </c>
      <c r="BL172" s="18" t="s">
        <v>227</v>
      </c>
      <c r="BM172" s="251" t="s">
        <v>1046</v>
      </c>
    </row>
    <row r="173" s="13" customFormat="1">
      <c r="A173" s="13"/>
      <c r="B173" s="258"/>
      <c r="C173" s="259"/>
      <c r="D173" s="260" t="s">
        <v>256</v>
      </c>
      <c r="E173" s="261" t="s">
        <v>1</v>
      </c>
      <c r="F173" s="262" t="s">
        <v>1242</v>
      </c>
      <c r="G173" s="259"/>
      <c r="H173" s="263">
        <v>0.46500000000000002</v>
      </c>
      <c r="I173" s="264"/>
      <c r="J173" s="259"/>
      <c r="K173" s="259"/>
      <c r="L173" s="265"/>
      <c r="M173" s="266"/>
      <c r="N173" s="267"/>
      <c r="O173" s="267"/>
      <c r="P173" s="267"/>
      <c r="Q173" s="267"/>
      <c r="R173" s="267"/>
      <c r="S173" s="267"/>
      <c r="T173" s="268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69" t="s">
        <v>256</v>
      </c>
      <c r="AU173" s="269" t="s">
        <v>92</v>
      </c>
      <c r="AV173" s="13" t="s">
        <v>92</v>
      </c>
      <c r="AW173" s="13" t="s">
        <v>32</v>
      </c>
      <c r="AX173" s="13" t="s">
        <v>76</v>
      </c>
      <c r="AY173" s="269" t="s">
        <v>210</v>
      </c>
    </row>
    <row r="174" s="14" customFormat="1">
      <c r="A174" s="14"/>
      <c r="B174" s="270"/>
      <c r="C174" s="271"/>
      <c r="D174" s="260" t="s">
        <v>256</v>
      </c>
      <c r="E174" s="272" t="s">
        <v>1</v>
      </c>
      <c r="F174" s="273" t="s">
        <v>268</v>
      </c>
      <c r="G174" s="271"/>
      <c r="H174" s="274">
        <v>0.46500000000000002</v>
      </c>
      <c r="I174" s="275"/>
      <c r="J174" s="271"/>
      <c r="K174" s="271"/>
      <c r="L174" s="276"/>
      <c r="M174" s="277"/>
      <c r="N174" s="278"/>
      <c r="O174" s="278"/>
      <c r="P174" s="278"/>
      <c r="Q174" s="278"/>
      <c r="R174" s="278"/>
      <c r="S174" s="278"/>
      <c r="T174" s="279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80" t="s">
        <v>256</v>
      </c>
      <c r="AU174" s="280" t="s">
        <v>92</v>
      </c>
      <c r="AV174" s="14" t="s">
        <v>227</v>
      </c>
      <c r="AW174" s="14" t="s">
        <v>32</v>
      </c>
      <c r="AX174" s="14" t="s">
        <v>84</v>
      </c>
      <c r="AY174" s="280" t="s">
        <v>210</v>
      </c>
    </row>
    <row r="175" s="2" customFormat="1" ht="16.30189" customHeight="1">
      <c r="A175" s="39"/>
      <c r="B175" s="40"/>
      <c r="C175" s="281" t="s">
        <v>329</v>
      </c>
      <c r="D175" s="281" t="s">
        <v>330</v>
      </c>
      <c r="E175" s="282" t="s">
        <v>1048</v>
      </c>
      <c r="F175" s="283" t="s">
        <v>1049</v>
      </c>
      <c r="G175" s="284" t="s">
        <v>1050</v>
      </c>
      <c r="H175" s="285">
        <v>65</v>
      </c>
      <c r="I175" s="286"/>
      <c r="J175" s="287">
        <f>ROUND(I175*H175,2)</f>
        <v>0</v>
      </c>
      <c r="K175" s="288"/>
      <c r="L175" s="289"/>
      <c r="M175" s="290" t="s">
        <v>1</v>
      </c>
      <c r="N175" s="291" t="s">
        <v>42</v>
      </c>
      <c r="O175" s="98"/>
      <c r="P175" s="249">
        <f>O175*H175</f>
        <v>0</v>
      </c>
      <c r="Q175" s="249">
        <v>0</v>
      </c>
      <c r="R175" s="249">
        <f>Q175*H175</f>
        <v>0</v>
      </c>
      <c r="S175" s="249">
        <v>0</v>
      </c>
      <c r="T175" s="250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51" t="s">
        <v>287</v>
      </c>
      <c r="AT175" s="251" t="s">
        <v>330</v>
      </c>
      <c r="AU175" s="251" t="s">
        <v>92</v>
      </c>
      <c r="AY175" s="18" t="s">
        <v>210</v>
      </c>
      <c r="BE175" s="252">
        <f>IF(N175="základná",J175,0)</f>
        <v>0</v>
      </c>
      <c r="BF175" s="252">
        <f>IF(N175="znížená",J175,0)</f>
        <v>0</v>
      </c>
      <c r="BG175" s="252">
        <f>IF(N175="zákl. prenesená",J175,0)</f>
        <v>0</v>
      </c>
      <c r="BH175" s="252">
        <f>IF(N175="zníž. prenesená",J175,0)</f>
        <v>0</v>
      </c>
      <c r="BI175" s="252">
        <f>IF(N175="nulová",J175,0)</f>
        <v>0</v>
      </c>
      <c r="BJ175" s="18" t="s">
        <v>92</v>
      </c>
      <c r="BK175" s="252">
        <f>ROUND(I175*H175,2)</f>
        <v>0</v>
      </c>
      <c r="BL175" s="18" t="s">
        <v>227</v>
      </c>
      <c r="BM175" s="251" t="s">
        <v>1051</v>
      </c>
    </row>
    <row r="176" s="13" customFormat="1">
      <c r="A176" s="13"/>
      <c r="B176" s="258"/>
      <c r="C176" s="259"/>
      <c r="D176" s="260" t="s">
        <v>256</v>
      </c>
      <c r="E176" s="261" t="s">
        <v>1</v>
      </c>
      <c r="F176" s="262" t="s">
        <v>1243</v>
      </c>
      <c r="G176" s="259"/>
      <c r="H176" s="263">
        <v>65</v>
      </c>
      <c r="I176" s="264"/>
      <c r="J176" s="259"/>
      <c r="K176" s="259"/>
      <c r="L176" s="265"/>
      <c r="M176" s="266"/>
      <c r="N176" s="267"/>
      <c r="O176" s="267"/>
      <c r="P176" s="267"/>
      <c r="Q176" s="267"/>
      <c r="R176" s="267"/>
      <c r="S176" s="267"/>
      <c r="T176" s="268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69" t="s">
        <v>256</v>
      </c>
      <c r="AU176" s="269" t="s">
        <v>92</v>
      </c>
      <c r="AV176" s="13" t="s">
        <v>92</v>
      </c>
      <c r="AW176" s="13" t="s">
        <v>32</v>
      </c>
      <c r="AX176" s="13" t="s">
        <v>76</v>
      </c>
      <c r="AY176" s="269" t="s">
        <v>210</v>
      </c>
    </row>
    <row r="177" s="14" customFormat="1">
      <c r="A177" s="14"/>
      <c r="B177" s="270"/>
      <c r="C177" s="271"/>
      <c r="D177" s="260" t="s">
        <v>256</v>
      </c>
      <c r="E177" s="272" t="s">
        <v>1</v>
      </c>
      <c r="F177" s="273" t="s">
        <v>268</v>
      </c>
      <c r="G177" s="271"/>
      <c r="H177" s="274">
        <v>65</v>
      </c>
      <c r="I177" s="275"/>
      <c r="J177" s="271"/>
      <c r="K177" s="271"/>
      <c r="L177" s="276"/>
      <c r="M177" s="277"/>
      <c r="N177" s="278"/>
      <c r="O177" s="278"/>
      <c r="P177" s="278"/>
      <c r="Q177" s="278"/>
      <c r="R177" s="278"/>
      <c r="S177" s="278"/>
      <c r="T177" s="279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80" t="s">
        <v>256</v>
      </c>
      <c r="AU177" s="280" t="s">
        <v>92</v>
      </c>
      <c r="AV177" s="14" t="s">
        <v>227</v>
      </c>
      <c r="AW177" s="14" t="s">
        <v>32</v>
      </c>
      <c r="AX177" s="14" t="s">
        <v>84</v>
      </c>
      <c r="AY177" s="280" t="s">
        <v>210</v>
      </c>
    </row>
    <row r="178" s="2" customFormat="1" ht="36.72453" customHeight="1">
      <c r="A178" s="39"/>
      <c r="B178" s="40"/>
      <c r="C178" s="239" t="s">
        <v>336</v>
      </c>
      <c r="D178" s="239" t="s">
        <v>213</v>
      </c>
      <c r="E178" s="240" t="s">
        <v>1244</v>
      </c>
      <c r="F178" s="241" t="s">
        <v>1245</v>
      </c>
      <c r="G178" s="242" t="s">
        <v>264</v>
      </c>
      <c r="H178" s="243">
        <v>0.28100000000000003</v>
      </c>
      <c r="I178" s="244"/>
      <c r="J178" s="245">
        <f>ROUND(I178*H178,2)</f>
        <v>0</v>
      </c>
      <c r="K178" s="246"/>
      <c r="L178" s="45"/>
      <c r="M178" s="247" t="s">
        <v>1</v>
      </c>
      <c r="N178" s="248" t="s">
        <v>42</v>
      </c>
      <c r="O178" s="98"/>
      <c r="P178" s="249">
        <f>O178*H178</f>
        <v>0</v>
      </c>
      <c r="Q178" s="249">
        <v>2.9637199999999999</v>
      </c>
      <c r="R178" s="249">
        <f>Q178*H178</f>
        <v>0.83280532000000007</v>
      </c>
      <c r="S178" s="249">
        <v>0</v>
      </c>
      <c r="T178" s="250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51" t="s">
        <v>227</v>
      </c>
      <c r="AT178" s="251" t="s">
        <v>213</v>
      </c>
      <c r="AU178" s="251" t="s">
        <v>92</v>
      </c>
      <c r="AY178" s="18" t="s">
        <v>210</v>
      </c>
      <c r="BE178" s="252">
        <f>IF(N178="základná",J178,0)</f>
        <v>0</v>
      </c>
      <c r="BF178" s="252">
        <f>IF(N178="znížená",J178,0)</f>
        <v>0</v>
      </c>
      <c r="BG178" s="252">
        <f>IF(N178="zákl. prenesená",J178,0)</f>
        <v>0</v>
      </c>
      <c r="BH178" s="252">
        <f>IF(N178="zníž. prenesená",J178,0)</f>
        <v>0</v>
      </c>
      <c r="BI178" s="252">
        <f>IF(N178="nulová",J178,0)</f>
        <v>0</v>
      </c>
      <c r="BJ178" s="18" t="s">
        <v>92</v>
      </c>
      <c r="BK178" s="252">
        <f>ROUND(I178*H178,2)</f>
        <v>0</v>
      </c>
      <c r="BL178" s="18" t="s">
        <v>227</v>
      </c>
      <c r="BM178" s="251" t="s">
        <v>1246</v>
      </c>
    </row>
    <row r="179" s="13" customFormat="1">
      <c r="A179" s="13"/>
      <c r="B179" s="258"/>
      <c r="C179" s="259"/>
      <c r="D179" s="260" t="s">
        <v>256</v>
      </c>
      <c r="E179" s="261" t="s">
        <v>1</v>
      </c>
      <c r="F179" s="262" t="s">
        <v>1247</v>
      </c>
      <c r="G179" s="259"/>
      <c r="H179" s="263">
        <v>0.28100000000000003</v>
      </c>
      <c r="I179" s="264"/>
      <c r="J179" s="259"/>
      <c r="K179" s="259"/>
      <c r="L179" s="265"/>
      <c r="M179" s="266"/>
      <c r="N179" s="267"/>
      <c r="O179" s="267"/>
      <c r="P179" s="267"/>
      <c r="Q179" s="267"/>
      <c r="R179" s="267"/>
      <c r="S179" s="267"/>
      <c r="T179" s="268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69" t="s">
        <v>256</v>
      </c>
      <c r="AU179" s="269" t="s">
        <v>92</v>
      </c>
      <c r="AV179" s="13" t="s">
        <v>92</v>
      </c>
      <c r="AW179" s="13" t="s">
        <v>32</v>
      </c>
      <c r="AX179" s="13" t="s">
        <v>84</v>
      </c>
      <c r="AY179" s="269" t="s">
        <v>210</v>
      </c>
    </row>
    <row r="180" s="2" customFormat="1" ht="23.4566" customHeight="1">
      <c r="A180" s="39"/>
      <c r="B180" s="40"/>
      <c r="C180" s="239" t="s">
        <v>550</v>
      </c>
      <c r="D180" s="239" t="s">
        <v>213</v>
      </c>
      <c r="E180" s="240" t="s">
        <v>1053</v>
      </c>
      <c r="F180" s="241" t="s">
        <v>1054</v>
      </c>
      <c r="G180" s="242" t="s">
        <v>264</v>
      </c>
      <c r="H180" s="243">
        <v>6.4800000000000004</v>
      </c>
      <c r="I180" s="244"/>
      <c r="J180" s="245">
        <f>ROUND(I180*H180,2)</f>
        <v>0</v>
      </c>
      <c r="K180" s="246"/>
      <c r="L180" s="45"/>
      <c r="M180" s="247" t="s">
        <v>1</v>
      </c>
      <c r="N180" s="248" t="s">
        <v>42</v>
      </c>
      <c r="O180" s="98"/>
      <c r="P180" s="249">
        <f>O180*H180</f>
        <v>0</v>
      </c>
      <c r="Q180" s="249">
        <v>2.3225600000000002</v>
      </c>
      <c r="R180" s="249">
        <f>Q180*H180</f>
        <v>15.050188800000003</v>
      </c>
      <c r="S180" s="249">
        <v>0</v>
      </c>
      <c r="T180" s="250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51" t="s">
        <v>227</v>
      </c>
      <c r="AT180" s="251" t="s">
        <v>213</v>
      </c>
      <c r="AU180" s="251" t="s">
        <v>92</v>
      </c>
      <c r="AY180" s="18" t="s">
        <v>210</v>
      </c>
      <c r="BE180" s="252">
        <f>IF(N180="základná",J180,0)</f>
        <v>0</v>
      </c>
      <c r="BF180" s="252">
        <f>IF(N180="znížená",J180,0)</f>
        <v>0</v>
      </c>
      <c r="BG180" s="252">
        <f>IF(N180="zákl. prenesená",J180,0)</f>
        <v>0</v>
      </c>
      <c r="BH180" s="252">
        <f>IF(N180="zníž. prenesená",J180,0)</f>
        <v>0</v>
      </c>
      <c r="BI180" s="252">
        <f>IF(N180="nulová",J180,0)</f>
        <v>0</v>
      </c>
      <c r="BJ180" s="18" t="s">
        <v>92</v>
      </c>
      <c r="BK180" s="252">
        <f>ROUND(I180*H180,2)</f>
        <v>0</v>
      </c>
      <c r="BL180" s="18" t="s">
        <v>227</v>
      </c>
      <c r="BM180" s="251" t="s">
        <v>1248</v>
      </c>
    </row>
    <row r="181" s="13" customFormat="1">
      <c r="A181" s="13"/>
      <c r="B181" s="258"/>
      <c r="C181" s="259"/>
      <c r="D181" s="260" t="s">
        <v>256</v>
      </c>
      <c r="E181" s="261" t="s">
        <v>1</v>
      </c>
      <c r="F181" s="262" t="s">
        <v>1249</v>
      </c>
      <c r="G181" s="259"/>
      <c r="H181" s="263">
        <v>1.6799999999999999</v>
      </c>
      <c r="I181" s="264"/>
      <c r="J181" s="259"/>
      <c r="K181" s="259"/>
      <c r="L181" s="265"/>
      <c r="M181" s="266"/>
      <c r="N181" s="267"/>
      <c r="O181" s="267"/>
      <c r="P181" s="267"/>
      <c r="Q181" s="267"/>
      <c r="R181" s="267"/>
      <c r="S181" s="267"/>
      <c r="T181" s="268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69" t="s">
        <v>256</v>
      </c>
      <c r="AU181" s="269" t="s">
        <v>92</v>
      </c>
      <c r="AV181" s="13" t="s">
        <v>92</v>
      </c>
      <c r="AW181" s="13" t="s">
        <v>32</v>
      </c>
      <c r="AX181" s="13" t="s">
        <v>76</v>
      </c>
      <c r="AY181" s="269" t="s">
        <v>210</v>
      </c>
    </row>
    <row r="182" s="13" customFormat="1">
      <c r="A182" s="13"/>
      <c r="B182" s="258"/>
      <c r="C182" s="259"/>
      <c r="D182" s="260" t="s">
        <v>256</v>
      </c>
      <c r="E182" s="261" t="s">
        <v>1</v>
      </c>
      <c r="F182" s="262" t="s">
        <v>1250</v>
      </c>
      <c r="G182" s="259"/>
      <c r="H182" s="263">
        <v>4.7999999999999998</v>
      </c>
      <c r="I182" s="264"/>
      <c r="J182" s="259"/>
      <c r="K182" s="259"/>
      <c r="L182" s="265"/>
      <c r="M182" s="266"/>
      <c r="N182" s="267"/>
      <c r="O182" s="267"/>
      <c r="P182" s="267"/>
      <c r="Q182" s="267"/>
      <c r="R182" s="267"/>
      <c r="S182" s="267"/>
      <c r="T182" s="268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69" t="s">
        <v>256</v>
      </c>
      <c r="AU182" s="269" t="s">
        <v>92</v>
      </c>
      <c r="AV182" s="13" t="s">
        <v>92</v>
      </c>
      <c r="AW182" s="13" t="s">
        <v>32</v>
      </c>
      <c r="AX182" s="13" t="s">
        <v>76</v>
      </c>
      <c r="AY182" s="269" t="s">
        <v>210</v>
      </c>
    </row>
    <row r="183" s="14" customFormat="1">
      <c r="A183" s="14"/>
      <c r="B183" s="270"/>
      <c r="C183" s="271"/>
      <c r="D183" s="260" t="s">
        <v>256</v>
      </c>
      <c r="E183" s="272" t="s">
        <v>1</v>
      </c>
      <c r="F183" s="273" t="s">
        <v>268</v>
      </c>
      <c r="G183" s="271"/>
      <c r="H183" s="274">
        <v>6.4800000000000004</v>
      </c>
      <c r="I183" s="275"/>
      <c r="J183" s="271"/>
      <c r="K183" s="271"/>
      <c r="L183" s="276"/>
      <c r="M183" s="277"/>
      <c r="N183" s="278"/>
      <c r="O183" s="278"/>
      <c r="P183" s="278"/>
      <c r="Q183" s="278"/>
      <c r="R183" s="278"/>
      <c r="S183" s="278"/>
      <c r="T183" s="279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80" t="s">
        <v>256</v>
      </c>
      <c r="AU183" s="280" t="s">
        <v>92</v>
      </c>
      <c r="AV183" s="14" t="s">
        <v>227</v>
      </c>
      <c r="AW183" s="14" t="s">
        <v>32</v>
      </c>
      <c r="AX183" s="14" t="s">
        <v>84</v>
      </c>
      <c r="AY183" s="280" t="s">
        <v>210</v>
      </c>
    </row>
    <row r="184" s="2" customFormat="1" ht="23.4566" customHeight="1">
      <c r="A184" s="39"/>
      <c r="B184" s="40"/>
      <c r="C184" s="239" t="s">
        <v>554</v>
      </c>
      <c r="D184" s="239" t="s">
        <v>213</v>
      </c>
      <c r="E184" s="240" t="s">
        <v>1057</v>
      </c>
      <c r="F184" s="241" t="s">
        <v>1058</v>
      </c>
      <c r="G184" s="242" t="s">
        <v>254</v>
      </c>
      <c r="H184" s="243">
        <v>14.4</v>
      </c>
      <c r="I184" s="244"/>
      <c r="J184" s="245">
        <f>ROUND(I184*H184,2)</f>
        <v>0</v>
      </c>
      <c r="K184" s="246"/>
      <c r="L184" s="45"/>
      <c r="M184" s="247" t="s">
        <v>1</v>
      </c>
      <c r="N184" s="248" t="s">
        <v>42</v>
      </c>
      <c r="O184" s="98"/>
      <c r="P184" s="249">
        <f>O184*H184</f>
        <v>0</v>
      </c>
      <c r="Q184" s="249">
        <v>0.00346</v>
      </c>
      <c r="R184" s="249">
        <f>Q184*H184</f>
        <v>0.049824</v>
      </c>
      <c r="S184" s="249">
        <v>0</v>
      </c>
      <c r="T184" s="250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51" t="s">
        <v>227</v>
      </c>
      <c r="AT184" s="251" t="s">
        <v>213</v>
      </c>
      <c r="AU184" s="251" t="s">
        <v>92</v>
      </c>
      <c r="AY184" s="18" t="s">
        <v>210</v>
      </c>
      <c r="BE184" s="252">
        <f>IF(N184="základná",J184,0)</f>
        <v>0</v>
      </c>
      <c r="BF184" s="252">
        <f>IF(N184="znížená",J184,0)</f>
        <v>0</v>
      </c>
      <c r="BG184" s="252">
        <f>IF(N184="zákl. prenesená",J184,0)</f>
        <v>0</v>
      </c>
      <c r="BH184" s="252">
        <f>IF(N184="zníž. prenesená",J184,0)</f>
        <v>0</v>
      </c>
      <c r="BI184" s="252">
        <f>IF(N184="nulová",J184,0)</f>
        <v>0</v>
      </c>
      <c r="BJ184" s="18" t="s">
        <v>92</v>
      </c>
      <c r="BK184" s="252">
        <f>ROUND(I184*H184,2)</f>
        <v>0</v>
      </c>
      <c r="BL184" s="18" t="s">
        <v>227</v>
      </c>
      <c r="BM184" s="251" t="s">
        <v>1251</v>
      </c>
    </row>
    <row r="185" s="13" customFormat="1">
      <c r="A185" s="13"/>
      <c r="B185" s="258"/>
      <c r="C185" s="259"/>
      <c r="D185" s="260" t="s">
        <v>256</v>
      </c>
      <c r="E185" s="261" t="s">
        <v>1</v>
      </c>
      <c r="F185" s="262" t="s">
        <v>1252</v>
      </c>
      <c r="G185" s="259"/>
      <c r="H185" s="263">
        <v>14.4</v>
      </c>
      <c r="I185" s="264"/>
      <c r="J185" s="259"/>
      <c r="K185" s="259"/>
      <c r="L185" s="265"/>
      <c r="M185" s="266"/>
      <c r="N185" s="267"/>
      <c r="O185" s="267"/>
      <c r="P185" s="267"/>
      <c r="Q185" s="267"/>
      <c r="R185" s="267"/>
      <c r="S185" s="267"/>
      <c r="T185" s="268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69" t="s">
        <v>256</v>
      </c>
      <c r="AU185" s="269" t="s">
        <v>92</v>
      </c>
      <c r="AV185" s="13" t="s">
        <v>92</v>
      </c>
      <c r="AW185" s="13" t="s">
        <v>32</v>
      </c>
      <c r="AX185" s="13" t="s">
        <v>76</v>
      </c>
      <c r="AY185" s="269" t="s">
        <v>210</v>
      </c>
    </row>
    <row r="186" s="14" customFormat="1">
      <c r="A186" s="14"/>
      <c r="B186" s="270"/>
      <c r="C186" s="271"/>
      <c r="D186" s="260" t="s">
        <v>256</v>
      </c>
      <c r="E186" s="272" t="s">
        <v>1</v>
      </c>
      <c r="F186" s="273" t="s">
        <v>268</v>
      </c>
      <c r="G186" s="271"/>
      <c r="H186" s="274">
        <v>14.4</v>
      </c>
      <c r="I186" s="275"/>
      <c r="J186" s="271"/>
      <c r="K186" s="271"/>
      <c r="L186" s="276"/>
      <c r="M186" s="277"/>
      <c r="N186" s="278"/>
      <c r="O186" s="278"/>
      <c r="P186" s="278"/>
      <c r="Q186" s="278"/>
      <c r="R186" s="278"/>
      <c r="S186" s="278"/>
      <c r="T186" s="279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80" t="s">
        <v>256</v>
      </c>
      <c r="AU186" s="280" t="s">
        <v>92</v>
      </c>
      <c r="AV186" s="14" t="s">
        <v>227</v>
      </c>
      <c r="AW186" s="14" t="s">
        <v>32</v>
      </c>
      <c r="AX186" s="14" t="s">
        <v>84</v>
      </c>
      <c r="AY186" s="280" t="s">
        <v>210</v>
      </c>
    </row>
    <row r="187" s="2" customFormat="1" ht="23.4566" customHeight="1">
      <c r="A187" s="39"/>
      <c r="B187" s="40"/>
      <c r="C187" s="239" t="s">
        <v>560</v>
      </c>
      <c r="D187" s="239" t="s">
        <v>213</v>
      </c>
      <c r="E187" s="240" t="s">
        <v>1061</v>
      </c>
      <c r="F187" s="241" t="s">
        <v>1062</v>
      </c>
      <c r="G187" s="242" t="s">
        <v>254</v>
      </c>
      <c r="H187" s="243">
        <v>14.4</v>
      </c>
      <c r="I187" s="244"/>
      <c r="J187" s="245">
        <f>ROUND(I187*H187,2)</f>
        <v>0</v>
      </c>
      <c r="K187" s="246"/>
      <c r="L187" s="45"/>
      <c r="M187" s="247" t="s">
        <v>1</v>
      </c>
      <c r="N187" s="248" t="s">
        <v>42</v>
      </c>
      <c r="O187" s="98"/>
      <c r="P187" s="249">
        <f>O187*H187</f>
        <v>0</v>
      </c>
      <c r="Q187" s="249">
        <v>5.0000000000000002E-05</v>
      </c>
      <c r="R187" s="249">
        <f>Q187*H187</f>
        <v>0.00072000000000000005</v>
      </c>
      <c r="S187" s="249">
        <v>0</v>
      </c>
      <c r="T187" s="250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51" t="s">
        <v>227</v>
      </c>
      <c r="AT187" s="251" t="s">
        <v>213</v>
      </c>
      <c r="AU187" s="251" t="s">
        <v>92</v>
      </c>
      <c r="AY187" s="18" t="s">
        <v>210</v>
      </c>
      <c r="BE187" s="252">
        <f>IF(N187="základná",J187,0)</f>
        <v>0</v>
      </c>
      <c r="BF187" s="252">
        <f>IF(N187="znížená",J187,0)</f>
        <v>0</v>
      </c>
      <c r="BG187" s="252">
        <f>IF(N187="zákl. prenesená",J187,0)</f>
        <v>0</v>
      </c>
      <c r="BH187" s="252">
        <f>IF(N187="zníž. prenesená",J187,0)</f>
        <v>0</v>
      </c>
      <c r="BI187" s="252">
        <f>IF(N187="nulová",J187,0)</f>
        <v>0</v>
      </c>
      <c r="BJ187" s="18" t="s">
        <v>92</v>
      </c>
      <c r="BK187" s="252">
        <f>ROUND(I187*H187,2)</f>
        <v>0</v>
      </c>
      <c r="BL187" s="18" t="s">
        <v>227</v>
      </c>
      <c r="BM187" s="251" t="s">
        <v>1253</v>
      </c>
    </row>
    <row r="188" s="2" customFormat="1" ht="31.92453" customHeight="1">
      <c r="A188" s="39"/>
      <c r="B188" s="40"/>
      <c r="C188" s="239" t="s">
        <v>566</v>
      </c>
      <c r="D188" s="239" t="s">
        <v>213</v>
      </c>
      <c r="E188" s="240" t="s">
        <v>1064</v>
      </c>
      <c r="F188" s="241" t="s">
        <v>1065</v>
      </c>
      <c r="G188" s="242" t="s">
        <v>333</v>
      </c>
      <c r="H188" s="243">
        <v>0.104</v>
      </c>
      <c r="I188" s="244"/>
      <c r="J188" s="245">
        <f>ROUND(I188*H188,2)</f>
        <v>0</v>
      </c>
      <c r="K188" s="246"/>
      <c r="L188" s="45"/>
      <c r="M188" s="247" t="s">
        <v>1</v>
      </c>
      <c r="N188" s="248" t="s">
        <v>42</v>
      </c>
      <c r="O188" s="98"/>
      <c r="P188" s="249">
        <f>O188*H188</f>
        <v>0</v>
      </c>
      <c r="Q188" s="249">
        <v>1.0504500000000001</v>
      </c>
      <c r="R188" s="249">
        <f>Q188*H188</f>
        <v>0.10924680000000001</v>
      </c>
      <c r="S188" s="249">
        <v>0</v>
      </c>
      <c r="T188" s="250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51" t="s">
        <v>227</v>
      </c>
      <c r="AT188" s="251" t="s">
        <v>213</v>
      </c>
      <c r="AU188" s="251" t="s">
        <v>92</v>
      </c>
      <c r="AY188" s="18" t="s">
        <v>210</v>
      </c>
      <c r="BE188" s="252">
        <f>IF(N188="základná",J188,0)</f>
        <v>0</v>
      </c>
      <c r="BF188" s="252">
        <f>IF(N188="znížená",J188,0)</f>
        <v>0</v>
      </c>
      <c r="BG188" s="252">
        <f>IF(N188="zákl. prenesená",J188,0)</f>
        <v>0</v>
      </c>
      <c r="BH188" s="252">
        <f>IF(N188="zníž. prenesená",J188,0)</f>
        <v>0</v>
      </c>
      <c r="BI188" s="252">
        <f>IF(N188="nulová",J188,0)</f>
        <v>0</v>
      </c>
      <c r="BJ188" s="18" t="s">
        <v>92</v>
      </c>
      <c r="BK188" s="252">
        <f>ROUND(I188*H188,2)</f>
        <v>0</v>
      </c>
      <c r="BL188" s="18" t="s">
        <v>227</v>
      </c>
      <c r="BM188" s="251" t="s">
        <v>1254</v>
      </c>
    </row>
    <row r="189" s="13" customFormat="1">
      <c r="A189" s="13"/>
      <c r="B189" s="258"/>
      <c r="C189" s="259"/>
      <c r="D189" s="260" t="s">
        <v>256</v>
      </c>
      <c r="E189" s="261" t="s">
        <v>1</v>
      </c>
      <c r="F189" s="262" t="s">
        <v>1255</v>
      </c>
      <c r="G189" s="259"/>
      <c r="H189" s="263">
        <v>0.104</v>
      </c>
      <c r="I189" s="264"/>
      <c r="J189" s="259"/>
      <c r="K189" s="259"/>
      <c r="L189" s="265"/>
      <c r="M189" s="266"/>
      <c r="N189" s="267"/>
      <c r="O189" s="267"/>
      <c r="P189" s="267"/>
      <c r="Q189" s="267"/>
      <c r="R189" s="267"/>
      <c r="S189" s="267"/>
      <c r="T189" s="268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69" t="s">
        <v>256</v>
      </c>
      <c r="AU189" s="269" t="s">
        <v>92</v>
      </c>
      <c r="AV189" s="13" t="s">
        <v>92</v>
      </c>
      <c r="AW189" s="13" t="s">
        <v>32</v>
      </c>
      <c r="AX189" s="13" t="s">
        <v>84</v>
      </c>
      <c r="AY189" s="269" t="s">
        <v>210</v>
      </c>
    </row>
    <row r="190" s="12" customFormat="1" ht="22.8" customHeight="1">
      <c r="A190" s="12"/>
      <c r="B190" s="223"/>
      <c r="C190" s="224"/>
      <c r="D190" s="225" t="s">
        <v>75</v>
      </c>
      <c r="E190" s="237" t="s">
        <v>227</v>
      </c>
      <c r="F190" s="237" t="s">
        <v>454</v>
      </c>
      <c r="G190" s="224"/>
      <c r="H190" s="224"/>
      <c r="I190" s="227"/>
      <c r="J190" s="238">
        <f>BK190</f>
        <v>0</v>
      </c>
      <c r="K190" s="224"/>
      <c r="L190" s="229"/>
      <c r="M190" s="230"/>
      <c r="N190" s="231"/>
      <c r="O190" s="231"/>
      <c r="P190" s="232">
        <f>SUM(P191:P208)</f>
        <v>0</v>
      </c>
      <c r="Q190" s="231"/>
      <c r="R190" s="232">
        <f>SUM(R191:R208)</f>
        <v>53.179948899999999</v>
      </c>
      <c r="S190" s="231"/>
      <c r="T190" s="233">
        <f>SUM(T191:T208)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34" t="s">
        <v>84</v>
      </c>
      <c r="AT190" s="235" t="s">
        <v>75</v>
      </c>
      <c r="AU190" s="235" t="s">
        <v>84</v>
      </c>
      <c r="AY190" s="234" t="s">
        <v>210</v>
      </c>
      <c r="BK190" s="236">
        <f>SUM(BK191:BK208)</f>
        <v>0</v>
      </c>
    </row>
    <row r="191" s="2" customFormat="1" ht="23.4566" customHeight="1">
      <c r="A191" s="39"/>
      <c r="B191" s="40"/>
      <c r="C191" s="239" t="s">
        <v>340</v>
      </c>
      <c r="D191" s="239" t="s">
        <v>213</v>
      </c>
      <c r="E191" s="240" t="s">
        <v>1080</v>
      </c>
      <c r="F191" s="241" t="s">
        <v>1081</v>
      </c>
      <c r="G191" s="242" t="s">
        <v>264</v>
      </c>
      <c r="H191" s="243">
        <v>6.75</v>
      </c>
      <c r="I191" s="244"/>
      <c r="J191" s="245">
        <f>ROUND(I191*H191,2)</f>
        <v>0</v>
      </c>
      <c r="K191" s="246"/>
      <c r="L191" s="45"/>
      <c r="M191" s="247" t="s">
        <v>1</v>
      </c>
      <c r="N191" s="248" t="s">
        <v>42</v>
      </c>
      <c r="O191" s="98"/>
      <c r="P191" s="249">
        <f>O191*H191</f>
        <v>0</v>
      </c>
      <c r="Q191" s="249">
        <v>2.3456700000000001</v>
      </c>
      <c r="R191" s="249">
        <f>Q191*H191</f>
        <v>15.833272500000001</v>
      </c>
      <c r="S191" s="249">
        <v>0</v>
      </c>
      <c r="T191" s="250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51" t="s">
        <v>227</v>
      </c>
      <c r="AT191" s="251" t="s">
        <v>213</v>
      </c>
      <c r="AU191" s="251" t="s">
        <v>92</v>
      </c>
      <c r="AY191" s="18" t="s">
        <v>210</v>
      </c>
      <c r="BE191" s="252">
        <f>IF(N191="základná",J191,0)</f>
        <v>0</v>
      </c>
      <c r="BF191" s="252">
        <f>IF(N191="znížená",J191,0)</f>
        <v>0</v>
      </c>
      <c r="BG191" s="252">
        <f>IF(N191="zákl. prenesená",J191,0)</f>
        <v>0</v>
      </c>
      <c r="BH191" s="252">
        <f>IF(N191="zníž. prenesená",J191,0)</f>
        <v>0</v>
      </c>
      <c r="BI191" s="252">
        <f>IF(N191="nulová",J191,0)</f>
        <v>0</v>
      </c>
      <c r="BJ191" s="18" t="s">
        <v>92</v>
      </c>
      <c r="BK191" s="252">
        <f>ROUND(I191*H191,2)</f>
        <v>0</v>
      </c>
      <c r="BL191" s="18" t="s">
        <v>227</v>
      </c>
      <c r="BM191" s="251" t="s">
        <v>1082</v>
      </c>
    </row>
    <row r="192" s="13" customFormat="1">
      <c r="A192" s="13"/>
      <c r="B192" s="258"/>
      <c r="C192" s="259"/>
      <c r="D192" s="260" t="s">
        <v>256</v>
      </c>
      <c r="E192" s="261" t="s">
        <v>1</v>
      </c>
      <c r="F192" s="262" t="s">
        <v>1256</v>
      </c>
      <c r="G192" s="259"/>
      <c r="H192" s="263">
        <v>6.75</v>
      </c>
      <c r="I192" s="264"/>
      <c r="J192" s="259"/>
      <c r="K192" s="259"/>
      <c r="L192" s="265"/>
      <c r="M192" s="266"/>
      <c r="N192" s="267"/>
      <c r="O192" s="267"/>
      <c r="P192" s="267"/>
      <c r="Q192" s="267"/>
      <c r="R192" s="267"/>
      <c r="S192" s="267"/>
      <c r="T192" s="268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69" t="s">
        <v>256</v>
      </c>
      <c r="AU192" s="269" t="s">
        <v>92</v>
      </c>
      <c r="AV192" s="13" t="s">
        <v>92</v>
      </c>
      <c r="AW192" s="13" t="s">
        <v>32</v>
      </c>
      <c r="AX192" s="13" t="s">
        <v>76</v>
      </c>
      <c r="AY192" s="269" t="s">
        <v>210</v>
      </c>
    </row>
    <row r="193" s="2" customFormat="1" ht="23.4566" customHeight="1">
      <c r="A193" s="39"/>
      <c r="B193" s="40"/>
      <c r="C193" s="239" t="s">
        <v>346</v>
      </c>
      <c r="D193" s="239" t="s">
        <v>213</v>
      </c>
      <c r="E193" s="240" t="s">
        <v>1084</v>
      </c>
      <c r="F193" s="241" t="s">
        <v>1085</v>
      </c>
      <c r="G193" s="242" t="s">
        <v>254</v>
      </c>
      <c r="H193" s="243">
        <v>23.800000000000001</v>
      </c>
      <c r="I193" s="244"/>
      <c r="J193" s="245">
        <f>ROUND(I193*H193,2)</f>
        <v>0</v>
      </c>
      <c r="K193" s="246"/>
      <c r="L193" s="45"/>
      <c r="M193" s="247" t="s">
        <v>1</v>
      </c>
      <c r="N193" s="248" t="s">
        <v>42</v>
      </c>
      <c r="O193" s="98"/>
      <c r="P193" s="249">
        <f>O193*H193</f>
        <v>0</v>
      </c>
      <c r="Q193" s="249">
        <v>0.00777</v>
      </c>
      <c r="R193" s="249">
        <f>Q193*H193</f>
        <v>0.18492600000000001</v>
      </c>
      <c r="S193" s="249">
        <v>0</v>
      </c>
      <c r="T193" s="250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51" t="s">
        <v>227</v>
      </c>
      <c r="AT193" s="251" t="s">
        <v>213</v>
      </c>
      <c r="AU193" s="251" t="s">
        <v>92</v>
      </c>
      <c r="AY193" s="18" t="s">
        <v>210</v>
      </c>
      <c r="BE193" s="252">
        <f>IF(N193="základná",J193,0)</f>
        <v>0</v>
      </c>
      <c r="BF193" s="252">
        <f>IF(N193="znížená",J193,0)</f>
        <v>0</v>
      </c>
      <c r="BG193" s="252">
        <f>IF(N193="zákl. prenesená",J193,0)</f>
        <v>0</v>
      </c>
      <c r="BH193" s="252">
        <f>IF(N193="zníž. prenesená",J193,0)</f>
        <v>0</v>
      </c>
      <c r="BI193" s="252">
        <f>IF(N193="nulová",J193,0)</f>
        <v>0</v>
      </c>
      <c r="BJ193" s="18" t="s">
        <v>92</v>
      </c>
      <c r="BK193" s="252">
        <f>ROUND(I193*H193,2)</f>
        <v>0</v>
      </c>
      <c r="BL193" s="18" t="s">
        <v>227</v>
      </c>
      <c r="BM193" s="251" t="s">
        <v>1086</v>
      </c>
    </row>
    <row r="194" s="13" customFormat="1">
      <c r="A194" s="13"/>
      <c r="B194" s="258"/>
      <c r="C194" s="259"/>
      <c r="D194" s="260" t="s">
        <v>256</v>
      </c>
      <c r="E194" s="261" t="s">
        <v>1</v>
      </c>
      <c r="F194" s="262" t="s">
        <v>1257</v>
      </c>
      <c r="G194" s="259"/>
      <c r="H194" s="263">
        <v>23.800000000000001</v>
      </c>
      <c r="I194" s="264"/>
      <c r="J194" s="259"/>
      <c r="K194" s="259"/>
      <c r="L194" s="265"/>
      <c r="M194" s="266"/>
      <c r="N194" s="267"/>
      <c r="O194" s="267"/>
      <c r="P194" s="267"/>
      <c r="Q194" s="267"/>
      <c r="R194" s="267"/>
      <c r="S194" s="267"/>
      <c r="T194" s="268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69" t="s">
        <v>256</v>
      </c>
      <c r="AU194" s="269" t="s">
        <v>92</v>
      </c>
      <c r="AV194" s="13" t="s">
        <v>92</v>
      </c>
      <c r="AW194" s="13" t="s">
        <v>32</v>
      </c>
      <c r="AX194" s="13" t="s">
        <v>76</v>
      </c>
      <c r="AY194" s="269" t="s">
        <v>210</v>
      </c>
    </row>
    <row r="195" s="2" customFormat="1" ht="23.4566" customHeight="1">
      <c r="A195" s="39"/>
      <c r="B195" s="40"/>
      <c r="C195" s="239" t="s">
        <v>353</v>
      </c>
      <c r="D195" s="239" t="s">
        <v>213</v>
      </c>
      <c r="E195" s="240" t="s">
        <v>1088</v>
      </c>
      <c r="F195" s="241" t="s">
        <v>1089</v>
      </c>
      <c r="G195" s="242" t="s">
        <v>254</v>
      </c>
      <c r="H195" s="243">
        <v>23.800000000000001</v>
      </c>
      <c r="I195" s="244"/>
      <c r="J195" s="245">
        <f>ROUND(I195*H195,2)</f>
        <v>0</v>
      </c>
      <c r="K195" s="246"/>
      <c r="L195" s="45"/>
      <c r="M195" s="247" t="s">
        <v>1</v>
      </c>
      <c r="N195" s="248" t="s">
        <v>42</v>
      </c>
      <c r="O195" s="98"/>
      <c r="P195" s="249">
        <f>O195*H195</f>
        <v>0</v>
      </c>
      <c r="Q195" s="249">
        <v>4.0000000000000003E-05</v>
      </c>
      <c r="R195" s="249">
        <f>Q195*H195</f>
        <v>0.00095200000000000016</v>
      </c>
      <c r="S195" s="249">
        <v>0</v>
      </c>
      <c r="T195" s="250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51" t="s">
        <v>227</v>
      </c>
      <c r="AT195" s="251" t="s">
        <v>213</v>
      </c>
      <c r="AU195" s="251" t="s">
        <v>92</v>
      </c>
      <c r="AY195" s="18" t="s">
        <v>210</v>
      </c>
      <c r="BE195" s="252">
        <f>IF(N195="základná",J195,0)</f>
        <v>0</v>
      </c>
      <c r="BF195" s="252">
        <f>IF(N195="znížená",J195,0)</f>
        <v>0</v>
      </c>
      <c r="BG195" s="252">
        <f>IF(N195="zákl. prenesená",J195,0)</f>
        <v>0</v>
      </c>
      <c r="BH195" s="252">
        <f>IF(N195="zníž. prenesená",J195,0)</f>
        <v>0</v>
      </c>
      <c r="BI195" s="252">
        <f>IF(N195="nulová",J195,0)</f>
        <v>0</v>
      </c>
      <c r="BJ195" s="18" t="s">
        <v>92</v>
      </c>
      <c r="BK195" s="252">
        <f>ROUND(I195*H195,2)</f>
        <v>0</v>
      </c>
      <c r="BL195" s="18" t="s">
        <v>227</v>
      </c>
      <c r="BM195" s="251" t="s">
        <v>1090</v>
      </c>
    </row>
    <row r="196" s="2" customFormat="1" ht="21.0566" customHeight="1">
      <c r="A196" s="39"/>
      <c r="B196" s="40"/>
      <c r="C196" s="239" t="s">
        <v>7</v>
      </c>
      <c r="D196" s="239" t="s">
        <v>213</v>
      </c>
      <c r="E196" s="240" t="s">
        <v>1091</v>
      </c>
      <c r="F196" s="241" t="s">
        <v>1092</v>
      </c>
      <c r="G196" s="242" t="s">
        <v>333</v>
      </c>
      <c r="H196" s="243">
        <v>0.69799999999999995</v>
      </c>
      <c r="I196" s="244"/>
      <c r="J196" s="245">
        <f>ROUND(I196*H196,2)</f>
        <v>0</v>
      </c>
      <c r="K196" s="246"/>
      <c r="L196" s="45"/>
      <c r="M196" s="247" t="s">
        <v>1</v>
      </c>
      <c r="N196" s="248" t="s">
        <v>42</v>
      </c>
      <c r="O196" s="98"/>
      <c r="P196" s="249">
        <f>O196*H196</f>
        <v>0</v>
      </c>
      <c r="Q196" s="249">
        <v>1.0538000000000001</v>
      </c>
      <c r="R196" s="249">
        <f>Q196*H196</f>
        <v>0.7355524</v>
      </c>
      <c r="S196" s="249">
        <v>0</v>
      </c>
      <c r="T196" s="250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51" t="s">
        <v>227</v>
      </c>
      <c r="AT196" s="251" t="s">
        <v>213</v>
      </c>
      <c r="AU196" s="251" t="s">
        <v>92</v>
      </c>
      <c r="AY196" s="18" t="s">
        <v>210</v>
      </c>
      <c r="BE196" s="252">
        <f>IF(N196="základná",J196,0)</f>
        <v>0</v>
      </c>
      <c r="BF196" s="252">
        <f>IF(N196="znížená",J196,0)</f>
        <v>0</v>
      </c>
      <c r="BG196" s="252">
        <f>IF(N196="zákl. prenesená",J196,0)</f>
        <v>0</v>
      </c>
      <c r="BH196" s="252">
        <f>IF(N196="zníž. prenesená",J196,0)</f>
        <v>0</v>
      </c>
      <c r="BI196" s="252">
        <f>IF(N196="nulová",J196,0)</f>
        <v>0</v>
      </c>
      <c r="BJ196" s="18" t="s">
        <v>92</v>
      </c>
      <c r="BK196" s="252">
        <f>ROUND(I196*H196,2)</f>
        <v>0</v>
      </c>
      <c r="BL196" s="18" t="s">
        <v>227</v>
      </c>
      <c r="BM196" s="251" t="s">
        <v>1093</v>
      </c>
    </row>
    <row r="197" s="13" customFormat="1">
      <c r="A197" s="13"/>
      <c r="B197" s="258"/>
      <c r="C197" s="259"/>
      <c r="D197" s="260" t="s">
        <v>256</v>
      </c>
      <c r="E197" s="261" t="s">
        <v>1</v>
      </c>
      <c r="F197" s="262" t="s">
        <v>1258</v>
      </c>
      <c r="G197" s="259"/>
      <c r="H197" s="263">
        <v>0.69799999999999995</v>
      </c>
      <c r="I197" s="264"/>
      <c r="J197" s="259"/>
      <c r="K197" s="259"/>
      <c r="L197" s="265"/>
      <c r="M197" s="266"/>
      <c r="N197" s="267"/>
      <c r="O197" s="267"/>
      <c r="P197" s="267"/>
      <c r="Q197" s="267"/>
      <c r="R197" s="267"/>
      <c r="S197" s="267"/>
      <c r="T197" s="268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69" t="s">
        <v>256</v>
      </c>
      <c r="AU197" s="269" t="s">
        <v>92</v>
      </c>
      <c r="AV197" s="13" t="s">
        <v>92</v>
      </c>
      <c r="AW197" s="13" t="s">
        <v>32</v>
      </c>
      <c r="AX197" s="13" t="s">
        <v>84</v>
      </c>
      <c r="AY197" s="269" t="s">
        <v>210</v>
      </c>
    </row>
    <row r="198" s="2" customFormat="1" ht="31.92453" customHeight="1">
      <c r="A198" s="39"/>
      <c r="B198" s="40"/>
      <c r="C198" s="239" t="s">
        <v>362</v>
      </c>
      <c r="D198" s="239" t="s">
        <v>213</v>
      </c>
      <c r="E198" s="240" t="s">
        <v>456</v>
      </c>
      <c r="F198" s="241" t="s">
        <v>457</v>
      </c>
      <c r="G198" s="242" t="s">
        <v>254</v>
      </c>
      <c r="H198" s="243">
        <v>26.5</v>
      </c>
      <c r="I198" s="244"/>
      <c r="J198" s="245">
        <f>ROUND(I198*H198,2)</f>
        <v>0</v>
      </c>
      <c r="K198" s="246"/>
      <c r="L198" s="45"/>
      <c r="M198" s="247" t="s">
        <v>1</v>
      </c>
      <c r="N198" s="248" t="s">
        <v>42</v>
      </c>
      <c r="O198" s="98"/>
      <c r="P198" s="249">
        <f>O198*H198</f>
        <v>0</v>
      </c>
      <c r="Q198" s="249">
        <v>0.23366999999999999</v>
      </c>
      <c r="R198" s="249">
        <f>Q198*H198</f>
        <v>6.1922549999999994</v>
      </c>
      <c r="S198" s="249">
        <v>0</v>
      </c>
      <c r="T198" s="250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51" t="s">
        <v>227</v>
      </c>
      <c r="AT198" s="251" t="s">
        <v>213</v>
      </c>
      <c r="AU198" s="251" t="s">
        <v>92</v>
      </c>
      <c r="AY198" s="18" t="s">
        <v>210</v>
      </c>
      <c r="BE198" s="252">
        <f>IF(N198="základná",J198,0)</f>
        <v>0</v>
      </c>
      <c r="BF198" s="252">
        <f>IF(N198="znížená",J198,0)</f>
        <v>0</v>
      </c>
      <c r="BG198" s="252">
        <f>IF(N198="zákl. prenesená",J198,0)</f>
        <v>0</v>
      </c>
      <c r="BH198" s="252">
        <f>IF(N198="zníž. prenesená",J198,0)</f>
        <v>0</v>
      </c>
      <c r="BI198" s="252">
        <f>IF(N198="nulová",J198,0)</f>
        <v>0</v>
      </c>
      <c r="BJ198" s="18" t="s">
        <v>92</v>
      </c>
      <c r="BK198" s="252">
        <f>ROUND(I198*H198,2)</f>
        <v>0</v>
      </c>
      <c r="BL198" s="18" t="s">
        <v>227</v>
      </c>
      <c r="BM198" s="251" t="s">
        <v>1096</v>
      </c>
    </row>
    <row r="199" s="13" customFormat="1">
      <c r="A199" s="13"/>
      <c r="B199" s="258"/>
      <c r="C199" s="259"/>
      <c r="D199" s="260" t="s">
        <v>256</v>
      </c>
      <c r="E199" s="261" t="s">
        <v>1</v>
      </c>
      <c r="F199" s="262" t="s">
        <v>1259</v>
      </c>
      <c r="G199" s="259"/>
      <c r="H199" s="263">
        <v>26.5</v>
      </c>
      <c r="I199" s="264"/>
      <c r="J199" s="259"/>
      <c r="K199" s="259"/>
      <c r="L199" s="265"/>
      <c r="M199" s="266"/>
      <c r="N199" s="267"/>
      <c r="O199" s="267"/>
      <c r="P199" s="267"/>
      <c r="Q199" s="267"/>
      <c r="R199" s="267"/>
      <c r="S199" s="267"/>
      <c r="T199" s="268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69" t="s">
        <v>256</v>
      </c>
      <c r="AU199" s="269" t="s">
        <v>92</v>
      </c>
      <c r="AV199" s="13" t="s">
        <v>92</v>
      </c>
      <c r="AW199" s="13" t="s">
        <v>32</v>
      </c>
      <c r="AX199" s="13" t="s">
        <v>76</v>
      </c>
      <c r="AY199" s="269" t="s">
        <v>210</v>
      </c>
    </row>
    <row r="200" s="2" customFormat="1" ht="23.4566" customHeight="1">
      <c r="A200" s="39"/>
      <c r="B200" s="40"/>
      <c r="C200" s="239" t="s">
        <v>368</v>
      </c>
      <c r="D200" s="239" t="s">
        <v>213</v>
      </c>
      <c r="E200" s="240" t="s">
        <v>1260</v>
      </c>
      <c r="F200" s="241" t="s">
        <v>1261</v>
      </c>
      <c r="G200" s="242" t="s">
        <v>264</v>
      </c>
      <c r="H200" s="243">
        <v>0.22500000000000001</v>
      </c>
      <c r="I200" s="244"/>
      <c r="J200" s="245">
        <f>ROUND(I200*H200,2)</f>
        <v>0</v>
      </c>
      <c r="K200" s="246"/>
      <c r="L200" s="45"/>
      <c r="M200" s="247" t="s">
        <v>1</v>
      </c>
      <c r="N200" s="248" t="s">
        <v>42</v>
      </c>
      <c r="O200" s="98"/>
      <c r="P200" s="249">
        <f>O200*H200</f>
        <v>0</v>
      </c>
      <c r="Q200" s="249">
        <v>1.7034</v>
      </c>
      <c r="R200" s="249">
        <f>Q200*H200</f>
        <v>0.38326500000000002</v>
      </c>
      <c r="S200" s="249">
        <v>0</v>
      </c>
      <c r="T200" s="250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51" t="s">
        <v>227</v>
      </c>
      <c r="AT200" s="251" t="s">
        <v>213</v>
      </c>
      <c r="AU200" s="251" t="s">
        <v>92</v>
      </c>
      <c r="AY200" s="18" t="s">
        <v>210</v>
      </c>
      <c r="BE200" s="252">
        <f>IF(N200="základná",J200,0)</f>
        <v>0</v>
      </c>
      <c r="BF200" s="252">
        <f>IF(N200="znížená",J200,0)</f>
        <v>0</v>
      </c>
      <c r="BG200" s="252">
        <f>IF(N200="zákl. prenesená",J200,0)</f>
        <v>0</v>
      </c>
      <c r="BH200" s="252">
        <f>IF(N200="zníž. prenesená",J200,0)</f>
        <v>0</v>
      </c>
      <c r="BI200" s="252">
        <f>IF(N200="nulová",J200,0)</f>
        <v>0</v>
      </c>
      <c r="BJ200" s="18" t="s">
        <v>92</v>
      </c>
      <c r="BK200" s="252">
        <f>ROUND(I200*H200,2)</f>
        <v>0</v>
      </c>
      <c r="BL200" s="18" t="s">
        <v>227</v>
      </c>
      <c r="BM200" s="251" t="s">
        <v>1262</v>
      </c>
    </row>
    <row r="201" s="13" customFormat="1">
      <c r="A201" s="13"/>
      <c r="B201" s="258"/>
      <c r="C201" s="259"/>
      <c r="D201" s="260" t="s">
        <v>256</v>
      </c>
      <c r="E201" s="261" t="s">
        <v>1</v>
      </c>
      <c r="F201" s="262" t="s">
        <v>1263</v>
      </c>
      <c r="G201" s="259"/>
      <c r="H201" s="263">
        <v>0.22500000000000001</v>
      </c>
      <c r="I201" s="264"/>
      <c r="J201" s="259"/>
      <c r="K201" s="259"/>
      <c r="L201" s="265"/>
      <c r="M201" s="266"/>
      <c r="N201" s="267"/>
      <c r="O201" s="267"/>
      <c r="P201" s="267"/>
      <c r="Q201" s="267"/>
      <c r="R201" s="267"/>
      <c r="S201" s="267"/>
      <c r="T201" s="268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69" t="s">
        <v>256</v>
      </c>
      <c r="AU201" s="269" t="s">
        <v>92</v>
      </c>
      <c r="AV201" s="13" t="s">
        <v>92</v>
      </c>
      <c r="AW201" s="13" t="s">
        <v>32</v>
      </c>
      <c r="AX201" s="13" t="s">
        <v>76</v>
      </c>
      <c r="AY201" s="269" t="s">
        <v>210</v>
      </c>
    </row>
    <row r="202" s="2" customFormat="1" ht="23.4566" customHeight="1">
      <c r="A202" s="39"/>
      <c r="B202" s="40"/>
      <c r="C202" s="239" t="s">
        <v>373</v>
      </c>
      <c r="D202" s="239" t="s">
        <v>213</v>
      </c>
      <c r="E202" s="240" t="s">
        <v>1100</v>
      </c>
      <c r="F202" s="241" t="s">
        <v>1101</v>
      </c>
      <c r="G202" s="242" t="s">
        <v>254</v>
      </c>
      <c r="H202" s="243">
        <v>26.5</v>
      </c>
      <c r="I202" s="244"/>
      <c r="J202" s="245">
        <f>ROUND(I202*H202,2)</f>
        <v>0</v>
      </c>
      <c r="K202" s="246"/>
      <c r="L202" s="45"/>
      <c r="M202" s="247" t="s">
        <v>1</v>
      </c>
      <c r="N202" s="248" t="s">
        <v>42</v>
      </c>
      <c r="O202" s="98"/>
      <c r="P202" s="249">
        <f>O202*H202</f>
        <v>0</v>
      </c>
      <c r="Q202" s="249">
        <v>0.30059999999999998</v>
      </c>
      <c r="R202" s="249">
        <f>Q202*H202</f>
        <v>7.9658999999999995</v>
      </c>
      <c r="S202" s="249">
        <v>0</v>
      </c>
      <c r="T202" s="250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51" t="s">
        <v>227</v>
      </c>
      <c r="AT202" s="251" t="s">
        <v>213</v>
      </c>
      <c r="AU202" s="251" t="s">
        <v>92</v>
      </c>
      <c r="AY202" s="18" t="s">
        <v>210</v>
      </c>
      <c r="BE202" s="252">
        <f>IF(N202="základná",J202,0)</f>
        <v>0</v>
      </c>
      <c r="BF202" s="252">
        <f>IF(N202="znížená",J202,0)</f>
        <v>0</v>
      </c>
      <c r="BG202" s="252">
        <f>IF(N202="zákl. prenesená",J202,0)</f>
        <v>0</v>
      </c>
      <c r="BH202" s="252">
        <f>IF(N202="zníž. prenesená",J202,0)</f>
        <v>0</v>
      </c>
      <c r="BI202" s="252">
        <f>IF(N202="nulová",J202,0)</f>
        <v>0</v>
      </c>
      <c r="BJ202" s="18" t="s">
        <v>92</v>
      </c>
      <c r="BK202" s="252">
        <f>ROUND(I202*H202,2)</f>
        <v>0</v>
      </c>
      <c r="BL202" s="18" t="s">
        <v>227</v>
      </c>
      <c r="BM202" s="251" t="s">
        <v>1264</v>
      </c>
    </row>
    <row r="203" s="13" customFormat="1">
      <c r="A203" s="13"/>
      <c r="B203" s="258"/>
      <c r="C203" s="259"/>
      <c r="D203" s="260" t="s">
        <v>256</v>
      </c>
      <c r="E203" s="261" t="s">
        <v>1</v>
      </c>
      <c r="F203" s="262" t="s">
        <v>1259</v>
      </c>
      <c r="G203" s="259"/>
      <c r="H203" s="263">
        <v>26.5</v>
      </c>
      <c r="I203" s="264"/>
      <c r="J203" s="259"/>
      <c r="K203" s="259"/>
      <c r="L203" s="265"/>
      <c r="M203" s="266"/>
      <c r="N203" s="267"/>
      <c r="O203" s="267"/>
      <c r="P203" s="267"/>
      <c r="Q203" s="267"/>
      <c r="R203" s="267"/>
      <c r="S203" s="267"/>
      <c r="T203" s="268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69" t="s">
        <v>256</v>
      </c>
      <c r="AU203" s="269" t="s">
        <v>92</v>
      </c>
      <c r="AV203" s="13" t="s">
        <v>92</v>
      </c>
      <c r="AW203" s="13" t="s">
        <v>32</v>
      </c>
      <c r="AX203" s="13" t="s">
        <v>76</v>
      </c>
      <c r="AY203" s="269" t="s">
        <v>210</v>
      </c>
    </row>
    <row r="204" s="14" customFormat="1">
      <c r="A204" s="14"/>
      <c r="B204" s="270"/>
      <c r="C204" s="271"/>
      <c r="D204" s="260" t="s">
        <v>256</v>
      </c>
      <c r="E204" s="272" t="s">
        <v>1</v>
      </c>
      <c r="F204" s="273" t="s">
        <v>268</v>
      </c>
      <c r="G204" s="271"/>
      <c r="H204" s="274">
        <v>26.5</v>
      </c>
      <c r="I204" s="275"/>
      <c r="J204" s="271"/>
      <c r="K204" s="271"/>
      <c r="L204" s="276"/>
      <c r="M204" s="277"/>
      <c r="N204" s="278"/>
      <c r="O204" s="278"/>
      <c r="P204" s="278"/>
      <c r="Q204" s="278"/>
      <c r="R204" s="278"/>
      <c r="S204" s="278"/>
      <c r="T204" s="279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80" t="s">
        <v>256</v>
      </c>
      <c r="AU204" s="280" t="s">
        <v>92</v>
      </c>
      <c r="AV204" s="14" t="s">
        <v>227</v>
      </c>
      <c r="AW204" s="14" t="s">
        <v>4</v>
      </c>
      <c r="AX204" s="14" t="s">
        <v>84</v>
      </c>
      <c r="AY204" s="280" t="s">
        <v>210</v>
      </c>
    </row>
    <row r="205" s="2" customFormat="1" ht="31.92453" customHeight="1">
      <c r="A205" s="39"/>
      <c r="B205" s="40"/>
      <c r="C205" s="239" t="s">
        <v>378</v>
      </c>
      <c r="D205" s="239" t="s">
        <v>213</v>
      </c>
      <c r="E205" s="240" t="s">
        <v>476</v>
      </c>
      <c r="F205" s="241" t="s">
        <v>477</v>
      </c>
      <c r="G205" s="242" t="s">
        <v>264</v>
      </c>
      <c r="H205" s="243">
        <v>0.90000000000000002</v>
      </c>
      <c r="I205" s="244"/>
      <c r="J205" s="245">
        <f>ROUND(I205*H205,2)</f>
        <v>0</v>
      </c>
      <c r="K205" s="246"/>
      <c r="L205" s="45"/>
      <c r="M205" s="247" t="s">
        <v>1</v>
      </c>
      <c r="N205" s="248" t="s">
        <v>42</v>
      </c>
      <c r="O205" s="98"/>
      <c r="P205" s="249">
        <f>O205*H205</f>
        <v>0</v>
      </c>
      <c r="Q205" s="249">
        <v>2.2632400000000001</v>
      </c>
      <c r="R205" s="249">
        <f>Q205*H205</f>
        <v>2.0369160000000002</v>
      </c>
      <c r="S205" s="249">
        <v>0</v>
      </c>
      <c r="T205" s="250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51" t="s">
        <v>227</v>
      </c>
      <c r="AT205" s="251" t="s">
        <v>213</v>
      </c>
      <c r="AU205" s="251" t="s">
        <v>92</v>
      </c>
      <c r="AY205" s="18" t="s">
        <v>210</v>
      </c>
      <c r="BE205" s="252">
        <f>IF(N205="základná",J205,0)</f>
        <v>0</v>
      </c>
      <c r="BF205" s="252">
        <f>IF(N205="znížená",J205,0)</f>
        <v>0</v>
      </c>
      <c r="BG205" s="252">
        <f>IF(N205="zákl. prenesená",J205,0)</f>
        <v>0</v>
      </c>
      <c r="BH205" s="252">
        <f>IF(N205="zníž. prenesená",J205,0)</f>
        <v>0</v>
      </c>
      <c r="BI205" s="252">
        <f>IF(N205="nulová",J205,0)</f>
        <v>0</v>
      </c>
      <c r="BJ205" s="18" t="s">
        <v>92</v>
      </c>
      <c r="BK205" s="252">
        <f>ROUND(I205*H205,2)</f>
        <v>0</v>
      </c>
      <c r="BL205" s="18" t="s">
        <v>227</v>
      </c>
      <c r="BM205" s="251" t="s">
        <v>1265</v>
      </c>
    </row>
    <row r="206" s="13" customFormat="1">
      <c r="A206" s="13"/>
      <c r="B206" s="258"/>
      <c r="C206" s="259"/>
      <c r="D206" s="260" t="s">
        <v>256</v>
      </c>
      <c r="E206" s="261" t="s">
        <v>1</v>
      </c>
      <c r="F206" s="262" t="s">
        <v>1266</v>
      </c>
      <c r="G206" s="259"/>
      <c r="H206" s="263">
        <v>0.90000000000000002</v>
      </c>
      <c r="I206" s="264"/>
      <c r="J206" s="259"/>
      <c r="K206" s="259"/>
      <c r="L206" s="265"/>
      <c r="M206" s="266"/>
      <c r="N206" s="267"/>
      <c r="O206" s="267"/>
      <c r="P206" s="267"/>
      <c r="Q206" s="267"/>
      <c r="R206" s="267"/>
      <c r="S206" s="267"/>
      <c r="T206" s="268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69" t="s">
        <v>256</v>
      </c>
      <c r="AU206" s="269" t="s">
        <v>92</v>
      </c>
      <c r="AV206" s="13" t="s">
        <v>92</v>
      </c>
      <c r="AW206" s="13" t="s">
        <v>32</v>
      </c>
      <c r="AX206" s="13" t="s">
        <v>84</v>
      </c>
      <c r="AY206" s="269" t="s">
        <v>210</v>
      </c>
    </row>
    <row r="207" s="2" customFormat="1" ht="31.92453" customHeight="1">
      <c r="A207" s="39"/>
      <c r="B207" s="40"/>
      <c r="C207" s="239" t="s">
        <v>383</v>
      </c>
      <c r="D207" s="239" t="s">
        <v>213</v>
      </c>
      <c r="E207" s="240" t="s">
        <v>491</v>
      </c>
      <c r="F207" s="241" t="s">
        <v>492</v>
      </c>
      <c r="G207" s="242" t="s">
        <v>254</v>
      </c>
      <c r="H207" s="243">
        <v>26.5</v>
      </c>
      <c r="I207" s="244"/>
      <c r="J207" s="245">
        <f>ROUND(I207*H207,2)</f>
        <v>0</v>
      </c>
      <c r="K207" s="246"/>
      <c r="L207" s="45"/>
      <c r="M207" s="247" t="s">
        <v>1</v>
      </c>
      <c r="N207" s="248" t="s">
        <v>42</v>
      </c>
      <c r="O207" s="98"/>
      <c r="P207" s="249">
        <f>O207*H207</f>
        <v>0</v>
      </c>
      <c r="Q207" s="249">
        <v>0.74894000000000005</v>
      </c>
      <c r="R207" s="249">
        <f>Q207*H207</f>
        <v>19.846910000000001</v>
      </c>
      <c r="S207" s="249">
        <v>0</v>
      </c>
      <c r="T207" s="250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51" t="s">
        <v>227</v>
      </c>
      <c r="AT207" s="251" t="s">
        <v>213</v>
      </c>
      <c r="AU207" s="251" t="s">
        <v>92</v>
      </c>
      <c r="AY207" s="18" t="s">
        <v>210</v>
      </c>
      <c r="BE207" s="252">
        <f>IF(N207="základná",J207,0)</f>
        <v>0</v>
      </c>
      <c r="BF207" s="252">
        <f>IF(N207="znížená",J207,0)</f>
        <v>0</v>
      </c>
      <c r="BG207" s="252">
        <f>IF(N207="zákl. prenesená",J207,0)</f>
        <v>0</v>
      </c>
      <c r="BH207" s="252">
        <f>IF(N207="zníž. prenesená",J207,0)</f>
        <v>0</v>
      </c>
      <c r="BI207" s="252">
        <f>IF(N207="nulová",J207,0)</f>
        <v>0</v>
      </c>
      <c r="BJ207" s="18" t="s">
        <v>92</v>
      </c>
      <c r="BK207" s="252">
        <f>ROUND(I207*H207,2)</f>
        <v>0</v>
      </c>
      <c r="BL207" s="18" t="s">
        <v>227</v>
      </c>
      <c r="BM207" s="251" t="s">
        <v>1107</v>
      </c>
    </row>
    <row r="208" s="13" customFormat="1">
      <c r="A208" s="13"/>
      <c r="B208" s="258"/>
      <c r="C208" s="259"/>
      <c r="D208" s="260" t="s">
        <v>256</v>
      </c>
      <c r="E208" s="261" t="s">
        <v>1</v>
      </c>
      <c r="F208" s="262" t="s">
        <v>1259</v>
      </c>
      <c r="G208" s="259"/>
      <c r="H208" s="263">
        <v>26.5</v>
      </c>
      <c r="I208" s="264"/>
      <c r="J208" s="259"/>
      <c r="K208" s="259"/>
      <c r="L208" s="265"/>
      <c r="M208" s="266"/>
      <c r="N208" s="267"/>
      <c r="O208" s="267"/>
      <c r="P208" s="267"/>
      <c r="Q208" s="267"/>
      <c r="R208" s="267"/>
      <c r="S208" s="267"/>
      <c r="T208" s="268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69" t="s">
        <v>256</v>
      </c>
      <c r="AU208" s="269" t="s">
        <v>92</v>
      </c>
      <c r="AV208" s="13" t="s">
        <v>92</v>
      </c>
      <c r="AW208" s="13" t="s">
        <v>32</v>
      </c>
      <c r="AX208" s="13" t="s">
        <v>76</v>
      </c>
      <c r="AY208" s="269" t="s">
        <v>210</v>
      </c>
    </row>
    <row r="209" s="12" customFormat="1" ht="22.8" customHeight="1">
      <c r="A209" s="12"/>
      <c r="B209" s="223"/>
      <c r="C209" s="224"/>
      <c r="D209" s="225" t="s">
        <v>75</v>
      </c>
      <c r="E209" s="237" t="s">
        <v>209</v>
      </c>
      <c r="F209" s="237" t="s">
        <v>494</v>
      </c>
      <c r="G209" s="224"/>
      <c r="H209" s="224"/>
      <c r="I209" s="227"/>
      <c r="J209" s="238">
        <f>BK209</f>
        <v>0</v>
      </c>
      <c r="K209" s="224"/>
      <c r="L209" s="229"/>
      <c r="M209" s="230"/>
      <c r="N209" s="231"/>
      <c r="O209" s="231"/>
      <c r="P209" s="232">
        <f>SUM(P210:P215)</f>
        <v>0</v>
      </c>
      <c r="Q209" s="231"/>
      <c r="R209" s="232">
        <f>SUM(R210:R215)</f>
        <v>23.033010000000001</v>
      </c>
      <c r="S209" s="231"/>
      <c r="T209" s="233">
        <f>SUM(T210:T215)</f>
        <v>0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234" t="s">
        <v>84</v>
      </c>
      <c r="AT209" s="235" t="s">
        <v>75</v>
      </c>
      <c r="AU209" s="235" t="s">
        <v>84</v>
      </c>
      <c r="AY209" s="234" t="s">
        <v>210</v>
      </c>
      <c r="BK209" s="236">
        <f>SUM(BK210:BK215)</f>
        <v>0</v>
      </c>
    </row>
    <row r="210" s="2" customFormat="1" ht="23.4566" customHeight="1">
      <c r="A210" s="39"/>
      <c r="B210" s="40"/>
      <c r="C210" s="239" t="s">
        <v>388</v>
      </c>
      <c r="D210" s="239" t="s">
        <v>213</v>
      </c>
      <c r="E210" s="240" t="s">
        <v>496</v>
      </c>
      <c r="F210" s="241" t="s">
        <v>497</v>
      </c>
      <c r="G210" s="242" t="s">
        <v>254</v>
      </c>
      <c r="H210" s="243">
        <v>21</v>
      </c>
      <c r="I210" s="244"/>
      <c r="J210" s="245">
        <f>ROUND(I210*H210,2)</f>
        <v>0</v>
      </c>
      <c r="K210" s="246"/>
      <c r="L210" s="45"/>
      <c r="M210" s="247" t="s">
        <v>1</v>
      </c>
      <c r="N210" s="248" t="s">
        <v>42</v>
      </c>
      <c r="O210" s="98"/>
      <c r="P210" s="249">
        <f>O210*H210</f>
        <v>0</v>
      </c>
      <c r="Q210" s="249">
        <v>0.46166000000000001</v>
      </c>
      <c r="R210" s="249">
        <f>Q210*H210</f>
        <v>9.6948600000000003</v>
      </c>
      <c r="S210" s="249">
        <v>0</v>
      </c>
      <c r="T210" s="250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51" t="s">
        <v>227</v>
      </c>
      <c r="AT210" s="251" t="s">
        <v>213</v>
      </c>
      <c r="AU210" s="251" t="s">
        <v>92</v>
      </c>
      <c r="AY210" s="18" t="s">
        <v>210</v>
      </c>
      <c r="BE210" s="252">
        <f>IF(N210="základná",J210,0)</f>
        <v>0</v>
      </c>
      <c r="BF210" s="252">
        <f>IF(N210="znížená",J210,0)</f>
        <v>0</v>
      </c>
      <c r="BG210" s="252">
        <f>IF(N210="zákl. prenesená",J210,0)</f>
        <v>0</v>
      </c>
      <c r="BH210" s="252">
        <f>IF(N210="zníž. prenesená",J210,0)</f>
        <v>0</v>
      </c>
      <c r="BI210" s="252">
        <f>IF(N210="nulová",J210,0)</f>
        <v>0</v>
      </c>
      <c r="BJ210" s="18" t="s">
        <v>92</v>
      </c>
      <c r="BK210" s="252">
        <f>ROUND(I210*H210,2)</f>
        <v>0</v>
      </c>
      <c r="BL210" s="18" t="s">
        <v>227</v>
      </c>
      <c r="BM210" s="251" t="s">
        <v>1108</v>
      </c>
    </row>
    <row r="211" s="13" customFormat="1">
      <c r="A211" s="13"/>
      <c r="B211" s="258"/>
      <c r="C211" s="259"/>
      <c r="D211" s="260" t="s">
        <v>256</v>
      </c>
      <c r="E211" s="261" t="s">
        <v>1</v>
      </c>
      <c r="F211" s="262" t="s">
        <v>1001</v>
      </c>
      <c r="G211" s="259"/>
      <c r="H211" s="263">
        <v>21</v>
      </c>
      <c r="I211" s="264"/>
      <c r="J211" s="259"/>
      <c r="K211" s="259"/>
      <c r="L211" s="265"/>
      <c r="M211" s="266"/>
      <c r="N211" s="267"/>
      <c r="O211" s="267"/>
      <c r="P211" s="267"/>
      <c r="Q211" s="267"/>
      <c r="R211" s="267"/>
      <c r="S211" s="267"/>
      <c r="T211" s="268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69" t="s">
        <v>256</v>
      </c>
      <c r="AU211" s="269" t="s">
        <v>92</v>
      </c>
      <c r="AV211" s="13" t="s">
        <v>92</v>
      </c>
      <c r="AW211" s="13" t="s">
        <v>32</v>
      </c>
      <c r="AX211" s="13" t="s">
        <v>84</v>
      </c>
      <c r="AY211" s="269" t="s">
        <v>210</v>
      </c>
    </row>
    <row r="212" s="2" customFormat="1" ht="31.92453" customHeight="1">
      <c r="A212" s="39"/>
      <c r="B212" s="40"/>
      <c r="C212" s="239" t="s">
        <v>393</v>
      </c>
      <c r="D212" s="239" t="s">
        <v>213</v>
      </c>
      <c r="E212" s="240" t="s">
        <v>1109</v>
      </c>
      <c r="F212" s="241" t="s">
        <v>1110</v>
      </c>
      <c r="G212" s="242" t="s">
        <v>254</v>
      </c>
      <c r="H212" s="243">
        <v>21</v>
      </c>
      <c r="I212" s="244"/>
      <c r="J212" s="245">
        <f>ROUND(I212*H212,2)</f>
        <v>0</v>
      </c>
      <c r="K212" s="246"/>
      <c r="L212" s="45"/>
      <c r="M212" s="247" t="s">
        <v>1</v>
      </c>
      <c r="N212" s="248" t="s">
        <v>42</v>
      </c>
      <c r="O212" s="98"/>
      <c r="P212" s="249">
        <f>O212*H212</f>
        <v>0</v>
      </c>
      <c r="Q212" s="249">
        <v>0.15826000000000001</v>
      </c>
      <c r="R212" s="249">
        <f>Q212*H212</f>
        <v>3.3234600000000003</v>
      </c>
      <c r="S212" s="249">
        <v>0</v>
      </c>
      <c r="T212" s="250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51" t="s">
        <v>227</v>
      </c>
      <c r="AT212" s="251" t="s">
        <v>213</v>
      </c>
      <c r="AU212" s="251" t="s">
        <v>92</v>
      </c>
      <c r="AY212" s="18" t="s">
        <v>210</v>
      </c>
      <c r="BE212" s="252">
        <f>IF(N212="základná",J212,0)</f>
        <v>0</v>
      </c>
      <c r="BF212" s="252">
        <f>IF(N212="znížená",J212,0)</f>
        <v>0</v>
      </c>
      <c r="BG212" s="252">
        <f>IF(N212="zákl. prenesená",J212,0)</f>
        <v>0</v>
      </c>
      <c r="BH212" s="252">
        <f>IF(N212="zníž. prenesená",J212,0)</f>
        <v>0</v>
      </c>
      <c r="BI212" s="252">
        <f>IF(N212="nulová",J212,0)</f>
        <v>0</v>
      </c>
      <c r="BJ212" s="18" t="s">
        <v>92</v>
      </c>
      <c r="BK212" s="252">
        <f>ROUND(I212*H212,2)</f>
        <v>0</v>
      </c>
      <c r="BL212" s="18" t="s">
        <v>227</v>
      </c>
      <c r="BM212" s="251" t="s">
        <v>1267</v>
      </c>
    </row>
    <row r="213" s="2" customFormat="1" ht="36.72453" customHeight="1">
      <c r="A213" s="39"/>
      <c r="B213" s="40"/>
      <c r="C213" s="239" t="s">
        <v>398</v>
      </c>
      <c r="D213" s="239" t="s">
        <v>213</v>
      </c>
      <c r="E213" s="240" t="s">
        <v>506</v>
      </c>
      <c r="F213" s="241" t="s">
        <v>507</v>
      </c>
      <c r="G213" s="242" t="s">
        <v>254</v>
      </c>
      <c r="H213" s="243">
        <v>21</v>
      </c>
      <c r="I213" s="244"/>
      <c r="J213" s="245">
        <f>ROUND(I213*H213,2)</f>
        <v>0</v>
      </c>
      <c r="K213" s="246"/>
      <c r="L213" s="45"/>
      <c r="M213" s="247" t="s">
        <v>1</v>
      </c>
      <c r="N213" s="248" t="s">
        <v>42</v>
      </c>
      <c r="O213" s="98"/>
      <c r="P213" s="249">
        <f>O213*H213</f>
        <v>0</v>
      </c>
      <c r="Q213" s="249">
        <v>0.47117999999999999</v>
      </c>
      <c r="R213" s="249">
        <f>Q213*H213</f>
        <v>9.894779999999999</v>
      </c>
      <c r="S213" s="249">
        <v>0</v>
      </c>
      <c r="T213" s="250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51" t="s">
        <v>227</v>
      </c>
      <c r="AT213" s="251" t="s">
        <v>213</v>
      </c>
      <c r="AU213" s="251" t="s">
        <v>92</v>
      </c>
      <c r="AY213" s="18" t="s">
        <v>210</v>
      </c>
      <c r="BE213" s="252">
        <f>IF(N213="základná",J213,0)</f>
        <v>0</v>
      </c>
      <c r="BF213" s="252">
        <f>IF(N213="znížená",J213,0)</f>
        <v>0</v>
      </c>
      <c r="BG213" s="252">
        <f>IF(N213="zákl. prenesená",J213,0)</f>
        <v>0</v>
      </c>
      <c r="BH213" s="252">
        <f>IF(N213="zníž. prenesená",J213,0)</f>
        <v>0</v>
      </c>
      <c r="BI213" s="252">
        <f>IF(N213="nulová",J213,0)</f>
        <v>0</v>
      </c>
      <c r="BJ213" s="18" t="s">
        <v>92</v>
      </c>
      <c r="BK213" s="252">
        <f>ROUND(I213*H213,2)</f>
        <v>0</v>
      </c>
      <c r="BL213" s="18" t="s">
        <v>227</v>
      </c>
      <c r="BM213" s="251" t="s">
        <v>1112</v>
      </c>
    </row>
    <row r="214" s="2" customFormat="1" ht="31.92453" customHeight="1">
      <c r="A214" s="39"/>
      <c r="B214" s="40"/>
      <c r="C214" s="239" t="s">
        <v>403</v>
      </c>
      <c r="D214" s="239" t="s">
        <v>213</v>
      </c>
      <c r="E214" s="240" t="s">
        <v>1113</v>
      </c>
      <c r="F214" s="241" t="s">
        <v>1114</v>
      </c>
      <c r="G214" s="242" t="s">
        <v>254</v>
      </c>
      <c r="H214" s="243">
        <v>21</v>
      </c>
      <c r="I214" s="244"/>
      <c r="J214" s="245">
        <f>ROUND(I214*H214,2)</f>
        <v>0</v>
      </c>
      <c r="K214" s="246"/>
      <c r="L214" s="45"/>
      <c r="M214" s="247" t="s">
        <v>1</v>
      </c>
      <c r="N214" s="248" t="s">
        <v>42</v>
      </c>
      <c r="O214" s="98"/>
      <c r="P214" s="249">
        <f>O214*H214</f>
        <v>0</v>
      </c>
      <c r="Q214" s="249">
        <v>0.0057099999999999998</v>
      </c>
      <c r="R214" s="249">
        <f>Q214*H214</f>
        <v>0.11990999999999999</v>
      </c>
      <c r="S214" s="249">
        <v>0</v>
      </c>
      <c r="T214" s="250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51" t="s">
        <v>227</v>
      </c>
      <c r="AT214" s="251" t="s">
        <v>213</v>
      </c>
      <c r="AU214" s="251" t="s">
        <v>92</v>
      </c>
      <c r="AY214" s="18" t="s">
        <v>210</v>
      </c>
      <c r="BE214" s="252">
        <f>IF(N214="základná",J214,0)</f>
        <v>0</v>
      </c>
      <c r="BF214" s="252">
        <f>IF(N214="znížená",J214,0)</f>
        <v>0</v>
      </c>
      <c r="BG214" s="252">
        <f>IF(N214="zákl. prenesená",J214,0)</f>
        <v>0</v>
      </c>
      <c r="BH214" s="252">
        <f>IF(N214="zníž. prenesená",J214,0)</f>
        <v>0</v>
      </c>
      <c r="BI214" s="252">
        <f>IF(N214="nulová",J214,0)</f>
        <v>0</v>
      </c>
      <c r="BJ214" s="18" t="s">
        <v>92</v>
      </c>
      <c r="BK214" s="252">
        <f>ROUND(I214*H214,2)</f>
        <v>0</v>
      </c>
      <c r="BL214" s="18" t="s">
        <v>227</v>
      </c>
      <c r="BM214" s="251" t="s">
        <v>1115</v>
      </c>
    </row>
    <row r="215" s="13" customFormat="1">
      <c r="A215" s="13"/>
      <c r="B215" s="258"/>
      <c r="C215" s="259"/>
      <c r="D215" s="260" t="s">
        <v>256</v>
      </c>
      <c r="E215" s="261" t="s">
        <v>1</v>
      </c>
      <c r="F215" s="262" t="s">
        <v>362</v>
      </c>
      <c r="G215" s="259"/>
      <c r="H215" s="263">
        <v>21</v>
      </c>
      <c r="I215" s="264"/>
      <c r="J215" s="259"/>
      <c r="K215" s="259"/>
      <c r="L215" s="265"/>
      <c r="M215" s="266"/>
      <c r="N215" s="267"/>
      <c r="O215" s="267"/>
      <c r="P215" s="267"/>
      <c r="Q215" s="267"/>
      <c r="R215" s="267"/>
      <c r="S215" s="267"/>
      <c r="T215" s="268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69" t="s">
        <v>256</v>
      </c>
      <c r="AU215" s="269" t="s">
        <v>92</v>
      </c>
      <c r="AV215" s="13" t="s">
        <v>92</v>
      </c>
      <c r="AW215" s="13" t="s">
        <v>32</v>
      </c>
      <c r="AX215" s="13" t="s">
        <v>84</v>
      </c>
      <c r="AY215" s="269" t="s">
        <v>210</v>
      </c>
    </row>
    <row r="216" s="12" customFormat="1" ht="22.8" customHeight="1">
      <c r="A216" s="12"/>
      <c r="B216" s="223"/>
      <c r="C216" s="224"/>
      <c r="D216" s="225" t="s">
        <v>75</v>
      </c>
      <c r="E216" s="237" t="s">
        <v>277</v>
      </c>
      <c r="F216" s="237" t="s">
        <v>941</v>
      </c>
      <c r="G216" s="224"/>
      <c r="H216" s="224"/>
      <c r="I216" s="227"/>
      <c r="J216" s="238">
        <f>BK216</f>
        <v>0</v>
      </c>
      <c r="K216" s="224"/>
      <c r="L216" s="229"/>
      <c r="M216" s="230"/>
      <c r="N216" s="231"/>
      <c r="O216" s="231"/>
      <c r="P216" s="232">
        <f>SUM(P217:P222)</f>
        <v>0</v>
      </c>
      <c r="Q216" s="231"/>
      <c r="R216" s="232">
        <f>SUM(R217:R222)</f>
        <v>0.46232619999999996</v>
      </c>
      <c r="S216" s="231"/>
      <c r="T216" s="233">
        <f>SUM(T217:T222)</f>
        <v>0</v>
      </c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R216" s="234" t="s">
        <v>84</v>
      </c>
      <c r="AT216" s="235" t="s">
        <v>75</v>
      </c>
      <c r="AU216" s="235" t="s">
        <v>84</v>
      </c>
      <c r="AY216" s="234" t="s">
        <v>210</v>
      </c>
      <c r="BK216" s="236">
        <f>SUM(BK217:BK222)</f>
        <v>0</v>
      </c>
    </row>
    <row r="217" s="2" customFormat="1" ht="23.4566" customHeight="1">
      <c r="A217" s="39"/>
      <c r="B217" s="40"/>
      <c r="C217" s="239" t="s">
        <v>408</v>
      </c>
      <c r="D217" s="239" t="s">
        <v>213</v>
      </c>
      <c r="E217" s="240" t="s">
        <v>942</v>
      </c>
      <c r="F217" s="241" t="s">
        <v>943</v>
      </c>
      <c r="G217" s="242" t="s">
        <v>254</v>
      </c>
      <c r="H217" s="243">
        <v>10.779999999999999</v>
      </c>
      <c r="I217" s="244"/>
      <c r="J217" s="245">
        <f>ROUND(I217*H217,2)</f>
        <v>0</v>
      </c>
      <c r="K217" s="246"/>
      <c r="L217" s="45"/>
      <c r="M217" s="247" t="s">
        <v>1</v>
      </c>
      <c r="N217" s="248" t="s">
        <v>42</v>
      </c>
      <c r="O217" s="98"/>
      <c r="P217" s="249">
        <f>O217*H217</f>
        <v>0</v>
      </c>
      <c r="Q217" s="249">
        <v>0.00081999999999999998</v>
      </c>
      <c r="R217" s="249">
        <f>Q217*H217</f>
        <v>0.0088395999999999995</v>
      </c>
      <c r="S217" s="249">
        <v>0</v>
      </c>
      <c r="T217" s="250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51" t="s">
        <v>227</v>
      </c>
      <c r="AT217" s="251" t="s">
        <v>213</v>
      </c>
      <c r="AU217" s="251" t="s">
        <v>92</v>
      </c>
      <c r="AY217" s="18" t="s">
        <v>210</v>
      </c>
      <c r="BE217" s="252">
        <f>IF(N217="základná",J217,0)</f>
        <v>0</v>
      </c>
      <c r="BF217" s="252">
        <f>IF(N217="znížená",J217,0)</f>
        <v>0</v>
      </c>
      <c r="BG217" s="252">
        <f>IF(N217="zákl. prenesená",J217,0)</f>
        <v>0</v>
      </c>
      <c r="BH217" s="252">
        <f>IF(N217="zníž. prenesená",J217,0)</f>
        <v>0</v>
      </c>
      <c r="BI217" s="252">
        <f>IF(N217="nulová",J217,0)</f>
        <v>0</v>
      </c>
      <c r="BJ217" s="18" t="s">
        <v>92</v>
      </c>
      <c r="BK217" s="252">
        <f>ROUND(I217*H217,2)</f>
        <v>0</v>
      </c>
      <c r="BL217" s="18" t="s">
        <v>227</v>
      </c>
      <c r="BM217" s="251" t="s">
        <v>1268</v>
      </c>
    </row>
    <row r="218" s="13" customFormat="1">
      <c r="A218" s="13"/>
      <c r="B218" s="258"/>
      <c r="C218" s="259"/>
      <c r="D218" s="260" t="s">
        <v>256</v>
      </c>
      <c r="E218" s="261" t="s">
        <v>1</v>
      </c>
      <c r="F218" s="262" t="s">
        <v>1269</v>
      </c>
      <c r="G218" s="259"/>
      <c r="H218" s="263">
        <v>10.779999999999999</v>
      </c>
      <c r="I218" s="264"/>
      <c r="J218" s="259"/>
      <c r="K218" s="259"/>
      <c r="L218" s="265"/>
      <c r="M218" s="266"/>
      <c r="N218" s="267"/>
      <c r="O218" s="267"/>
      <c r="P218" s="267"/>
      <c r="Q218" s="267"/>
      <c r="R218" s="267"/>
      <c r="S218" s="267"/>
      <c r="T218" s="268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69" t="s">
        <v>256</v>
      </c>
      <c r="AU218" s="269" t="s">
        <v>92</v>
      </c>
      <c r="AV218" s="13" t="s">
        <v>92</v>
      </c>
      <c r="AW218" s="13" t="s">
        <v>32</v>
      </c>
      <c r="AX218" s="13" t="s">
        <v>84</v>
      </c>
      <c r="AY218" s="269" t="s">
        <v>210</v>
      </c>
    </row>
    <row r="219" s="2" customFormat="1" ht="31.92453" customHeight="1">
      <c r="A219" s="39"/>
      <c r="B219" s="40"/>
      <c r="C219" s="239" t="s">
        <v>413</v>
      </c>
      <c r="D219" s="239" t="s">
        <v>213</v>
      </c>
      <c r="E219" s="240" t="s">
        <v>1118</v>
      </c>
      <c r="F219" s="241" t="s">
        <v>1119</v>
      </c>
      <c r="G219" s="242" t="s">
        <v>254</v>
      </c>
      <c r="H219" s="243">
        <v>23.219999999999999</v>
      </c>
      <c r="I219" s="244"/>
      <c r="J219" s="245">
        <f>ROUND(I219*H219,2)</f>
        <v>0</v>
      </c>
      <c r="K219" s="246"/>
      <c r="L219" s="45"/>
      <c r="M219" s="247" t="s">
        <v>1</v>
      </c>
      <c r="N219" s="248" t="s">
        <v>42</v>
      </c>
      <c r="O219" s="98"/>
      <c r="P219" s="249">
        <f>O219*H219</f>
        <v>0</v>
      </c>
      <c r="Q219" s="249">
        <v>0.019529999999999999</v>
      </c>
      <c r="R219" s="249">
        <f>Q219*H219</f>
        <v>0.45348659999999996</v>
      </c>
      <c r="S219" s="249">
        <v>0</v>
      </c>
      <c r="T219" s="250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51" t="s">
        <v>227</v>
      </c>
      <c r="AT219" s="251" t="s">
        <v>213</v>
      </c>
      <c r="AU219" s="251" t="s">
        <v>92</v>
      </c>
      <c r="AY219" s="18" t="s">
        <v>210</v>
      </c>
      <c r="BE219" s="252">
        <f>IF(N219="základná",J219,0)</f>
        <v>0</v>
      </c>
      <c r="BF219" s="252">
        <f>IF(N219="znížená",J219,0)</f>
        <v>0</v>
      </c>
      <c r="BG219" s="252">
        <f>IF(N219="zákl. prenesená",J219,0)</f>
        <v>0</v>
      </c>
      <c r="BH219" s="252">
        <f>IF(N219="zníž. prenesená",J219,0)</f>
        <v>0</v>
      </c>
      <c r="BI219" s="252">
        <f>IF(N219="nulová",J219,0)</f>
        <v>0</v>
      </c>
      <c r="BJ219" s="18" t="s">
        <v>92</v>
      </c>
      <c r="BK219" s="252">
        <f>ROUND(I219*H219,2)</f>
        <v>0</v>
      </c>
      <c r="BL219" s="18" t="s">
        <v>227</v>
      </c>
      <c r="BM219" s="251" t="s">
        <v>1120</v>
      </c>
    </row>
    <row r="220" s="13" customFormat="1">
      <c r="A220" s="13"/>
      <c r="B220" s="258"/>
      <c r="C220" s="259"/>
      <c r="D220" s="260" t="s">
        <v>256</v>
      </c>
      <c r="E220" s="261" t="s">
        <v>1</v>
      </c>
      <c r="F220" s="262" t="s">
        <v>1270</v>
      </c>
      <c r="G220" s="259"/>
      <c r="H220" s="263">
        <v>4.3200000000000003</v>
      </c>
      <c r="I220" s="264"/>
      <c r="J220" s="259"/>
      <c r="K220" s="259"/>
      <c r="L220" s="265"/>
      <c r="M220" s="266"/>
      <c r="N220" s="267"/>
      <c r="O220" s="267"/>
      <c r="P220" s="267"/>
      <c r="Q220" s="267"/>
      <c r="R220" s="267"/>
      <c r="S220" s="267"/>
      <c r="T220" s="268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69" t="s">
        <v>256</v>
      </c>
      <c r="AU220" s="269" t="s">
        <v>92</v>
      </c>
      <c r="AV220" s="13" t="s">
        <v>92</v>
      </c>
      <c r="AW220" s="13" t="s">
        <v>32</v>
      </c>
      <c r="AX220" s="13" t="s">
        <v>76</v>
      </c>
      <c r="AY220" s="269" t="s">
        <v>210</v>
      </c>
    </row>
    <row r="221" s="13" customFormat="1">
      <c r="A221" s="13"/>
      <c r="B221" s="258"/>
      <c r="C221" s="259"/>
      <c r="D221" s="260" t="s">
        <v>256</v>
      </c>
      <c r="E221" s="261" t="s">
        <v>1</v>
      </c>
      <c r="F221" s="262" t="s">
        <v>1271</v>
      </c>
      <c r="G221" s="259"/>
      <c r="H221" s="263">
        <v>18.899999999999999</v>
      </c>
      <c r="I221" s="264"/>
      <c r="J221" s="259"/>
      <c r="K221" s="259"/>
      <c r="L221" s="265"/>
      <c r="M221" s="266"/>
      <c r="N221" s="267"/>
      <c r="O221" s="267"/>
      <c r="P221" s="267"/>
      <c r="Q221" s="267"/>
      <c r="R221" s="267"/>
      <c r="S221" s="267"/>
      <c r="T221" s="268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69" t="s">
        <v>256</v>
      </c>
      <c r="AU221" s="269" t="s">
        <v>92</v>
      </c>
      <c r="AV221" s="13" t="s">
        <v>92</v>
      </c>
      <c r="AW221" s="13" t="s">
        <v>32</v>
      </c>
      <c r="AX221" s="13" t="s">
        <v>76</v>
      </c>
      <c r="AY221" s="269" t="s">
        <v>210</v>
      </c>
    </row>
    <row r="222" s="14" customFormat="1">
      <c r="A222" s="14"/>
      <c r="B222" s="270"/>
      <c r="C222" s="271"/>
      <c r="D222" s="260" t="s">
        <v>256</v>
      </c>
      <c r="E222" s="272" t="s">
        <v>1</v>
      </c>
      <c r="F222" s="273" t="s">
        <v>268</v>
      </c>
      <c r="G222" s="271"/>
      <c r="H222" s="274">
        <v>23.219999999999999</v>
      </c>
      <c r="I222" s="275"/>
      <c r="J222" s="271"/>
      <c r="K222" s="271"/>
      <c r="L222" s="276"/>
      <c r="M222" s="277"/>
      <c r="N222" s="278"/>
      <c r="O222" s="278"/>
      <c r="P222" s="278"/>
      <c r="Q222" s="278"/>
      <c r="R222" s="278"/>
      <c r="S222" s="278"/>
      <c r="T222" s="279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80" t="s">
        <v>256</v>
      </c>
      <c r="AU222" s="280" t="s">
        <v>92</v>
      </c>
      <c r="AV222" s="14" t="s">
        <v>227</v>
      </c>
      <c r="AW222" s="14" t="s">
        <v>32</v>
      </c>
      <c r="AX222" s="14" t="s">
        <v>84</v>
      </c>
      <c r="AY222" s="280" t="s">
        <v>210</v>
      </c>
    </row>
    <row r="223" s="12" customFormat="1" ht="22.8" customHeight="1">
      <c r="A223" s="12"/>
      <c r="B223" s="223"/>
      <c r="C223" s="224"/>
      <c r="D223" s="225" t="s">
        <v>75</v>
      </c>
      <c r="E223" s="237" t="s">
        <v>293</v>
      </c>
      <c r="F223" s="237" t="s">
        <v>594</v>
      </c>
      <c r="G223" s="224"/>
      <c r="H223" s="224"/>
      <c r="I223" s="227"/>
      <c r="J223" s="238">
        <f>BK223</f>
        <v>0</v>
      </c>
      <c r="K223" s="224"/>
      <c r="L223" s="229"/>
      <c r="M223" s="230"/>
      <c r="N223" s="231"/>
      <c r="O223" s="231"/>
      <c r="P223" s="232">
        <f>SUM(P224:P264)</f>
        <v>0</v>
      </c>
      <c r="Q223" s="231"/>
      <c r="R223" s="232">
        <f>SUM(R224:R264)</f>
        <v>0.11201284</v>
      </c>
      <c r="S223" s="231"/>
      <c r="T223" s="233">
        <f>SUM(T224:T264)</f>
        <v>16.442726670000003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R223" s="234" t="s">
        <v>84</v>
      </c>
      <c r="AT223" s="235" t="s">
        <v>75</v>
      </c>
      <c r="AU223" s="235" t="s">
        <v>84</v>
      </c>
      <c r="AY223" s="234" t="s">
        <v>210</v>
      </c>
      <c r="BK223" s="236">
        <f>SUM(BK224:BK264)</f>
        <v>0</v>
      </c>
    </row>
    <row r="224" s="2" customFormat="1" ht="16.30189" customHeight="1">
      <c r="A224" s="39"/>
      <c r="B224" s="40"/>
      <c r="C224" s="239" t="s">
        <v>418</v>
      </c>
      <c r="D224" s="239" t="s">
        <v>213</v>
      </c>
      <c r="E224" s="240" t="s">
        <v>1134</v>
      </c>
      <c r="F224" s="241" t="s">
        <v>1135</v>
      </c>
      <c r="G224" s="242" t="s">
        <v>563</v>
      </c>
      <c r="H224" s="243">
        <v>1</v>
      </c>
      <c r="I224" s="244"/>
      <c r="J224" s="245">
        <f>ROUND(I224*H224,2)</f>
        <v>0</v>
      </c>
      <c r="K224" s="246"/>
      <c r="L224" s="45"/>
      <c r="M224" s="247" t="s">
        <v>1</v>
      </c>
      <c r="N224" s="248" t="s">
        <v>42</v>
      </c>
      <c r="O224" s="98"/>
      <c r="P224" s="249">
        <f>O224*H224</f>
        <v>0</v>
      </c>
      <c r="Q224" s="249">
        <v>0.077670000000000003</v>
      </c>
      <c r="R224" s="249">
        <f>Q224*H224</f>
        <v>0.077670000000000003</v>
      </c>
      <c r="S224" s="249">
        <v>0</v>
      </c>
      <c r="T224" s="250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51" t="s">
        <v>227</v>
      </c>
      <c r="AT224" s="251" t="s">
        <v>213</v>
      </c>
      <c r="AU224" s="251" t="s">
        <v>92</v>
      </c>
      <c r="AY224" s="18" t="s">
        <v>210</v>
      </c>
      <c r="BE224" s="252">
        <f>IF(N224="základná",J224,0)</f>
        <v>0</v>
      </c>
      <c r="BF224" s="252">
        <f>IF(N224="znížená",J224,0)</f>
        <v>0</v>
      </c>
      <c r="BG224" s="252">
        <f>IF(N224="zákl. prenesená",J224,0)</f>
        <v>0</v>
      </c>
      <c r="BH224" s="252">
        <f>IF(N224="zníž. prenesená",J224,0)</f>
        <v>0</v>
      </c>
      <c r="BI224" s="252">
        <f>IF(N224="nulová",J224,0)</f>
        <v>0</v>
      </c>
      <c r="BJ224" s="18" t="s">
        <v>92</v>
      </c>
      <c r="BK224" s="252">
        <f>ROUND(I224*H224,2)</f>
        <v>0</v>
      </c>
      <c r="BL224" s="18" t="s">
        <v>227</v>
      </c>
      <c r="BM224" s="251" t="s">
        <v>1136</v>
      </c>
    </row>
    <row r="225" s="2" customFormat="1" ht="23.4566" customHeight="1">
      <c r="A225" s="39"/>
      <c r="B225" s="40"/>
      <c r="C225" s="239" t="s">
        <v>425</v>
      </c>
      <c r="D225" s="239" t="s">
        <v>213</v>
      </c>
      <c r="E225" s="240" t="s">
        <v>1140</v>
      </c>
      <c r="F225" s="241" t="s">
        <v>1141</v>
      </c>
      <c r="G225" s="242" t="s">
        <v>310</v>
      </c>
      <c r="H225" s="243">
        <v>14</v>
      </c>
      <c r="I225" s="244"/>
      <c r="J225" s="245">
        <f>ROUND(I225*H225,2)</f>
        <v>0</v>
      </c>
      <c r="K225" s="246"/>
      <c r="L225" s="45"/>
      <c r="M225" s="247" t="s">
        <v>1</v>
      </c>
      <c r="N225" s="248" t="s">
        <v>42</v>
      </c>
      <c r="O225" s="98"/>
      <c r="P225" s="249">
        <f>O225*H225</f>
        <v>0</v>
      </c>
      <c r="Q225" s="249">
        <v>0</v>
      </c>
      <c r="R225" s="249">
        <f>Q225*H225</f>
        <v>0</v>
      </c>
      <c r="S225" s="249">
        <v>0</v>
      </c>
      <c r="T225" s="250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51" t="s">
        <v>227</v>
      </c>
      <c r="AT225" s="251" t="s">
        <v>213</v>
      </c>
      <c r="AU225" s="251" t="s">
        <v>92</v>
      </c>
      <c r="AY225" s="18" t="s">
        <v>210</v>
      </c>
      <c r="BE225" s="252">
        <f>IF(N225="základná",J225,0)</f>
        <v>0</v>
      </c>
      <c r="BF225" s="252">
        <f>IF(N225="znížená",J225,0)</f>
        <v>0</v>
      </c>
      <c r="BG225" s="252">
        <f>IF(N225="zákl. prenesená",J225,0)</f>
        <v>0</v>
      </c>
      <c r="BH225" s="252">
        <f>IF(N225="zníž. prenesená",J225,0)</f>
        <v>0</v>
      </c>
      <c r="BI225" s="252">
        <f>IF(N225="nulová",J225,0)</f>
        <v>0</v>
      </c>
      <c r="BJ225" s="18" t="s">
        <v>92</v>
      </c>
      <c r="BK225" s="252">
        <f>ROUND(I225*H225,2)</f>
        <v>0</v>
      </c>
      <c r="BL225" s="18" t="s">
        <v>227</v>
      </c>
      <c r="BM225" s="251" t="s">
        <v>1142</v>
      </c>
    </row>
    <row r="226" s="13" customFormat="1">
      <c r="A226" s="13"/>
      <c r="B226" s="258"/>
      <c r="C226" s="259"/>
      <c r="D226" s="260" t="s">
        <v>256</v>
      </c>
      <c r="E226" s="261" t="s">
        <v>1</v>
      </c>
      <c r="F226" s="262" t="s">
        <v>1143</v>
      </c>
      <c r="G226" s="259"/>
      <c r="H226" s="263">
        <v>14</v>
      </c>
      <c r="I226" s="264"/>
      <c r="J226" s="259"/>
      <c r="K226" s="259"/>
      <c r="L226" s="265"/>
      <c r="M226" s="266"/>
      <c r="N226" s="267"/>
      <c r="O226" s="267"/>
      <c r="P226" s="267"/>
      <c r="Q226" s="267"/>
      <c r="R226" s="267"/>
      <c r="S226" s="267"/>
      <c r="T226" s="268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69" t="s">
        <v>256</v>
      </c>
      <c r="AU226" s="269" t="s">
        <v>92</v>
      </c>
      <c r="AV226" s="13" t="s">
        <v>92</v>
      </c>
      <c r="AW226" s="13" t="s">
        <v>32</v>
      </c>
      <c r="AX226" s="13" t="s">
        <v>84</v>
      </c>
      <c r="AY226" s="269" t="s">
        <v>210</v>
      </c>
    </row>
    <row r="227" s="2" customFormat="1" ht="21.0566" customHeight="1">
      <c r="A227" s="39"/>
      <c r="B227" s="40"/>
      <c r="C227" s="239" t="s">
        <v>433</v>
      </c>
      <c r="D227" s="239" t="s">
        <v>213</v>
      </c>
      <c r="E227" s="240" t="s">
        <v>1144</v>
      </c>
      <c r="F227" s="241" t="s">
        <v>1145</v>
      </c>
      <c r="G227" s="242" t="s">
        <v>254</v>
      </c>
      <c r="H227" s="243">
        <v>10.779999999999999</v>
      </c>
      <c r="I227" s="244"/>
      <c r="J227" s="245">
        <f>ROUND(I227*H227,2)</f>
        <v>0</v>
      </c>
      <c r="K227" s="246"/>
      <c r="L227" s="45"/>
      <c r="M227" s="247" t="s">
        <v>1</v>
      </c>
      <c r="N227" s="248" t="s">
        <v>42</v>
      </c>
      <c r="O227" s="98"/>
      <c r="P227" s="249">
        <f>O227*H227</f>
        <v>0</v>
      </c>
      <c r="Q227" s="249">
        <v>0</v>
      </c>
      <c r="R227" s="249">
        <f>Q227*H227</f>
        <v>0</v>
      </c>
      <c r="S227" s="249">
        <v>0</v>
      </c>
      <c r="T227" s="250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51" t="s">
        <v>227</v>
      </c>
      <c r="AT227" s="251" t="s">
        <v>213</v>
      </c>
      <c r="AU227" s="251" t="s">
        <v>92</v>
      </c>
      <c r="AY227" s="18" t="s">
        <v>210</v>
      </c>
      <c r="BE227" s="252">
        <f>IF(N227="základná",J227,0)</f>
        <v>0</v>
      </c>
      <c r="BF227" s="252">
        <f>IF(N227="znížená",J227,0)</f>
        <v>0</v>
      </c>
      <c r="BG227" s="252">
        <f>IF(N227="zákl. prenesená",J227,0)</f>
        <v>0</v>
      </c>
      <c r="BH227" s="252">
        <f>IF(N227="zníž. prenesená",J227,0)</f>
        <v>0</v>
      </c>
      <c r="BI227" s="252">
        <f>IF(N227="nulová",J227,0)</f>
        <v>0</v>
      </c>
      <c r="BJ227" s="18" t="s">
        <v>92</v>
      </c>
      <c r="BK227" s="252">
        <f>ROUND(I227*H227,2)</f>
        <v>0</v>
      </c>
      <c r="BL227" s="18" t="s">
        <v>227</v>
      </c>
      <c r="BM227" s="251" t="s">
        <v>1272</v>
      </c>
    </row>
    <row r="228" s="13" customFormat="1">
      <c r="A228" s="13"/>
      <c r="B228" s="258"/>
      <c r="C228" s="259"/>
      <c r="D228" s="260" t="s">
        <v>256</v>
      </c>
      <c r="E228" s="261" t="s">
        <v>1</v>
      </c>
      <c r="F228" s="262" t="s">
        <v>1269</v>
      </c>
      <c r="G228" s="259"/>
      <c r="H228" s="263">
        <v>10.779999999999999</v>
      </c>
      <c r="I228" s="264"/>
      <c r="J228" s="259"/>
      <c r="K228" s="259"/>
      <c r="L228" s="265"/>
      <c r="M228" s="266"/>
      <c r="N228" s="267"/>
      <c r="O228" s="267"/>
      <c r="P228" s="267"/>
      <c r="Q228" s="267"/>
      <c r="R228" s="267"/>
      <c r="S228" s="267"/>
      <c r="T228" s="268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69" t="s">
        <v>256</v>
      </c>
      <c r="AU228" s="269" t="s">
        <v>92</v>
      </c>
      <c r="AV228" s="13" t="s">
        <v>92</v>
      </c>
      <c r="AW228" s="13" t="s">
        <v>32</v>
      </c>
      <c r="AX228" s="13" t="s">
        <v>84</v>
      </c>
      <c r="AY228" s="269" t="s">
        <v>210</v>
      </c>
    </row>
    <row r="229" s="2" customFormat="1" ht="31.92453" customHeight="1">
      <c r="A229" s="39"/>
      <c r="B229" s="40"/>
      <c r="C229" s="239" t="s">
        <v>441</v>
      </c>
      <c r="D229" s="239" t="s">
        <v>213</v>
      </c>
      <c r="E229" s="240" t="s">
        <v>1148</v>
      </c>
      <c r="F229" s="241" t="s">
        <v>1149</v>
      </c>
      <c r="G229" s="242" t="s">
        <v>310</v>
      </c>
      <c r="H229" s="243">
        <v>10</v>
      </c>
      <c r="I229" s="244"/>
      <c r="J229" s="245">
        <f>ROUND(I229*H229,2)</f>
        <v>0</v>
      </c>
      <c r="K229" s="246"/>
      <c r="L229" s="45"/>
      <c r="M229" s="247" t="s">
        <v>1</v>
      </c>
      <c r="N229" s="248" t="s">
        <v>42</v>
      </c>
      <c r="O229" s="98"/>
      <c r="P229" s="249">
        <f>O229*H229</f>
        <v>0</v>
      </c>
      <c r="Q229" s="249">
        <v>0</v>
      </c>
      <c r="R229" s="249">
        <f>Q229*H229</f>
        <v>0</v>
      </c>
      <c r="S229" s="249">
        <v>0.1946</v>
      </c>
      <c r="T229" s="250">
        <f>S229*H229</f>
        <v>1.946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51" t="s">
        <v>227</v>
      </c>
      <c r="AT229" s="251" t="s">
        <v>213</v>
      </c>
      <c r="AU229" s="251" t="s">
        <v>92</v>
      </c>
      <c r="AY229" s="18" t="s">
        <v>210</v>
      </c>
      <c r="BE229" s="252">
        <f>IF(N229="základná",J229,0)</f>
        <v>0</v>
      </c>
      <c r="BF229" s="252">
        <f>IF(N229="znížená",J229,0)</f>
        <v>0</v>
      </c>
      <c r="BG229" s="252">
        <f>IF(N229="zákl. prenesená",J229,0)</f>
        <v>0</v>
      </c>
      <c r="BH229" s="252">
        <f>IF(N229="zníž. prenesená",J229,0)</f>
        <v>0</v>
      </c>
      <c r="BI229" s="252">
        <f>IF(N229="nulová",J229,0)</f>
        <v>0</v>
      </c>
      <c r="BJ229" s="18" t="s">
        <v>92</v>
      </c>
      <c r="BK229" s="252">
        <f>ROUND(I229*H229,2)</f>
        <v>0</v>
      </c>
      <c r="BL229" s="18" t="s">
        <v>227</v>
      </c>
      <c r="BM229" s="251" t="s">
        <v>1150</v>
      </c>
    </row>
    <row r="230" s="13" customFormat="1">
      <c r="A230" s="13"/>
      <c r="B230" s="258"/>
      <c r="C230" s="259"/>
      <c r="D230" s="260" t="s">
        <v>256</v>
      </c>
      <c r="E230" s="261" t="s">
        <v>1</v>
      </c>
      <c r="F230" s="262" t="s">
        <v>1151</v>
      </c>
      <c r="G230" s="259"/>
      <c r="H230" s="263">
        <v>10</v>
      </c>
      <c r="I230" s="264"/>
      <c r="J230" s="259"/>
      <c r="K230" s="259"/>
      <c r="L230" s="265"/>
      <c r="M230" s="266"/>
      <c r="N230" s="267"/>
      <c r="O230" s="267"/>
      <c r="P230" s="267"/>
      <c r="Q230" s="267"/>
      <c r="R230" s="267"/>
      <c r="S230" s="267"/>
      <c r="T230" s="268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69" t="s">
        <v>256</v>
      </c>
      <c r="AU230" s="269" t="s">
        <v>92</v>
      </c>
      <c r="AV230" s="13" t="s">
        <v>92</v>
      </c>
      <c r="AW230" s="13" t="s">
        <v>32</v>
      </c>
      <c r="AX230" s="13" t="s">
        <v>84</v>
      </c>
      <c r="AY230" s="269" t="s">
        <v>210</v>
      </c>
    </row>
    <row r="231" s="2" customFormat="1" ht="23.4566" customHeight="1">
      <c r="A231" s="39"/>
      <c r="B231" s="40"/>
      <c r="C231" s="239" t="s">
        <v>445</v>
      </c>
      <c r="D231" s="239" t="s">
        <v>213</v>
      </c>
      <c r="E231" s="240" t="s">
        <v>1273</v>
      </c>
      <c r="F231" s="241" t="s">
        <v>1274</v>
      </c>
      <c r="G231" s="242" t="s">
        <v>310</v>
      </c>
      <c r="H231" s="243">
        <v>7</v>
      </c>
      <c r="I231" s="244"/>
      <c r="J231" s="245">
        <f>ROUND(I231*H231,2)</f>
        <v>0</v>
      </c>
      <c r="K231" s="246"/>
      <c r="L231" s="45"/>
      <c r="M231" s="247" t="s">
        <v>1</v>
      </c>
      <c r="N231" s="248" t="s">
        <v>42</v>
      </c>
      <c r="O231" s="98"/>
      <c r="P231" s="249">
        <f>O231*H231</f>
        <v>0</v>
      </c>
      <c r="Q231" s="249">
        <v>0</v>
      </c>
      <c r="R231" s="249">
        <f>Q231*H231</f>
        <v>0</v>
      </c>
      <c r="S231" s="249">
        <v>0.30458000000000002</v>
      </c>
      <c r="T231" s="250">
        <f>S231*H231</f>
        <v>2.1320600000000001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51" t="s">
        <v>227</v>
      </c>
      <c r="AT231" s="251" t="s">
        <v>213</v>
      </c>
      <c r="AU231" s="251" t="s">
        <v>92</v>
      </c>
      <c r="AY231" s="18" t="s">
        <v>210</v>
      </c>
      <c r="BE231" s="252">
        <f>IF(N231="základná",J231,0)</f>
        <v>0</v>
      </c>
      <c r="BF231" s="252">
        <f>IF(N231="znížená",J231,0)</f>
        <v>0</v>
      </c>
      <c r="BG231" s="252">
        <f>IF(N231="zákl. prenesená",J231,0)</f>
        <v>0</v>
      </c>
      <c r="BH231" s="252">
        <f>IF(N231="zníž. prenesená",J231,0)</f>
        <v>0</v>
      </c>
      <c r="BI231" s="252">
        <f>IF(N231="nulová",J231,0)</f>
        <v>0</v>
      </c>
      <c r="BJ231" s="18" t="s">
        <v>92</v>
      </c>
      <c r="BK231" s="252">
        <f>ROUND(I231*H231,2)</f>
        <v>0</v>
      </c>
      <c r="BL231" s="18" t="s">
        <v>227</v>
      </c>
      <c r="BM231" s="251" t="s">
        <v>1275</v>
      </c>
    </row>
    <row r="232" s="2" customFormat="1" ht="36.72453" customHeight="1">
      <c r="A232" s="39"/>
      <c r="B232" s="40"/>
      <c r="C232" s="239" t="s">
        <v>449</v>
      </c>
      <c r="D232" s="239" t="s">
        <v>213</v>
      </c>
      <c r="E232" s="240" t="s">
        <v>1156</v>
      </c>
      <c r="F232" s="241" t="s">
        <v>1157</v>
      </c>
      <c r="G232" s="242" t="s">
        <v>563</v>
      </c>
      <c r="H232" s="243">
        <v>14</v>
      </c>
      <c r="I232" s="244"/>
      <c r="J232" s="245">
        <f>ROUND(I232*H232,2)</f>
        <v>0</v>
      </c>
      <c r="K232" s="246"/>
      <c r="L232" s="45"/>
      <c r="M232" s="247" t="s">
        <v>1</v>
      </c>
      <c r="N232" s="248" t="s">
        <v>42</v>
      </c>
      <c r="O232" s="98"/>
      <c r="P232" s="249">
        <f>O232*H232</f>
        <v>0</v>
      </c>
      <c r="Q232" s="249">
        <v>0.00115</v>
      </c>
      <c r="R232" s="249">
        <f>Q232*H232</f>
        <v>0.0161</v>
      </c>
      <c r="S232" s="249">
        <v>0</v>
      </c>
      <c r="T232" s="250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51" t="s">
        <v>227</v>
      </c>
      <c r="AT232" s="251" t="s">
        <v>213</v>
      </c>
      <c r="AU232" s="251" t="s">
        <v>92</v>
      </c>
      <c r="AY232" s="18" t="s">
        <v>210</v>
      </c>
      <c r="BE232" s="252">
        <f>IF(N232="základná",J232,0)</f>
        <v>0</v>
      </c>
      <c r="BF232" s="252">
        <f>IF(N232="znížená",J232,0)</f>
        <v>0</v>
      </c>
      <c r="BG232" s="252">
        <f>IF(N232="zákl. prenesená",J232,0)</f>
        <v>0</v>
      </c>
      <c r="BH232" s="252">
        <f>IF(N232="zníž. prenesená",J232,0)</f>
        <v>0</v>
      </c>
      <c r="BI232" s="252">
        <f>IF(N232="nulová",J232,0)</f>
        <v>0</v>
      </c>
      <c r="BJ232" s="18" t="s">
        <v>92</v>
      </c>
      <c r="BK232" s="252">
        <f>ROUND(I232*H232,2)</f>
        <v>0</v>
      </c>
      <c r="BL232" s="18" t="s">
        <v>227</v>
      </c>
      <c r="BM232" s="251" t="s">
        <v>1158</v>
      </c>
    </row>
    <row r="233" s="13" customFormat="1">
      <c r="A233" s="13"/>
      <c r="B233" s="258"/>
      <c r="C233" s="259"/>
      <c r="D233" s="260" t="s">
        <v>256</v>
      </c>
      <c r="E233" s="261" t="s">
        <v>1</v>
      </c>
      <c r="F233" s="262" t="s">
        <v>1276</v>
      </c>
      <c r="G233" s="259"/>
      <c r="H233" s="263">
        <v>14</v>
      </c>
      <c r="I233" s="264"/>
      <c r="J233" s="259"/>
      <c r="K233" s="259"/>
      <c r="L233" s="265"/>
      <c r="M233" s="266"/>
      <c r="N233" s="267"/>
      <c r="O233" s="267"/>
      <c r="P233" s="267"/>
      <c r="Q233" s="267"/>
      <c r="R233" s="267"/>
      <c r="S233" s="267"/>
      <c r="T233" s="268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69" t="s">
        <v>256</v>
      </c>
      <c r="AU233" s="269" t="s">
        <v>92</v>
      </c>
      <c r="AV233" s="13" t="s">
        <v>92</v>
      </c>
      <c r="AW233" s="13" t="s">
        <v>32</v>
      </c>
      <c r="AX233" s="13" t="s">
        <v>76</v>
      </c>
      <c r="AY233" s="269" t="s">
        <v>210</v>
      </c>
    </row>
    <row r="234" s="14" customFormat="1">
      <c r="A234" s="14"/>
      <c r="B234" s="270"/>
      <c r="C234" s="271"/>
      <c r="D234" s="260" t="s">
        <v>256</v>
      </c>
      <c r="E234" s="272" t="s">
        <v>1</v>
      </c>
      <c r="F234" s="273" t="s">
        <v>268</v>
      </c>
      <c r="G234" s="271"/>
      <c r="H234" s="274">
        <v>14</v>
      </c>
      <c r="I234" s="275"/>
      <c r="J234" s="271"/>
      <c r="K234" s="271"/>
      <c r="L234" s="276"/>
      <c r="M234" s="277"/>
      <c r="N234" s="278"/>
      <c r="O234" s="278"/>
      <c r="P234" s="278"/>
      <c r="Q234" s="278"/>
      <c r="R234" s="278"/>
      <c r="S234" s="278"/>
      <c r="T234" s="279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80" t="s">
        <v>256</v>
      </c>
      <c r="AU234" s="280" t="s">
        <v>92</v>
      </c>
      <c r="AV234" s="14" t="s">
        <v>227</v>
      </c>
      <c r="AW234" s="14" t="s">
        <v>32</v>
      </c>
      <c r="AX234" s="14" t="s">
        <v>84</v>
      </c>
      <c r="AY234" s="280" t="s">
        <v>210</v>
      </c>
    </row>
    <row r="235" s="2" customFormat="1" ht="31.92453" customHeight="1">
      <c r="A235" s="39"/>
      <c r="B235" s="40"/>
      <c r="C235" s="239" t="s">
        <v>455</v>
      </c>
      <c r="D235" s="239" t="s">
        <v>213</v>
      </c>
      <c r="E235" s="240" t="s">
        <v>1160</v>
      </c>
      <c r="F235" s="241" t="s">
        <v>1161</v>
      </c>
      <c r="G235" s="242" t="s">
        <v>264</v>
      </c>
      <c r="H235" s="243">
        <v>5.1500000000000004</v>
      </c>
      <c r="I235" s="244"/>
      <c r="J235" s="245">
        <f>ROUND(I235*H235,2)</f>
        <v>0</v>
      </c>
      <c r="K235" s="246"/>
      <c r="L235" s="45"/>
      <c r="M235" s="247" t="s">
        <v>1</v>
      </c>
      <c r="N235" s="248" t="s">
        <v>42</v>
      </c>
      <c r="O235" s="98"/>
      <c r="P235" s="249">
        <f>O235*H235</f>
        <v>0</v>
      </c>
      <c r="Q235" s="249">
        <v>0.00173</v>
      </c>
      <c r="R235" s="249">
        <f>Q235*H235</f>
        <v>0.0089095000000000008</v>
      </c>
      <c r="S235" s="249">
        <v>2.3999999999999999</v>
      </c>
      <c r="T235" s="250">
        <f>S235*H235</f>
        <v>12.360000000000001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51" t="s">
        <v>227</v>
      </c>
      <c r="AT235" s="251" t="s">
        <v>213</v>
      </c>
      <c r="AU235" s="251" t="s">
        <v>92</v>
      </c>
      <c r="AY235" s="18" t="s">
        <v>210</v>
      </c>
      <c r="BE235" s="252">
        <f>IF(N235="základná",J235,0)</f>
        <v>0</v>
      </c>
      <c r="BF235" s="252">
        <f>IF(N235="znížená",J235,0)</f>
        <v>0</v>
      </c>
      <c r="BG235" s="252">
        <f>IF(N235="zákl. prenesená",J235,0)</f>
        <v>0</v>
      </c>
      <c r="BH235" s="252">
        <f>IF(N235="zníž. prenesená",J235,0)</f>
        <v>0</v>
      </c>
      <c r="BI235" s="252">
        <f>IF(N235="nulová",J235,0)</f>
        <v>0</v>
      </c>
      <c r="BJ235" s="18" t="s">
        <v>92</v>
      </c>
      <c r="BK235" s="252">
        <f>ROUND(I235*H235,2)</f>
        <v>0</v>
      </c>
      <c r="BL235" s="18" t="s">
        <v>227</v>
      </c>
      <c r="BM235" s="251" t="s">
        <v>1162</v>
      </c>
    </row>
    <row r="236" s="13" customFormat="1">
      <c r="A236" s="13"/>
      <c r="B236" s="258"/>
      <c r="C236" s="259"/>
      <c r="D236" s="260" t="s">
        <v>256</v>
      </c>
      <c r="E236" s="261" t="s">
        <v>1</v>
      </c>
      <c r="F236" s="262" t="s">
        <v>1277</v>
      </c>
      <c r="G236" s="259"/>
      <c r="H236" s="263">
        <v>3.5</v>
      </c>
      <c r="I236" s="264"/>
      <c r="J236" s="259"/>
      <c r="K236" s="259"/>
      <c r="L236" s="265"/>
      <c r="M236" s="266"/>
      <c r="N236" s="267"/>
      <c r="O236" s="267"/>
      <c r="P236" s="267"/>
      <c r="Q236" s="267"/>
      <c r="R236" s="267"/>
      <c r="S236" s="267"/>
      <c r="T236" s="268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69" t="s">
        <v>256</v>
      </c>
      <c r="AU236" s="269" t="s">
        <v>92</v>
      </c>
      <c r="AV236" s="13" t="s">
        <v>92</v>
      </c>
      <c r="AW236" s="13" t="s">
        <v>32</v>
      </c>
      <c r="AX236" s="13" t="s">
        <v>76</v>
      </c>
      <c r="AY236" s="269" t="s">
        <v>210</v>
      </c>
    </row>
    <row r="237" s="13" customFormat="1">
      <c r="A237" s="13"/>
      <c r="B237" s="258"/>
      <c r="C237" s="259"/>
      <c r="D237" s="260" t="s">
        <v>256</v>
      </c>
      <c r="E237" s="261" t="s">
        <v>1</v>
      </c>
      <c r="F237" s="262" t="s">
        <v>1278</v>
      </c>
      <c r="G237" s="259"/>
      <c r="H237" s="263">
        <v>1.6499999999999999</v>
      </c>
      <c r="I237" s="264"/>
      <c r="J237" s="259"/>
      <c r="K237" s="259"/>
      <c r="L237" s="265"/>
      <c r="M237" s="266"/>
      <c r="N237" s="267"/>
      <c r="O237" s="267"/>
      <c r="P237" s="267"/>
      <c r="Q237" s="267"/>
      <c r="R237" s="267"/>
      <c r="S237" s="267"/>
      <c r="T237" s="268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69" t="s">
        <v>256</v>
      </c>
      <c r="AU237" s="269" t="s">
        <v>92</v>
      </c>
      <c r="AV237" s="13" t="s">
        <v>92</v>
      </c>
      <c r="AW237" s="13" t="s">
        <v>32</v>
      </c>
      <c r="AX237" s="13" t="s">
        <v>76</v>
      </c>
      <c r="AY237" s="269" t="s">
        <v>210</v>
      </c>
    </row>
    <row r="238" s="14" customFormat="1">
      <c r="A238" s="14"/>
      <c r="B238" s="270"/>
      <c r="C238" s="271"/>
      <c r="D238" s="260" t="s">
        <v>256</v>
      </c>
      <c r="E238" s="272" t="s">
        <v>1</v>
      </c>
      <c r="F238" s="273" t="s">
        <v>268</v>
      </c>
      <c r="G238" s="271"/>
      <c r="H238" s="274">
        <v>5.1500000000000004</v>
      </c>
      <c r="I238" s="275"/>
      <c r="J238" s="271"/>
      <c r="K238" s="271"/>
      <c r="L238" s="276"/>
      <c r="M238" s="277"/>
      <c r="N238" s="278"/>
      <c r="O238" s="278"/>
      <c r="P238" s="278"/>
      <c r="Q238" s="278"/>
      <c r="R238" s="278"/>
      <c r="S238" s="278"/>
      <c r="T238" s="279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80" t="s">
        <v>256</v>
      </c>
      <c r="AU238" s="280" t="s">
        <v>92</v>
      </c>
      <c r="AV238" s="14" t="s">
        <v>227</v>
      </c>
      <c r="AW238" s="14" t="s">
        <v>32</v>
      </c>
      <c r="AX238" s="14" t="s">
        <v>84</v>
      </c>
      <c r="AY238" s="280" t="s">
        <v>210</v>
      </c>
    </row>
    <row r="239" s="2" customFormat="1" ht="23.4566" customHeight="1">
      <c r="A239" s="39"/>
      <c r="B239" s="40"/>
      <c r="C239" s="239" t="s">
        <v>460</v>
      </c>
      <c r="D239" s="239" t="s">
        <v>213</v>
      </c>
      <c r="E239" s="240" t="s">
        <v>1165</v>
      </c>
      <c r="F239" s="241" t="s">
        <v>1166</v>
      </c>
      <c r="G239" s="242" t="s">
        <v>965</v>
      </c>
      <c r="H239" s="243">
        <v>466.66699999999997</v>
      </c>
      <c r="I239" s="244"/>
      <c r="J239" s="245">
        <f>ROUND(I239*H239,2)</f>
        <v>0</v>
      </c>
      <c r="K239" s="246"/>
      <c r="L239" s="45"/>
      <c r="M239" s="247" t="s">
        <v>1</v>
      </c>
      <c r="N239" s="248" t="s">
        <v>42</v>
      </c>
      <c r="O239" s="98"/>
      <c r="P239" s="249">
        <f>O239*H239</f>
        <v>0</v>
      </c>
      <c r="Q239" s="249">
        <v>2.0000000000000002E-05</v>
      </c>
      <c r="R239" s="249">
        <f>Q239*H239</f>
        <v>0.0093333400000000007</v>
      </c>
      <c r="S239" s="249">
        <v>1.0000000000000001E-05</v>
      </c>
      <c r="T239" s="250">
        <f>S239*H239</f>
        <v>0.0046666700000000004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51" t="s">
        <v>227</v>
      </c>
      <c r="AT239" s="251" t="s">
        <v>213</v>
      </c>
      <c r="AU239" s="251" t="s">
        <v>92</v>
      </c>
      <c r="AY239" s="18" t="s">
        <v>210</v>
      </c>
      <c r="BE239" s="252">
        <f>IF(N239="základná",J239,0)</f>
        <v>0</v>
      </c>
      <c r="BF239" s="252">
        <f>IF(N239="znížená",J239,0)</f>
        <v>0</v>
      </c>
      <c r="BG239" s="252">
        <f>IF(N239="zákl. prenesená",J239,0)</f>
        <v>0</v>
      </c>
      <c r="BH239" s="252">
        <f>IF(N239="zníž. prenesená",J239,0)</f>
        <v>0</v>
      </c>
      <c r="BI239" s="252">
        <f>IF(N239="nulová",J239,0)</f>
        <v>0</v>
      </c>
      <c r="BJ239" s="18" t="s">
        <v>92</v>
      </c>
      <c r="BK239" s="252">
        <f>ROUND(I239*H239,2)</f>
        <v>0</v>
      </c>
      <c r="BL239" s="18" t="s">
        <v>227</v>
      </c>
      <c r="BM239" s="251" t="s">
        <v>1167</v>
      </c>
    </row>
    <row r="240" s="13" customFormat="1">
      <c r="A240" s="13"/>
      <c r="B240" s="258"/>
      <c r="C240" s="259"/>
      <c r="D240" s="260" t="s">
        <v>256</v>
      </c>
      <c r="E240" s="261" t="s">
        <v>1</v>
      </c>
      <c r="F240" s="262" t="s">
        <v>1279</v>
      </c>
      <c r="G240" s="259"/>
      <c r="H240" s="263">
        <v>466.66699999999997</v>
      </c>
      <c r="I240" s="264"/>
      <c r="J240" s="259"/>
      <c r="K240" s="259"/>
      <c r="L240" s="265"/>
      <c r="M240" s="266"/>
      <c r="N240" s="267"/>
      <c r="O240" s="267"/>
      <c r="P240" s="267"/>
      <c r="Q240" s="267"/>
      <c r="R240" s="267"/>
      <c r="S240" s="267"/>
      <c r="T240" s="268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69" t="s">
        <v>256</v>
      </c>
      <c r="AU240" s="269" t="s">
        <v>92</v>
      </c>
      <c r="AV240" s="13" t="s">
        <v>92</v>
      </c>
      <c r="AW240" s="13" t="s">
        <v>32</v>
      </c>
      <c r="AX240" s="13" t="s">
        <v>76</v>
      </c>
      <c r="AY240" s="269" t="s">
        <v>210</v>
      </c>
    </row>
    <row r="241" s="14" customFormat="1">
      <c r="A241" s="14"/>
      <c r="B241" s="270"/>
      <c r="C241" s="271"/>
      <c r="D241" s="260" t="s">
        <v>256</v>
      </c>
      <c r="E241" s="272" t="s">
        <v>1</v>
      </c>
      <c r="F241" s="273" t="s">
        <v>268</v>
      </c>
      <c r="G241" s="271"/>
      <c r="H241" s="274">
        <v>466.66699999999997</v>
      </c>
      <c r="I241" s="275"/>
      <c r="J241" s="271"/>
      <c r="K241" s="271"/>
      <c r="L241" s="276"/>
      <c r="M241" s="277"/>
      <c r="N241" s="278"/>
      <c r="O241" s="278"/>
      <c r="P241" s="278"/>
      <c r="Q241" s="278"/>
      <c r="R241" s="278"/>
      <c r="S241" s="278"/>
      <c r="T241" s="279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80" t="s">
        <v>256</v>
      </c>
      <c r="AU241" s="280" t="s">
        <v>92</v>
      </c>
      <c r="AV241" s="14" t="s">
        <v>227</v>
      </c>
      <c r="AW241" s="14" t="s">
        <v>32</v>
      </c>
      <c r="AX241" s="14" t="s">
        <v>84</v>
      </c>
      <c r="AY241" s="280" t="s">
        <v>210</v>
      </c>
    </row>
    <row r="242" s="2" customFormat="1" ht="16.30189" customHeight="1">
      <c r="A242" s="39"/>
      <c r="B242" s="40"/>
      <c r="C242" s="281" t="s">
        <v>465</v>
      </c>
      <c r="D242" s="281" t="s">
        <v>330</v>
      </c>
      <c r="E242" s="282" t="s">
        <v>1169</v>
      </c>
      <c r="F242" s="283" t="s">
        <v>1170</v>
      </c>
      <c r="G242" s="284" t="s">
        <v>563</v>
      </c>
      <c r="H242" s="285">
        <v>46.667000000000002</v>
      </c>
      <c r="I242" s="286"/>
      <c r="J242" s="287">
        <f>ROUND(I242*H242,2)</f>
        <v>0</v>
      </c>
      <c r="K242" s="288"/>
      <c r="L242" s="289"/>
      <c r="M242" s="290" t="s">
        <v>1</v>
      </c>
      <c r="N242" s="291" t="s">
        <v>42</v>
      </c>
      <c r="O242" s="98"/>
      <c r="P242" s="249">
        <f>O242*H242</f>
        <v>0</v>
      </c>
      <c r="Q242" s="249">
        <v>0</v>
      </c>
      <c r="R242" s="249">
        <f>Q242*H242</f>
        <v>0</v>
      </c>
      <c r="S242" s="249">
        <v>0</v>
      </c>
      <c r="T242" s="250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51" t="s">
        <v>287</v>
      </c>
      <c r="AT242" s="251" t="s">
        <v>330</v>
      </c>
      <c r="AU242" s="251" t="s">
        <v>92</v>
      </c>
      <c r="AY242" s="18" t="s">
        <v>210</v>
      </c>
      <c r="BE242" s="252">
        <f>IF(N242="základná",J242,0)</f>
        <v>0</v>
      </c>
      <c r="BF242" s="252">
        <f>IF(N242="znížená",J242,0)</f>
        <v>0</v>
      </c>
      <c r="BG242" s="252">
        <f>IF(N242="zákl. prenesená",J242,0)</f>
        <v>0</v>
      </c>
      <c r="BH242" s="252">
        <f>IF(N242="zníž. prenesená",J242,0)</f>
        <v>0</v>
      </c>
      <c r="BI242" s="252">
        <f>IF(N242="nulová",J242,0)</f>
        <v>0</v>
      </c>
      <c r="BJ242" s="18" t="s">
        <v>92</v>
      </c>
      <c r="BK242" s="252">
        <f>ROUND(I242*H242,2)</f>
        <v>0</v>
      </c>
      <c r="BL242" s="18" t="s">
        <v>227</v>
      </c>
      <c r="BM242" s="251" t="s">
        <v>1171</v>
      </c>
    </row>
    <row r="243" s="13" customFormat="1">
      <c r="A243" s="13"/>
      <c r="B243" s="258"/>
      <c r="C243" s="259"/>
      <c r="D243" s="260" t="s">
        <v>256</v>
      </c>
      <c r="E243" s="261" t="s">
        <v>1</v>
      </c>
      <c r="F243" s="262" t="s">
        <v>1280</v>
      </c>
      <c r="G243" s="259"/>
      <c r="H243" s="263">
        <v>46.667000000000002</v>
      </c>
      <c r="I243" s="264"/>
      <c r="J243" s="259"/>
      <c r="K243" s="259"/>
      <c r="L243" s="265"/>
      <c r="M243" s="266"/>
      <c r="N243" s="267"/>
      <c r="O243" s="267"/>
      <c r="P243" s="267"/>
      <c r="Q243" s="267"/>
      <c r="R243" s="267"/>
      <c r="S243" s="267"/>
      <c r="T243" s="268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69" t="s">
        <v>256</v>
      </c>
      <c r="AU243" s="269" t="s">
        <v>92</v>
      </c>
      <c r="AV243" s="13" t="s">
        <v>92</v>
      </c>
      <c r="AW243" s="13" t="s">
        <v>32</v>
      </c>
      <c r="AX243" s="13" t="s">
        <v>76</v>
      </c>
      <c r="AY243" s="269" t="s">
        <v>210</v>
      </c>
    </row>
    <row r="244" s="14" customFormat="1">
      <c r="A244" s="14"/>
      <c r="B244" s="270"/>
      <c r="C244" s="271"/>
      <c r="D244" s="260" t="s">
        <v>256</v>
      </c>
      <c r="E244" s="272" t="s">
        <v>1</v>
      </c>
      <c r="F244" s="273" t="s">
        <v>268</v>
      </c>
      <c r="G244" s="271"/>
      <c r="H244" s="274">
        <v>46.667000000000002</v>
      </c>
      <c r="I244" s="275"/>
      <c r="J244" s="271"/>
      <c r="K244" s="271"/>
      <c r="L244" s="276"/>
      <c r="M244" s="277"/>
      <c r="N244" s="278"/>
      <c r="O244" s="278"/>
      <c r="P244" s="278"/>
      <c r="Q244" s="278"/>
      <c r="R244" s="278"/>
      <c r="S244" s="278"/>
      <c r="T244" s="279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80" t="s">
        <v>256</v>
      </c>
      <c r="AU244" s="280" t="s">
        <v>92</v>
      </c>
      <c r="AV244" s="14" t="s">
        <v>227</v>
      </c>
      <c r="AW244" s="14" t="s">
        <v>32</v>
      </c>
      <c r="AX244" s="14" t="s">
        <v>84</v>
      </c>
      <c r="AY244" s="280" t="s">
        <v>210</v>
      </c>
    </row>
    <row r="245" s="2" customFormat="1" ht="23.4566" customHeight="1">
      <c r="A245" s="39"/>
      <c r="B245" s="40"/>
      <c r="C245" s="239" t="s">
        <v>470</v>
      </c>
      <c r="D245" s="239" t="s">
        <v>213</v>
      </c>
      <c r="E245" s="240" t="s">
        <v>1173</v>
      </c>
      <c r="F245" s="241" t="s">
        <v>1174</v>
      </c>
      <c r="G245" s="242" t="s">
        <v>333</v>
      </c>
      <c r="H245" s="243">
        <v>12.359999999999999</v>
      </c>
      <c r="I245" s="244"/>
      <c r="J245" s="245">
        <f>ROUND(I245*H245,2)</f>
        <v>0</v>
      </c>
      <c r="K245" s="246"/>
      <c r="L245" s="45"/>
      <c r="M245" s="247" t="s">
        <v>1</v>
      </c>
      <c r="N245" s="248" t="s">
        <v>42</v>
      </c>
      <c r="O245" s="98"/>
      <c r="P245" s="249">
        <f>O245*H245</f>
        <v>0</v>
      </c>
      <c r="Q245" s="249">
        <v>0</v>
      </c>
      <c r="R245" s="249">
        <f>Q245*H245</f>
        <v>0</v>
      </c>
      <c r="S245" s="249">
        <v>0</v>
      </c>
      <c r="T245" s="250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51" t="s">
        <v>227</v>
      </c>
      <c r="AT245" s="251" t="s">
        <v>213</v>
      </c>
      <c r="AU245" s="251" t="s">
        <v>92</v>
      </c>
      <c r="AY245" s="18" t="s">
        <v>210</v>
      </c>
      <c r="BE245" s="252">
        <f>IF(N245="základná",J245,0)</f>
        <v>0</v>
      </c>
      <c r="BF245" s="252">
        <f>IF(N245="znížená",J245,0)</f>
        <v>0</v>
      </c>
      <c r="BG245" s="252">
        <f>IF(N245="zákl. prenesená",J245,0)</f>
        <v>0</v>
      </c>
      <c r="BH245" s="252">
        <f>IF(N245="zníž. prenesená",J245,0)</f>
        <v>0</v>
      </c>
      <c r="BI245" s="252">
        <f>IF(N245="nulová",J245,0)</f>
        <v>0</v>
      </c>
      <c r="BJ245" s="18" t="s">
        <v>92</v>
      </c>
      <c r="BK245" s="252">
        <f>ROUND(I245*H245,2)</f>
        <v>0</v>
      </c>
      <c r="BL245" s="18" t="s">
        <v>227</v>
      </c>
      <c r="BM245" s="251" t="s">
        <v>1175</v>
      </c>
    </row>
    <row r="246" s="13" customFormat="1">
      <c r="A246" s="13"/>
      <c r="B246" s="258"/>
      <c r="C246" s="259"/>
      <c r="D246" s="260" t="s">
        <v>256</v>
      </c>
      <c r="E246" s="261" t="s">
        <v>1</v>
      </c>
      <c r="F246" s="262" t="s">
        <v>1281</v>
      </c>
      <c r="G246" s="259"/>
      <c r="H246" s="263">
        <v>12.359999999999999</v>
      </c>
      <c r="I246" s="264"/>
      <c r="J246" s="259"/>
      <c r="K246" s="259"/>
      <c r="L246" s="265"/>
      <c r="M246" s="266"/>
      <c r="N246" s="267"/>
      <c r="O246" s="267"/>
      <c r="P246" s="267"/>
      <c r="Q246" s="267"/>
      <c r="R246" s="267"/>
      <c r="S246" s="267"/>
      <c r="T246" s="268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69" t="s">
        <v>256</v>
      </c>
      <c r="AU246" s="269" t="s">
        <v>92</v>
      </c>
      <c r="AV246" s="13" t="s">
        <v>92</v>
      </c>
      <c r="AW246" s="13" t="s">
        <v>32</v>
      </c>
      <c r="AX246" s="13" t="s">
        <v>76</v>
      </c>
      <c r="AY246" s="269" t="s">
        <v>210</v>
      </c>
    </row>
    <row r="247" s="2" customFormat="1" ht="31.92453" customHeight="1">
      <c r="A247" s="39"/>
      <c r="B247" s="40"/>
      <c r="C247" s="239" t="s">
        <v>475</v>
      </c>
      <c r="D247" s="239" t="s">
        <v>213</v>
      </c>
      <c r="E247" s="240" t="s">
        <v>1177</v>
      </c>
      <c r="F247" s="241" t="s">
        <v>1178</v>
      </c>
      <c r="G247" s="242" t="s">
        <v>333</v>
      </c>
      <c r="H247" s="243">
        <v>234.84</v>
      </c>
      <c r="I247" s="244"/>
      <c r="J247" s="245">
        <f>ROUND(I247*H247,2)</f>
        <v>0</v>
      </c>
      <c r="K247" s="246"/>
      <c r="L247" s="45"/>
      <c r="M247" s="247" t="s">
        <v>1</v>
      </c>
      <c r="N247" s="248" t="s">
        <v>42</v>
      </c>
      <c r="O247" s="98"/>
      <c r="P247" s="249">
        <f>O247*H247</f>
        <v>0</v>
      </c>
      <c r="Q247" s="249">
        <v>0</v>
      </c>
      <c r="R247" s="249">
        <f>Q247*H247</f>
        <v>0</v>
      </c>
      <c r="S247" s="249">
        <v>0</v>
      </c>
      <c r="T247" s="250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51" t="s">
        <v>227</v>
      </c>
      <c r="AT247" s="251" t="s">
        <v>213</v>
      </c>
      <c r="AU247" s="251" t="s">
        <v>92</v>
      </c>
      <c r="AY247" s="18" t="s">
        <v>210</v>
      </c>
      <c r="BE247" s="252">
        <f>IF(N247="základná",J247,0)</f>
        <v>0</v>
      </c>
      <c r="BF247" s="252">
        <f>IF(N247="znížená",J247,0)</f>
        <v>0</v>
      </c>
      <c r="BG247" s="252">
        <f>IF(N247="zákl. prenesená",J247,0)</f>
        <v>0</v>
      </c>
      <c r="BH247" s="252">
        <f>IF(N247="zníž. prenesená",J247,0)</f>
        <v>0</v>
      </c>
      <c r="BI247" s="252">
        <f>IF(N247="nulová",J247,0)</f>
        <v>0</v>
      </c>
      <c r="BJ247" s="18" t="s">
        <v>92</v>
      </c>
      <c r="BK247" s="252">
        <f>ROUND(I247*H247,2)</f>
        <v>0</v>
      </c>
      <c r="BL247" s="18" t="s">
        <v>227</v>
      </c>
      <c r="BM247" s="251" t="s">
        <v>1179</v>
      </c>
    </row>
    <row r="248" s="13" customFormat="1">
      <c r="A248" s="13"/>
      <c r="B248" s="258"/>
      <c r="C248" s="259"/>
      <c r="D248" s="260" t="s">
        <v>256</v>
      </c>
      <c r="E248" s="261" t="s">
        <v>1</v>
      </c>
      <c r="F248" s="262" t="s">
        <v>1282</v>
      </c>
      <c r="G248" s="259"/>
      <c r="H248" s="263">
        <v>234.84</v>
      </c>
      <c r="I248" s="264"/>
      <c r="J248" s="259"/>
      <c r="K248" s="259"/>
      <c r="L248" s="265"/>
      <c r="M248" s="266"/>
      <c r="N248" s="267"/>
      <c r="O248" s="267"/>
      <c r="P248" s="267"/>
      <c r="Q248" s="267"/>
      <c r="R248" s="267"/>
      <c r="S248" s="267"/>
      <c r="T248" s="268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69" t="s">
        <v>256</v>
      </c>
      <c r="AU248" s="269" t="s">
        <v>92</v>
      </c>
      <c r="AV248" s="13" t="s">
        <v>92</v>
      </c>
      <c r="AW248" s="13" t="s">
        <v>32</v>
      </c>
      <c r="AX248" s="13" t="s">
        <v>76</v>
      </c>
      <c r="AY248" s="269" t="s">
        <v>210</v>
      </c>
    </row>
    <row r="249" s="2" customFormat="1" ht="23.4566" customHeight="1">
      <c r="A249" s="39"/>
      <c r="B249" s="40"/>
      <c r="C249" s="239" t="s">
        <v>480</v>
      </c>
      <c r="D249" s="239" t="s">
        <v>213</v>
      </c>
      <c r="E249" s="240" t="s">
        <v>796</v>
      </c>
      <c r="F249" s="241" t="s">
        <v>797</v>
      </c>
      <c r="G249" s="242" t="s">
        <v>333</v>
      </c>
      <c r="H249" s="243">
        <v>25.295000000000002</v>
      </c>
      <c r="I249" s="244"/>
      <c r="J249" s="245">
        <f>ROUND(I249*H249,2)</f>
        <v>0</v>
      </c>
      <c r="K249" s="246"/>
      <c r="L249" s="45"/>
      <c r="M249" s="247" t="s">
        <v>1</v>
      </c>
      <c r="N249" s="248" t="s">
        <v>42</v>
      </c>
      <c r="O249" s="98"/>
      <c r="P249" s="249">
        <f>O249*H249</f>
        <v>0</v>
      </c>
      <c r="Q249" s="249">
        <v>0</v>
      </c>
      <c r="R249" s="249">
        <f>Q249*H249</f>
        <v>0</v>
      </c>
      <c r="S249" s="249">
        <v>0</v>
      </c>
      <c r="T249" s="250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51" t="s">
        <v>227</v>
      </c>
      <c r="AT249" s="251" t="s">
        <v>213</v>
      </c>
      <c r="AU249" s="251" t="s">
        <v>92</v>
      </c>
      <c r="AY249" s="18" t="s">
        <v>210</v>
      </c>
      <c r="BE249" s="252">
        <f>IF(N249="základná",J249,0)</f>
        <v>0</v>
      </c>
      <c r="BF249" s="252">
        <f>IF(N249="znížená",J249,0)</f>
        <v>0</v>
      </c>
      <c r="BG249" s="252">
        <f>IF(N249="zákl. prenesená",J249,0)</f>
        <v>0</v>
      </c>
      <c r="BH249" s="252">
        <f>IF(N249="zníž. prenesená",J249,0)</f>
        <v>0</v>
      </c>
      <c r="BI249" s="252">
        <f>IF(N249="nulová",J249,0)</f>
        <v>0</v>
      </c>
      <c r="BJ249" s="18" t="s">
        <v>92</v>
      </c>
      <c r="BK249" s="252">
        <f>ROUND(I249*H249,2)</f>
        <v>0</v>
      </c>
      <c r="BL249" s="18" t="s">
        <v>227</v>
      </c>
      <c r="BM249" s="251" t="s">
        <v>1181</v>
      </c>
    </row>
    <row r="250" s="13" customFormat="1">
      <c r="A250" s="13"/>
      <c r="B250" s="258"/>
      <c r="C250" s="259"/>
      <c r="D250" s="260" t="s">
        <v>256</v>
      </c>
      <c r="E250" s="261" t="s">
        <v>1</v>
      </c>
      <c r="F250" s="262" t="s">
        <v>1182</v>
      </c>
      <c r="G250" s="259"/>
      <c r="H250" s="263">
        <v>9.4499999999999993</v>
      </c>
      <c r="I250" s="264"/>
      <c r="J250" s="259"/>
      <c r="K250" s="259"/>
      <c r="L250" s="265"/>
      <c r="M250" s="266"/>
      <c r="N250" s="267"/>
      <c r="O250" s="267"/>
      <c r="P250" s="267"/>
      <c r="Q250" s="267"/>
      <c r="R250" s="267"/>
      <c r="S250" s="267"/>
      <c r="T250" s="268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69" t="s">
        <v>256</v>
      </c>
      <c r="AU250" s="269" t="s">
        <v>92</v>
      </c>
      <c r="AV250" s="13" t="s">
        <v>92</v>
      </c>
      <c r="AW250" s="13" t="s">
        <v>32</v>
      </c>
      <c r="AX250" s="13" t="s">
        <v>76</v>
      </c>
      <c r="AY250" s="269" t="s">
        <v>210</v>
      </c>
    </row>
    <row r="251" s="13" customFormat="1">
      <c r="A251" s="13"/>
      <c r="B251" s="258"/>
      <c r="C251" s="259"/>
      <c r="D251" s="260" t="s">
        <v>256</v>
      </c>
      <c r="E251" s="261" t="s">
        <v>1</v>
      </c>
      <c r="F251" s="262" t="s">
        <v>1030</v>
      </c>
      <c r="G251" s="259"/>
      <c r="H251" s="263">
        <v>11.76</v>
      </c>
      <c r="I251" s="264"/>
      <c r="J251" s="259"/>
      <c r="K251" s="259"/>
      <c r="L251" s="265"/>
      <c r="M251" s="266"/>
      <c r="N251" s="267"/>
      <c r="O251" s="267"/>
      <c r="P251" s="267"/>
      <c r="Q251" s="267"/>
      <c r="R251" s="267"/>
      <c r="S251" s="267"/>
      <c r="T251" s="268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69" t="s">
        <v>256</v>
      </c>
      <c r="AU251" s="269" t="s">
        <v>92</v>
      </c>
      <c r="AV251" s="13" t="s">
        <v>92</v>
      </c>
      <c r="AW251" s="13" t="s">
        <v>32</v>
      </c>
      <c r="AX251" s="13" t="s">
        <v>76</v>
      </c>
      <c r="AY251" s="269" t="s">
        <v>210</v>
      </c>
    </row>
    <row r="252" s="13" customFormat="1">
      <c r="A252" s="13"/>
      <c r="B252" s="258"/>
      <c r="C252" s="259"/>
      <c r="D252" s="260" t="s">
        <v>256</v>
      </c>
      <c r="E252" s="261" t="s">
        <v>1</v>
      </c>
      <c r="F252" s="262" t="s">
        <v>1029</v>
      </c>
      <c r="G252" s="259"/>
      <c r="H252" s="263">
        <v>1.95</v>
      </c>
      <c r="I252" s="264"/>
      <c r="J252" s="259"/>
      <c r="K252" s="259"/>
      <c r="L252" s="265"/>
      <c r="M252" s="266"/>
      <c r="N252" s="267"/>
      <c r="O252" s="267"/>
      <c r="P252" s="267"/>
      <c r="Q252" s="267"/>
      <c r="R252" s="267"/>
      <c r="S252" s="267"/>
      <c r="T252" s="268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69" t="s">
        <v>256</v>
      </c>
      <c r="AU252" s="269" t="s">
        <v>92</v>
      </c>
      <c r="AV252" s="13" t="s">
        <v>92</v>
      </c>
      <c r="AW252" s="13" t="s">
        <v>32</v>
      </c>
      <c r="AX252" s="13" t="s">
        <v>76</v>
      </c>
      <c r="AY252" s="269" t="s">
        <v>210</v>
      </c>
    </row>
    <row r="253" s="13" customFormat="1">
      <c r="A253" s="13"/>
      <c r="B253" s="258"/>
      <c r="C253" s="259"/>
      <c r="D253" s="260" t="s">
        <v>256</v>
      </c>
      <c r="E253" s="261" t="s">
        <v>1</v>
      </c>
      <c r="F253" s="262" t="s">
        <v>1239</v>
      </c>
      <c r="G253" s="259"/>
      <c r="H253" s="263">
        <v>2.1349999999999998</v>
      </c>
      <c r="I253" s="264"/>
      <c r="J253" s="259"/>
      <c r="K253" s="259"/>
      <c r="L253" s="265"/>
      <c r="M253" s="266"/>
      <c r="N253" s="267"/>
      <c r="O253" s="267"/>
      <c r="P253" s="267"/>
      <c r="Q253" s="267"/>
      <c r="R253" s="267"/>
      <c r="S253" s="267"/>
      <c r="T253" s="268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69" t="s">
        <v>256</v>
      </c>
      <c r="AU253" s="269" t="s">
        <v>92</v>
      </c>
      <c r="AV253" s="13" t="s">
        <v>92</v>
      </c>
      <c r="AW253" s="13" t="s">
        <v>32</v>
      </c>
      <c r="AX253" s="13" t="s">
        <v>76</v>
      </c>
      <c r="AY253" s="269" t="s">
        <v>210</v>
      </c>
    </row>
    <row r="254" s="14" customFormat="1">
      <c r="A254" s="14"/>
      <c r="B254" s="270"/>
      <c r="C254" s="271"/>
      <c r="D254" s="260" t="s">
        <v>256</v>
      </c>
      <c r="E254" s="272" t="s">
        <v>1</v>
      </c>
      <c r="F254" s="273" t="s">
        <v>268</v>
      </c>
      <c r="G254" s="271"/>
      <c r="H254" s="274">
        <v>25.295000000000002</v>
      </c>
      <c r="I254" s="275"/>
      <c r="J254" s="271"/>
      <c r="K254" s="271"/>
      <c r="L254" s="276"/>
      <c r="M254" s="277"/>
      <c r="N254" s="278"/>
      <c r="O254" s="278"/>
      <c r="P254" s="278"/>
      <c r="Q254" s="278"/>
      <c r="R254" s="278"/>
      <c r="S254" s="278"/>
      <c r="T254" s="279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80" t="s">
        <v>256</v>
      </c>
      <c r="AU254" s="280" t="s">
        <v>92</v>
      </c>
      <c r="AV254" s="14" t="s">
        <v>227</v>
      </c>
      <c r="AW254" s="14" t="s">
        <v>32</v>
      </c>
      <c r="AX254" s="14" t="s">
        <v>84</v>
      </c>
      <c r="AY254" s="280" t="s">
        <v>210</v>
      </c>
    </row>
    <row r="255" s="2" customFormat="1" ht="23.4566" customHeight="1">
      <c r="A255" s="39"/>
      <c r="B255" s="40"/>
      <c r="C255" s="239" t="s">
        <v>485</v>
      </c>
      <c r="D255" s="239" t="s">
        <v>213</v>
      </c>
      <c r="E255" s="240" t="s">
        <v>803</v>
      </c>
      <c r="F255" s="241" t="s">
        <v>804</v>
      </c>
      <c r="G255" s="242" t="s">
        <v>333</v>
      </c>
      <c r="H255" s="243">
        <v>322.15499999999997</v>
      </c>
      <c r="I255" s="244"/>
      <c r="J255" s="245">
        <f>ROUND(I255*H255,2)</f>
        <v>0</v>
      </c>
      <c r="K255" s="246"/>
      <c r="L255" s="45"/>
      <c r="M255" s="247" t="s">
        <v>1</v>
      </c>
      <c r="N255" s="248" t="s">
        <v>42</v>
      </c>
      <c r="O255" s="98"/>
      <c r="P255" s="249">
        <f>O255*H255</f>
        <v>0</v>
      </c>
      <c r="Q255" s="249">
        <v>0</v>
      </c>
      <c r="R255" s="249">
        <f>Q255*H255</f>
        <v>0</v>
      </c>
      <c r="S255" s="249">
        <v>0</v>
      </c>
      <c r="T255" s="250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51" t="s">
        <v>227</v>
      </c>
      <c r="AT255" s="251" t="s">
        <v>213</v>
      </c>
      <c r="AU255" s="251" t="s">
        <v>92</v>
      </c>
      <c r="AY255" s="18" t="s">
        <v>210</v>
      </c>
      <c r="BE255" s="252">
        <f>IF(N255="základná",J255,0)</f>
        <v>0</v>
      </c>
      <c r="BF255" s="252">
        <f>IF(N255="znížená",J255,0)</f>
        <v>0</v>
      </c>
      <c r="BG255" s="252">
        <f>IF(N255="zákl. prenesená",J255,0)</f>
        <v>0</v>
      </c>
      <c r="BH255" s="252">
        <f>IF(N255="zníž. prenesená",J255,0)</f>
        <v>0</v>
      </c>
      <c r="BI255" s="252">
        <f>IF(N255="nulová",J255,0)</f>
        <v>0</v>
      </c>
      <c r="BJ255" s="18" t="s">
        <v>92</v>
      </c>
      <c r="BK255" s="252">
        <f>ROUND(I255*H255,2)</f>
        <v>0</v>
      </c>
      <c r="BL255" s="18" t="s">
        <v>227</v>
      </c>
      <c r="BM255" s="251" t="s">
        <v>1183</v>
      </c>
    </row>
    <row r="256" s="13" customFormat="1">
      <c r="A256" s="13"/>
      <c r="B256" s="258"/>
      <c r="C256" s="259"/>
      <c r="D256" s="260" t="s">
        <v>256</v>
      </c>
      <c r="E256" s="261" t="s">
        <v>1</v>
      </c>
      <c r="F256" s="262" t="s">
        <v>1184</v>
      </c>
      <c r="G256" s="259"/>
      <c r="H256" s="263">
        <v>179.55000000000001</v>
      </c>
      <c r="I256" s="264"/>
      <c r="J256" s="259"/>
      <c r="K256" s="259"/>
      <c r="L256" s="265"/>
      <c r="M256" s="266"/>
      <c r="N256" s="267"/>
      <c r="O256" s="267"/>
      <c r="P256" s="267"/>
      <c r="Q256" s="267"/>
      <c r="R256" s="267"/>
      <c r="S256" s="267"/>
      <c r="T256" s="268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69" t="s">
        <v>256</v>
      </c>
      <c r="AU256" s="269" t="s">
        <v>92</v>
      </c>
      <c r="AV256" s="13" t="s">
        <v>92</v>
      </c>
      <c r="AW256" s="13" t="s">
        <v>32</v>
      </c>
      <c r="AX256" s="13" t="s">
        <v>76</v>
      </c>
      <c r="AY256" s="269" t="s">
        <v>210</v>
      </c>
    </row>
    <row r="257" s="13" customFormat="1">
      <c r="A257" s="13"/>
      <c r="B257" s="258"/>
      <c r="C257" s="259"/>
      <c r="D257" s="260" t="s">
        <v>256</v>
      </c>
      <c r="E257" s="261" t="s">
        <v>1</v>
      </c>
      <c r="F257" s="262" t="s">
        <v>1185</v>
      </c>
      <c r="G257" s="259"/>
      <c r="H257" s="263">
        <v>105.84</v>
      </c>
      <c r="I257" s="264"/>
      <c r="J257" s="259"/>
      <c r="K257" s="259"/>
      <c r="L257" s="265"/>
      <c r="M257" s="266"/>
      <c r="N257" s="267"/>
      <c r="O257" s="267"/>
      <c r="P257" s="267"/>
      <c r="Q257" s="267"/>
      <c r="R257" s="267"/>
      <c r="S257" s="267"/>
      <c r="T257" s="268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69" t="s">
        <v>256</v>
      </c>
      <c r="AU257" s="269" t="s">
        <v>92</v>
      </c>
      <c r="AV257" s="13" t="s">
        <v>92</v>
      </c>
      <c r="AW257" s="13" t="s">
        <v>32</v>
      </c>
      <c r="AX257" s="13" t="s">
        <v>76</v>
      </c>
      <c r="AY257" s="269" t="s">
        <v>210</v>
      </c>
    </row>
    <row r="258" s="13" customFormat="1">
      <c r="A258" s="13"/>
      <c r="B258" s="258"/>
      <c r="C258" s="259"/>
      <c r="D258" s="260" t="s">
        <v>256</v>
      </c>
      <c r="E258" s="261" t="s">
        <v>1</v>
      </c>
      <c r="F258" s="262" t="s">
        <v>1186</v>
      </c>
      <c r="G258" s="259"/>
      <c r="H258" s="263">
        <v>17.550000000000001</v>
      </c>
      <c r="I258" s="264"/>
      <c r="J258" s="259"/>
      <c r="K258" s="259"/>
      <c r="L258" s="265"/>
      <c r="M258" s="266"/>
      <c r="N258" s="267"/>
      <c r="O258" s="267"/>
      <c r="P258" s="267"/>
      <c r="Q258" s="267"/>
      <c r="R258" s="267"/>
      <c r="S258" s="267"/>
      <c r="T258" s="268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69" t="s">
        <v>256</v>
      </c>
      <c r="AU258" s="269" t="s">
        <v>92</v>
      </c>
      <c r="AV258" s="13" t="s">
        <v>92</v>
      </c>
      <c r="AW258" s="13" t="s">
        <v>32</v>
      </c>
      <c r="AX258" s="13" t="s">
        <v>76</v>
      </c>
      <c r="AY258" s="269" t="s">
        <v>210</v>
      </c>
    </row>
    <row r="259" s="13" customFormat="1">
      <c r="A259" s="13"/>
      <c r="B259" s="258"/>
      <c r="C259" s="259"/>
      <c r="D259" s="260" t="s">
        <v>256</v>
      </c>
      <c r="E259" s="261" t="s">
        <v>1</v>
      </c>
      <c r="F259" s="262" t="s">
        <v>1283</v>
      </c>
      <c r="G259" s="259"/>
      <c r="H259" s="263">
        <v>19.215</v>
      </c>
      <c r="I259" s="264"/>
      <c r="J259" s="259"/>
      <c r="K259" s="259"/>
      <c r="L259" s="265"/>
      <c r="M259" s="266"/>
      <c r="N259" s="267"/>
      <c r="O259" s="267"/>
      <c r="P259" s="267"/>
      <c r="Q259" s="267"/>
      <c r="R259" s="267"/>
      <c r="S259" s="267"/>
      <c r="T259" s="268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69" t="s">
        <v>256</v>
      </c>
      <c r="AU259" s="269" t="s">
        <v>92</v>
      </c>
      <c r="AV259" s="13" t="s">
        <v>92</v>
      </c>
      <c r="AW259" s="13" t="s">
        <v>32</v>
      </c>
      <c r="AX259" s="13" t="s">
        <v>76</v>
      </c>
      <c r="AY259" s="269" t="s">
        <v>210</v>
      </c>
    </row>
    <row r="260" s="14" customFormat="1">
      <c r="A260" s="14"/>
      <c r="B260" s="270"/>
      <c r="C260" s="271"/>
      <c r="D260" s="260" t="s">
        <v>256</v>
      </c>
      <c r="E260" s="272" t="s">
        <v>1</v>
      </c>
      <c r="F260" s="273" t="s">
        <v>268</v>
      </c>
      <c r="G260" s="271"/>
      <c r="H260" s="274">
        <v>322.15499999999997</v>
      </c>
      <c r="I260" s="275"/>
      <c r="J260" s="271"/>
      <c r="K260" s="271"/>
      <c r="L260" s="276"/>
      <c r="M260" s="277"/>
      <c r="N260" s="278"/>
      <c r="O260" s="278"/>
      <c r="P260" s="278"/>
      <c r="Q260" s="278"/>
      <c r="R260" s="278"/>
      <c r="S260" s="278"/>
      <c r="T260" s="279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80" t="s">
        <v>256</v>
      </c>
      <c r="AU260" s="280" t="s">
        <v>92</v>
      </c>
      <c r="AV260" s="14" t="s">
        <v>227</v>
      </c>
      <c r="AW260" s="14" t="s">
        <v>32</v>
      </c>
      <c r="AX260" s="14" t="s">
        <v>84</v>
      </c>
      <c r="AY260" s="280" t="s">
        <v>210</v>
      </c>
    </row>
    <row r="261" s="2" customFormat="1" ht="23.4566" customHeight="1">
      <c r="A261" s="39"/>
      <c r="B261" s="40"/>
      <c r="C261" s="239" t="s">
        <v>490</v>
      </c>
      <c r="D261" s="239" t="s">
        <v>213</v>
      </c>
      <c r="E261" s="240" t="s">
        <v>1187</v>
      </c>
      <c r="F261" s="241" t="s">
        <v>1188</v>
      </c>
      <c r="G261" s="242" t="s">
        <v>333</v>
      </c>
      <c r="H261" s="243">
        <v>12.359999999999999</v>
      </c>
      <c r="I261" s="244"/>
      <c r="J261" s="245">
        <f>ROUND(I261*H261,2)</f>
        <v>0</v>
      </c>
      <c r="K261" s="246"/>
      <c r="L261" s="45"/>
      <c r="M261" s="247" t="s">
        <v>1</v>
      </c>
      <c r="N261" s="248" t="s">
        <v>42</v>
      </c>
      <c r="O261" s="98"/>
      <c r="P261" s="249">
        <f>O261*H261</f>
        <v>0</v>
      </c>
      <c r="Q261" s="249">
        <v>0</v>
      </c>
      <c r="R261" s="249">
        <f>Q261*H261</f>
        <v>0</v>
      </c>
      <c r="S261" s="249">
        <v>0</v>
      </c>
      <c r="T261" s="250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51" t="s">
        <v>227</v>
      </c>
      <c r="AT261" s="251" t="s">
        <v>213</v>
      </c>
      <c r="AU261" s="251" t="s">
        <v>92</v>
      </c>
      <c r="AY261" s="18" t="s">
        <v>210</v>
      </c>
      <c r="BE261" s="252">
        <f>IF(N261="základná",J261,0)</f>
        <v>0</v>
      </c>
      <c r="BF261" s="252">
        <f>IF(N261="znížená",J261,0)</f>
        <v>0</v>
      </c>
      <c r="BG261" s="252">
        <f>IF(N261="zákl. prenesená",J261,0)</f>
        <v>0</v>
      </c>
      <c r="BH261" s="252">
        <f>IF(N261="zníž. prenesená",J261,0)</f>
        <v>0</v>
      </c>
      <c r="BI261" s="252">
        <f>IF(N261="nulová",J261,0)</f>
        <v>0</v>
      </c>
      <c r="BJ261" s="18" t="s">
        <v>92</v>
      </c>
      <c r="BK261" s="252">
        <f>ROUND(I261*H261,2)</f>
        <v>0</v>
      </c>
      <c r="BL261" s="18" t="s">
        <v>227</v>
      </c>
      <c r="BM261" s="251" t="s">
        <v>1284</v>
      </c>
    </row>
    <row r="262" s="13" customFormat="1">
      <c r="A262" s="13"/>
      <c r="B262" s="258"/>
      <c r="C262" s="259"/>
      <c r="D262" s="260" t="s">
        <v>256</v>
      </c>
      <c r="E262" s="261" t="s">
        <v>1</v>
      </c>
      <c r="F262" s="262" t="s">
        <v>1285</v>
      </c>
      <c r="G262" s="259"/>
      <c r="H262" s="263">
        <v>12.359999999999999</v>
      </c>
      <c r="I262" s="264"/>
      <c r="J262" s="259"/>
      <c r="K262" s="259"/>
      <c r="L262" s="265"/>
      <c r="M262" s="266"/>
      <c r="N262" s="267"/>
      <c r="O262" s="267"/>
      <c r="P262" s="267"/>
      <c r="Q262" s="267"/>
      <c r="R262" s="267"/>
      <c r="S262" s="267"/>
      <c r="T262" s="268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69" t="s">
        <v>256</v>
      </c>
      <c r="AU262" s="269" t="s">
        <v>92</v>
      </c>
      <c r="AV262" s="13" t="s">
        <v>92</v>
      </c>
      <c r="AW262" s="13" t="s">
        <v>32</v>
      </c>
      <c r="AX262" s="13" t="s">
        <v>84</v>
      </c>
      <c r="AY262" s="269" t="s">
        <v>210</v>
      </c>
    </row>
    <row r="263" s="2" customFormat="1" ht="31.92453" customHeight="1">
      <c r="A263" s="39"/>
      <c r="B263" s="40"/>
      <c r="C263" s="239" t="s">
        <v>495</v>
      </c>
      <c r="D263" s="239" t="s">
        <v>213</v>
      </c>
      <c r="E263" s="240" t="s">
        <v>1191</v>
      </c>
      <c r="F263" s="241" t="s">
        <v>1192</v>
      </c>
      <c r="G263" s="242" t="s">
        <v>333</v>
      </c>
      <c r="H263" s="243">
        <v>9.4499999999999993</v>
      </c>
      <c r="I263" s="244"/>
      <c r="J263" s="245">
        <f>ROUND(I263*H263,2)</f>
        <v>0</v>
      </c>
      <c r="K263" s="246"/>
      <c r="L263" s="45"/>
      <c r="M263" s="247" t="s">
        <v>1</v>
      </c>
      <c r="N263" s="248" t="s">
        <v>42</v>
      </c>
      <c r="O263" s="98"/>
      <c r="P263" s="249">
        <f>O263*H263</f>
        <v>0</v>
      </c>
      <c r="Q263" s="249">
        <v>0</v>
      </c>
      <c r="R263" s="249">
        <f>Q263*H263</f>
        <v>0</v>
      </c>
      <c r="S263" s="249">
        <v>0</v>
      </c>
      <c r="T263" s="250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51" t="s">
        <v>227</v>
      </c>
      <c r="AT263" s="251" t="s">
        <v>213</v>
      </c>
      <c r="AU263" s="251" t="s">
        <v>92</v>
      </c>
      <c r="AY263" s="18" t="s">
        <v>210</v>
      </c>
      <c r="BE263" s="252">
        <f>IF(N263="základná",J263,0)</f>
        <v>0</v>
      </c>
      <c r="BF263" s="252">
        <f>IF(N263="znížená",J263,0)</f>
        <v>0</v>
      </c>
      <c r="BG263" s="252">
        <f>IF(N263="zákl. prenesená",J263,0)</f>
        <v>0</v>
      </c>
      <c r="BH263" s="252">
        <f>IF(N263="zníž. prenesená",J263,0)</f>
        <v>0</v>
      </c>
      <c r="BI263" s="252">
        <f>IF(N263="nulová",J263,0)</f>
        <v>0</v>
      </c>
      <c r="BJ263" s="18" t="s">
        <v>92</v>
      </c>
      <c r="BK263" s="252">
        <f>ROUND(I263*H263,2)</f>
        <v>0</v>
      </c>
      <c r="BL263" s="18" t="s">
        <v>227</v>
      </c>
      <c r="BM263" s="251" t="s">
        <v>1193</v>
      </c>
    </row>
    <row r="264" s="13" customFormat="1">
      <c r="A264" s="13"/>
      <c r="B264" s="258"/>
      <c r="C264" s="259"/>
      <c r="D264" s="260" t="s">
        <v>256</v>
      </c>
      <c r="E264" s="261" t="s">
        <v>1</v>
      </c>
      <c r="F264" s="262" t="s">
        <v>1194</v>
      </c>
      <c r="G264" s="259"/>
      <c r="H264" s="263">
        <v>9.4499999999999993</v>
      </c>
      <c r="I264" s="264"/>
      <c r="J264" s="259"/>
      <c r="K264" s="259"/>
      <c r="L264" s="265"/>
      <c r="M264" s="266"/>
      <c r="N264" s="267"/>
      <c r="O264" s="267"/>
      <c r="P264" s="267"/>
      <c r="Q264" s="267"/>
      <c r="R264" s="267"/>
      <c r="S264" s="267"/>
      <c r="T264" s="268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69" t="s">
        <v>256</v>
      </c>
      <c r="AU264" s="269" t="s">
        <v>92</v>
      </c>
      <c r="AV264" s="13" t="s">
        <v>92</v>
      </c>
      <c r="AW264" s="13" t="s">
        <v>32</v>
      </c>
      <c r="AX264" s="13" t="s">
        <v>84</v>
      </c>
      <c r="AY264" s="269" t="s">
        <v>210</v>
      </c>
    </row>
    <row r="265" s="12" customFormat="1" ht="22.8" customHeight="1">
      <c r="A265" s="12"/>
      <c r="B265" s="223"/>
      <c r="C265" s="224"/>
      <c r="D265" s="225" t="s">
        <v>75</v>
      </c>
      <c r="E265" s="237" t="s">
        <v>741</v>
      </c>
      <c r="F265" s="237" t="s">
        <v>807</v>
      </c>
      <c r="G265" s="224"/>
      <c r="H265" s="224"/>
      <c r="I265" s="227"/>
      <c r="J265" s="238">
        <f>BK265</f>
        <v>0</v>
      </c>
      <c r="K265" s="224"/>
      <c r="L265" s="229"/>
      <c r="M265" s="230"/>
      <c r="N265" s="231"/>
      <c r="O265" s="231"/>
      <c r="P265" s="232">
        <f>P266</f>
        <v>0</v>
      </c>
      <c r="Q265" s="231"/>
      <c r="R265" s="232">
        <f>R266</f>
        <v>0</v>
      </c>
      <c r="S265" s="231"/>
      <c r="T265" s="233">
        <f>T266</f>
        <v>0</v>
      </c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R265" s="234" t="s">
        <v>84</v>
      </c>
      <c r="AT265" s="235" t="s">
        <v>75</v>
      </c>
      <c r="AU265" s="235" t="s">
        <v>84</v>
      </c>
      <c r="AY265" s="234" t="s">
        <v>210</v>
      </c>
      <c r="BK265" s="236">
        <f>BK266</f>
        <v>0</v>
      </c>
    </row>
    <row r="266" s="2" customFormat="1" ht="23.4566" customHeight="1">
      <c r="A266" s="39"/>
      <c r="B266" s="40"/>
      <c r="C266" s="239" t="s">
        <v>500</v>
      </c>
      <c r="D266" s="239" t="s">
        <v>213</v>
      </c>
      <c r="E266" s="240" t="s">
        <v>809</v>
      </c>
      <c r="F266" s="241" t="s">
        <v>810</v>
      </c>
      <c r="G266" s="242" t="s">
        <v>333</v>
      </c>
      <c r="H266" s="243">
        <v>100.339</v>
      </c>
      <c r="I266" s="244"/>
      <c r="J266" s="245">
        <f>ROUND(I266*H266,2)</f>
        <v>0</v>
      </c>
      <c r="K266" s="246"/>
      <c r="L266" s="45"/>
      <c r="M266" s="247" t="s">
        <v>1</v>
      </c>
      <c r="N266" s="248" t="s">
        <v>42</v>
      </c>
      <c r="O266" s="98"/>
      <c r="P266" s="249">
        <f>O266*H266</f>
        <v>0</v>
      </c>
      <c r="Q266" s="249">
        <v>0</v>
      </c>
      <c r="R266" s="249">
        <f>Q266*H266</f>
        <v>0</v>
      </c>
      <c r="S266" s="249">
        <v>0</v>
      </c>
      <c r="T266" s="250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51" t="s">
        <v>227</v>
      </c>
      <c r="AT266" s="251" t="s">
        <v>213</v>
      </c>
      <c r="AU266" s="251" t="s">
        <v>92</v>
      </c>
      <c r="AY266" s="18" t="s">
        <v>210</v>
      </c>
      <c r="BE266" s="252">
        <f>IF(N266="základná",J266,0)</f>
        <v>0</v>
      </c>
      <c r="BF266" s="252">
        <f>IF(N266="znížená",J266,0)</f>
        <v>0</v>
      </c>
      <c r="BG266" s="252">
        <f>IF(N266="zákl. prenesená",J266,0)</f>
        <v>0</v>
      </c>
      <c r="BH266" s="252">
        <f>IF(N266="zníž. prenesená",J266,0)</f>
        <v>0</v>
      </c>
      <c r="BI266" s="252">
        <f>IF(N266="nulová",J266,0)</f>
        <v>0</v>
      </c>
      <c r="BJ266" s="18" t="s">
        <v>92</v>
      </c>
      <c r="BK266" s="252">
        <f>ROUND(I266*H266,2)</f>
        <v>0</v>
      </c>
      <c r="BL266" s="18" t="s">
        <v>227</v>
      </c>
      <c r="BM266" s="251" t="s">
        <v>1195</v>
      </c>
    </row>
    <row r="267" s="12" customFormat="1" ht="25.92" customHeight="1">
      <c r="A267" s="12"/>
      <c r="B267" s="223"/>
      <c r="C267" s="224"/>
      <c r="D267" s="225" t="s">
        <v>75</v>
      </c>
      <c r="E267" s="226" t="s">
        <v>812</v>
      </c>
      <c r="F267" s="226" t="s">
        <v>813</v>
      </c>
      <c r="G267" s="224"/>
      <c r="H267" s="224"/>
      <c r="I267" s="227"/>
      <c r="J267" s="228">
        <f>BK267</f>
        <v>0</v>
      </c>
      <c r="K267" s="224"/>
      <c r="L267" s="229"/>
      <c r="M267" s="230"/>
      <c r="N267" s="231"/>
      <c r="O267" s="231"/>
      <c r="P267" s="232">
        <f>P268</f>
        <v>0</v>
      </c>
      <c r="Q267" s="231"/>
      <c r="R267" s="232">
        <f>R268</f>
        <v>0.10471</v>
      </c>
      <c r="S267" s="231"/>
      <c r="T267" s="233">
        <f>T268</f>
        <v>0</v>
      </c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R267" s="234" t="s">
        <v>92</v>
      </c>
      <c r="AT267" s="235" t="s">
        <v>75</v>
      </c>
      <c r="AU267" s="235" t="s">
        <v>76</v>
      </c>
      <c r="AY267" s="234" t="s">
        <v>210</v>
      </c>
      <c r="BK267" s="236">
        <f>BK268</f>
        <v>0</v>
      </c>
    </row>
    <row r="268" s="12" customFormat="1" ht="22.8" customHeight="1">
      <c r="A268" s="12"/>
      <c r="B268" s="223"/>
      <c r="C268" s="224"/>
      <c r="D268" s="225" t="s">
        <v>75</v>
      </c>
      <c r="E268" s="237" t="s">
        <v>814</v>
      </c>
      <c r="F268" s="237" t="s">
        <v>815</v>
      </c>
      <c r="G268" s="224"/>
      <c r="H268" s="224"/>
      <c r="I268" s="227"/>
      <c r="J268" s="238">
        <f>BK268</f>
        <v>0</v>
      </c>
      <c r="K268" s="224"/>
      <c r="L268" s="229"/>
      <c r="M268" s="230"/>
      <c r="N268" s="231"/>
      <c r="O268" s="231"/>
      <c r="P268" s="232">
        <f>SUM(P269:P282)</f>
        <v>0</v>
      </c>
      <c r="Q268" s="231"/>
      <c r="R268" s="232">
        <f>SUM(R269:R282)</f>
        <v>0.10471</v>
      </c>
      <c r="S268" s="231"/>
      <c r="T268" s="233">
        <f>SUM(T269:T282)</f>
        <v>0</v>
      </c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R268" s="234" t="s">
        <v>92</v>
      </c>
      <c r="AT268" s="235" t="s">
        <v>75</v>
      </c>
      <c r="AU268" s="235" t="s">
        <v>84</v>
      </c>
      <c r="AY268" s="234" t="s">
        <v>210</v>
      </c>
      <c r="BK268" s="236">
        <f>SUM(BK269:BK282)</f>
        <v>0</v>
      </c>
    </row>
    <row r="269" s="2" customFormat="1" ht="36.72453" customHeight="1">
      <c r="A269" s="39"/>
      <c r="B269" s="40"/>
      <c r="C269" s="239" t="s">
        <v>505</v>
      </c>
      <c r="D269" s="239" t="s">
        <v>213</v>
      </c>
      <c r="E269" s="240" t="s">
        <v>1196</v>
      </c>
      <c r="F269" s="241" t="s">
        <v>1197</v>
      </c>
      <c r="G269" s="242" t="s">
        <v>254</v>
      </c>
      <c r="H269" s="243">
        <v>17.5</v>
      </c>
      <c r="I269" s="244"/>
      <c r="J269" s="245">
        <f>ROUND(I269*H269,2)</f>
        <v>0</v>
      </c>
      <c r="K269" s="246"/>
      <c r="L269" s="45"/>
      <c r="M269" s="247" t="s">
        <v>1</v>
      </c>
      <c r="N269" s="248" t="s">
        <v>42</v>
      </c>
      <c r="O269" s="98"/>
      <c r="P269" s="249">
        <f>O269*H269</f>
        <v>0</v>
      </c>
      <c r="Q269" s="249">
        <v>0</v>
      </c>
      <c r="R269" s="249">
        <f>Q269*H269</f>
        <v>0</v>
      </c>
      <c r="S269" s="249">
        <v>0</v>
      </c>
      <c r="T269" s="250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51" t="s">
        <v>336</v>
      </c>
      <c r="AT269" s="251" t="s">
        <v>213</v>
      </c>
      <c r="AU269" s="251" t="s">
        <v>92</v>
      </c>
      <c r="AY269" s="18" t="s">
        <v>210</v>
      </c>
      <c r="BE269" s="252">
        <f>IF(N269="základná",J269,0)</f>
        <v>0</v>
      </c>
      <c r="BF269" s="252">
        <f>IF(N269="znížená",J269,0)</f>
        <v>0</v>
      </c>
      <c r="BG269" s="252">
        <f>IF(N269="zákl. prenesená",J269,0)</f>
        <v>0</v>
      </c>
      <c r="BH269" s="252">
        <f>IF(N269="zníž. prenesená",J269,0)</f>
        <v>0</v>
      </c>
      <c r="BI269" s="252">
        <f>IF(N269="nulová",J269,0)</f>
        <v>0</v>
      </c>
      <c r="BJ269" s="18" t="s">
        <v>92</v>
      </c>
      <c r="BK269" s="252">
        <f>ROUND(I269*H269,2)</f>
        <v>0</v>
      </c>
      <c r="BL269" s="18" t="s">
        <v>336</v>
      </c>
      <c r="BM269" s="251" t="s">
        <v>1198</v>
      </c>
    </row>
    <row r="270" s="13" customFormat="1">
      <c r="A270" s="13"/>
      <c r="B270" s="258"/>
      <c r="C270" s="259"/>
      <c r="D270" s="260" t="s">
        <v>256</v>
      </c>
      <c r="E270" s="261" t="s">
        <v>1</v>
      </c>
      <c r="F270" s="262" t="s">
        <v>1286</v>
      </c>
      <c r="G270" s="259"/>
      <c r="H270" s="263">
        <v>17.5</v>
      </c>
      <c r="I270" s="264"/>
      <c r="J270" s="259"/>
      <c r="K270" s="259"/>
      <c r="L270" s="265"/>
      <c r="M270" s="266"/>
      <c r="N270" s="267"/>
      <c r="O270" s="267"/>
      <c r="P270" s="267"/>
      <c r="Q270" s="267"/>
      <c r="R270" s="267"/>
      <c r="S270" s="267"/>
      <c r="T270" s="268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69" t="s">
        <v>256</v>
      </c>
      <c r="AU270" s="269" t="s">
        <v>92</v>
      </c>
      <c r="AV270" s="13" t="s">
        <v>92</v>
      </c>
      <c r="AW270" s="13" t="s">
        <v>32</v>
      </c>
      <c r="AX270" s="13" t="s">
        <v>84</v>
      </c>
      <c r="AY270" s="269" t="s">
        <v>210</v>
      </c>
    </row>
    <row r="271" s="2" customFormat="1" ht="31.92453" customHeight="1">
      <c r="A271" s="39"/>
      <c r="B271" s="40"/>
      <c r="C271" s="281" t="s">
        <v>510</v>
      </c>
      <c r="D271" s="281" t="s">
        <v>330</v>
      </c>
      <c r="E271" s="282" t="s">
        <v>419</v>
      </c>
      <c r="F271" s="283" t="s">
        <v>1204</v>
      </c>
      <c r="G271" s="284" t="s">
        <v>254</v>
      </c>
      <c r="H271" s="285">
        <v>20.125</v>
      </c>
      <c r="I271" s="286"/>
      <c r="J271" s="287">
        <f>ROUND(I271*H271,2)</f>
        <v>0</v>
      </c>
      <c r="K271" s="288"/>
      <c r="L271" s="289"/>
      <c r="M271" s="290" t="s">
        <v>1</v>
      </c>
      <c r="N271" s="291" t="s">
        <v>42</v>
      </c>
      <c r="O271" s="98"/>
      <c r="P271" s="249">
        <f>O271*H271</f>
        <v>0</v>
      </c>
      <c r="Q271" s="249">
        <v>0.00040000000000000002</v>
      </c>
      <c r="R271" s="249">
        <f>Q271*H271</f>
        <v>0.0080499999999999999</v>
      </c>
      <c r="S271" s="249">
        <v>0</v>
      </c>
      <c r="T271" s="250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51" t="s">
        <v>418</v>
      </c>
      <c r="AT271" s="251" t="s">
        <v>330</v>
      </c>
      <c r="AU271" s="251" t="s">
        <v>92</v>
      </c>
      <c r="AY271" s="18" t="s">
        <v>210</v>
      </c>
      <c r="BE271" s="252">
        <f>IF(N271="základná",J271,0)</f>
        <v>0</v>
      </c>
      <c r="BF271" s="252">
        <f>IF(N271="znížená",J271,0)</f>
        <v>0</v>
      </c>
      <c r="BG271" s="252">
        <f>IF(N271="zákl. prenesená",J271,0)</f>
        <v>0</v>
      </c>
      <c r="BH271" s="252">
        <f>IF(N271="zníž. prenesená",J271,0)</f>
        <v>0</v>
      </c>
      <c r="BI271" s="252">
        <f>IF(N271="nulová",J271,0)</f>
        <v>0</v>
      </c>
      <c r="BJ271" s="18" t="s">
        <v>92</v>
      </c>
      <c r="BK271" s="252">
        <f>ROUND(I271*H271,2)</f>
        <v>0</v>
      </c>
      <c r="BL271" s="18" t="s">
        <v>336</v>
      </c>
      <c r="BM271" s="251" t="s">
        <v>1205</v>
      </c>
    </row>
    <row r="272" s="13" customFormat="1">
      <c r="A272" s="13"/>
      <c r="B272" s="258"/>
      <c r="C272" s="259"/>
      <c r="D272" s="260" t="s">
        <v>256</v>
      </c>
      <c r="E272" s="261" t="s">
        <v>1</v>
      </c>
      <c r="F272" s="262" t="s">
        <v>1287</v>
      </c>
      <c r="G272" s="259"/>
      <c r="H272" s="263">
        <v>20.125</v>
      </c>
      <c r="I272" s="264"/>
      <c r="J272" s="259"/>
      <c r="K272" s="259"/>
      <c r="L272" s="265"/>
      <c r="M272" s="266"/>
      <c r="N272" s="267"/>
      <c r="O272" s="267"/>
      <c r="P272" s="267"/>
      <c r="Q272" s="267"/>
      <c r="R272" s="267"/>
      <c r="S272" s="267"/>
      <c r="T272" s="268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69" t="s">
        <v>256</v>
      </c>
      <c r="AU272" s="269" t="s">
        <v>92</v>
      </c>
      <c r="AV272" s="13" t="s">
        <v>92</v>
      </c>
      <c r="AW272" s="13" t="s">
        <v>32</v>
      </c>
      <c r="AX272" s="13" t="s">
        <v>84</v>
      </c>
      <c r="AY272" s="269" t="s">
        <v>210</v>
      </c>
    </row>
    <row r="273" s="2" customFormat="1" ht="23.4566" customHeight="1">
      <c r="A273" s="39"/>
      <c r="B273" s="40"/>
      <c r="C273" s="239" t="s">
        <v>515</v>
      </c>
      <c r="D273" s="239" t="s">
        <v>213</v>
      </c>
      <c r="E273" s="240" t="s">
        <v>1207</v>
      </c>
      <c r="F273" s="241" t="s">
        <v>1208</v>
      </c>
      <c r="G273" s="242" t="s">
        <v>254</v>
      </c>
      <c r="H273" s="243">
        <v>21</v>
      </c>
      <c r="I273" s="244"/>
      <c r="J273" s="245">
        <f>ROUND(I273*H273,2)</f>
        <v>0</v>
      </c>
      <c r="K273" s="246"/>
      <c r="L273" s="45"/>
      <c r="M273" s="247" t="s">
        <v>1</v>
      </c>
      <c r="N273" s="248" t="s">
        <v>42</v>
      </c>
      <c r="O273" s="98"/>
      <c r="P273" s="249">
        <f>O273*H273</f>
        <v>0</v>
      </c>
      <c r="Q273" s="249">
        <v>0</v>
      </c>
      <c r="R273" s="249">
        <f>Q273*H273</f>
        <v>0</v>
      </c>
      <c r="S273" s="249">
        <v>0</v>
      </c>
      <c r="T273" s="250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51" t="s">
        <v>336</v>
      </c>
      <c r="AT273" s="251" t="s">
        <v>213</v>
      </c>
      <c r="AU273" s="251" t="s">
        <v>92</v>
      </c>
      <c r="AY273" s="18" t="s">
        <v>210</v>
      </c>
      <c r="BE273" s="252">
        <f>IF(N273="základná",J273,0)</f>
        <v>0</v>
      </c>
      <c r="BF273" s="252">
        <f>IF(N273="znížená",J273,0)</f>
        <v>0</v>
      </c>
      <c r="BG273" s="252">
        <f>IF(N273="zákl. prenesená",J273,0)</f>
        <v>0</v>
      </c>
      <c r="BH273" s="252">
        <f>IF(N273="zníž. prenesená",J273,0)</f>
        <v>0</v>
      </c>
      <c r="BI273" s="252">
        <f>IF(N273="nulová",J273,0)</f>
        <v>0</v>
      </c>
      <c r="BJ273" s="18" t="s">
        <v>92</v>
      </c>
      <c r="BK273" s="252">
        <f>ROUND(I273*H273,2)</f>
        <v>0</v>
      </c>
      <c r="BL273" s="18" t="s">
        <v>336</v>
      </c>
      <c r="BM273" s="251" t="s">
        <v>1209</v>
      </c>
    </row>
    <row r="274" s="13" customFormat="1">
      <c r="A274" s="13"/>
      <c r="B274" s="258"/>
      <c r="C274" s="259"/>
      <c r="D274" s="260" t="s">
        <v>256</v>
      </c>
      <c r="E274" s="261" t="s">
        <v>1</v>
      </c>
      <c r="F274" s="262" t="s">
        <v>1288</v>
      </c>
      <c r="G274" s="259"/>
      <c r="H274" s="263">
        <v>21</v>
      </c>
      <c r="I274" s="264"/>
      <c r="J274" s="259"/>
      <c r="K274" s="259"/>
      <c r="L274" s="265"/>
      <c r="M274" s="266"/>
      <c r="N274" s="267"/>
      <c r="O274" s="267"/>
      <c r="P274" s="267"/>
      <c r="Q274" s="267"/>
      <c r="R274" s="267"/>
      <c r="S274" s="267"/>
      <c r="T274" s="268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69" t="s">
        <v>256</v>
      </c>
      <c r="AU274" s="269" t="s">
        <v>92</v>
      </c>
      <c r="AV274" s="13" t="s">
        <v>92</v>
      </c>
      <c r="AW274" s="13" t="s">
        <v>32</v>
      </c>
      <c r="AX274" s="13" t="s">
        <v>76</v>
      </c>
      <c r="AY274" s="269" t="s">
        <v>210</v>
      </c>
    </row>
    <row r="275" s="14" customFormat="1">
      <c r="A275" s="14"/>
      <c r="B275" s="270"/>
      <c r="C275" s="271"/>
      <c r="D275" s="260" t="s">
        <v>256</v>
      </c>
      <c r="E275" s="272" t="s">
        <v>1</v>
      </c>
      <c r="F275" s="273" t="s">
        <v>268</v>
      </c>
      <c r="G275" s="271"/>
      <c r="H275" s="274">
        <v>21</v>
      </c>
      <c r="I275" s="275"/>
      <c r="J275" s="271"/>
      <c r="K275" s="271"/>
      <c r="L275" s="276"/>
      <c r="M275" s="277"/>
      <c r="N275" s="278"/>
      <c r="O275" s="278"/>
      <c r="P275" s="278"/>
      <c r="Q275" s="278"/>
      <c r="R275" s="278"/>
      <c r="S275" s="278"/>
      <c r="T275" s="279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80" t="s">
        <v>256</v>
      </c>
      <c r="AU275" s="280" t="s">
        <v>92</v>
      </c>
      <c r="AV275" s="14" t="s">
        <v>227</v>
      </c>
      <c r="AW275" s="14" t="s">
        <v>32</v>
      </c>
      <c r="AX275" s="14" t="s">
        <v>84</v>
      </c>
      <c r="AY275" s="280" t="s">
        <v>210</v>
      </c>
    </row>
    <row r="276" s="2" customFormat="1" ht="16.30189" customHeight="1">
      <c r="A276" s="39"/>
      <c r="B276" s="40"/>
      <c r="C276" s="281" t="s">
        <v>520</v>
      </c>
      <c r="D276" s="281" t="s">
        <v>330</v>
      </c>
      <c r="E276" s="282" t="s">
        <v>1213</v>
      </c>
      <c r="F276" s="283" t="s">
        <v>1214</v>
      </c>
      <c r="G276" s="284" t="s">
        <v>333</v>
      </c>
      <c r="H276" s="285">
        <v>0.0070000000000000001</v>
      </c>
      <c r="I276" s="286"/>
      <c r="J276" s="287">
        <f>ROUND(I276*H276,2)</f>
        <v>0</v>
      </c>
      <c r="K276" s="288"/>
      <c r="L276" s="289"/>
      <c r="M276" s="290" t="s">
        <v>1</v>
      </c>
      <c r="N276" s="291" t="s">
        <v>42</v>
      </c>
      <c r="O276" s="98"/>
      <c r="P276" s="249">
        <f>O276*H276</f>
        <v>0</v>
      </c>
      <c r="Q276" s="249">
        <v>1</v>
      </c>
      <c r="R276" s="249">
        <f>Q276*H276</f>
        <v>0.0070000000000000001</v>
      </c>
      <c r="S276" s="249">
        <v>0</v>
      </c>
      <c r="T276" s="250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51" t="s">
        <v>418</v>
      </c>
      <c r="AT276" s="251" t="s">
        <v>330</v>
      </c>
      <c r="AU276" s="251" t="s">
        <v>92</v>
      </c>
      <c r="AY276" s="18" t="s">
        <v>210</v>
      </c>
      <c r="BE276" s="252">
        <f>IF(N276="základná",J276,0)</f>
        <v>0</v>
      </c>
      <c r="BF276" s="252">
        <f>IF(N276="znížená",J276,0)</f>
        <v>0</v>
      </c>
      <c r="BG276" s="252">
        <f>IF(N276="zákl. prenesená",J276,0)</f>
        <v>0</v>
      </c>
      <c r="BH276" s="252">
        <f>IF(N276="zníž. prenesená",J276,0)</f>
        <v>0</v>
      </c>
      <c r="BI276" s="252">
        <f>IF(N276="nulová",J276,0)</f>
        <v>0</v>
      </c>
      <c r="BJ276" s="18" t="s">
        <v>92</v>
      </c>
      <c r="BK276" s="252">
        <f>ROUND(I276*H276,2)</f>
        <v>0</v>
      </c>
      <c r="BL276" s="18" t="s">
        <v>336</v>
      </c>
      <c r="BM276" s="251" t="s">
        <v>1215</v>
      </c>
    </row>
    <row r="277" s="13" customFormat="1">
      <c r="A277" s="13"/>
      <c r="B277" s="258"/>
      <c r="C277" s="259"/>
      <c r="D277" s="260" t="s">
        <v>256</v>
      </c>
      <c r="E277" s="259"/>
      <c r="F277" s="262" t="s">
        <v>1289</v>
      </c>
      <c r="G277" s="259"/>
      <c r="H277" s="263">
        <v>0.0070000000000000001</v>
      </c>
      <c r="I277" s="264"/>
      <c r="J277" s="259"/>
      <c r="K277" s="259"/>
      <c r="L277" s="265"/>
      <c r="M277" s="266"/>
      <c r="N277" s="267"/>
      <c r="O277" s="267"/>
      <c r="P277" s="267"/>
      <c r="Q277" s="267"/>
      <c r="R277" s="267"/>
      <c r="S277" s="267"/>
      <c r="T277" s="268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69" t="s">
        <v>256</v>
      </c>
      <c r="AU277" s="269" t="s">
        <v>92</v>
      </c>
      <c r="AV277" s="13" t="s">
        <v>92</v>
      </c>
      <c r="AW277" s="13" t="s">
        <v>4</v>
      </c>
      <c r="AX277" s="13" t="s">
        <v>84</v>
      </c>
      <c r="AY277" s="269" t="s">
        <v>210</v>
      </c>
    </row>
    <row r="278" s="2" customFormat="1" ht="23.4566" customHeight="1">
      <c r="A278" s="39"/>
      <c r="B278" s="40"/>
      <c r="C278" s="239" t="s">
        <v>525</v>
      </c>
      <c r="D278" s="239" t="s">
        <v>213</v>
      </c>
      <c r="E278" s="240" t="s">
        <v>1217</v>
      </c>
      <c r="F278" s="241" t="s">
        <v>1218</v>
      </c>
      <c r="G278" s="242" t="s">
        <v>254</v>
      </c>
      <c r="H278" s="243">
        <v>42</v>
      </c>
      <c r="I278" s="244"/>
      <c r="J278" s="245">
        <f>ROUND(I278*H278,2)</f>
        <v>0</v>
      </c>
      <c r="K278" s="246"/>
      <c r="L278" s="45"/>
      <c r="M278" s="247" t="s">
        <v>1</v>
      </c>
      <c r="N278" s="248" t="s">
        <v>42</v>
      </c>
      <c r="O278" s="98"/>
      <c r="P278" s="249">
        <f>O278*H278</f>
        <v>0</v>
      </c>
      <c r="Q278" s="249">
        <v>0.00023000000000000001</v>
      </c>
      <c r="R278" s="249">
        <f>Q278*H278</f>
        <v>0.0096600000000000002</v>
      </c>
      <c r="S278" s="249">
        <v>0</v>
      </c>
      <c r="T278" s="250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51" t="s">
        <v>336</v>
      </c>
      <c r="AT278" s="251" t="s">
        <v>213</v>
      </c>
      <c r="AU278" s="251" t="s">
        <v>92</v>
      </c>
      <c r="AY278" s="18" t="s">
        <v>210</v>
      </c>
      <c r="BE278" s="252">
        <f>IF(N278="základná",J278,0)</f>
        <v>0</v>
      </c>
      <c r="BF278" s="252">
        <f>IF(N278="znížená",J278,0)</f>
        <v>0</v>
      </c>
      <c r="BG278" s="252">
        <f>IF(N278="zákl. prenesená",J278,0)</f>
        <v>0</v>
      </c>
      <c r="BH278" s="252">
        <f>IF(N278="zníž. prenesená",J278,0)</f>
        <v>0</v>
      </c>
      <c r="BI278" s="252">
        <f>IF(N278="nulová",J278,0)</f>
        <v>0</v>
      </c>
      <c r="BJ278" s="18" t="s">
        <v>92</v>
      </c>
      <c r="BK278" s="252">
        <f>ROUND(I278*H278,2)</f>
        <v>0</v>
      </c>
      <c r="BL278" s="18" t="s">
        <v>336</v>
      </c>
      <c r="BM278" s="251" t="s">
        <v>1219</v>
      </c>
    </row>
    <row r="279" s="13" customFormat="1">
      <c r="A279" s="13"/>
      <c r="B279" s="258"/>
      <c r="C279" s="259"/>
      <c r="D279" s="260" t="s">
        <v>256</v>
      </c>
      <c r="E279" s="261" t="s">
        <v>1</v>
      </c>
      <c r="F279" s="262" t="s">
        <v>1290</v>
      </c>
      <c r="G279" s="259"/>
      <c r="H279" s="263">
        <v>42</v>
      </c>
      <c r="I279" s="264"/>
      <c r="J279" s="259"/>
      <c r="K279" s="259"/>
      <c r="L279" s="265"/>
      <c r="M279" s="266"/>
      <c r="N279" s="267"/>
      <c r="O279" s="267"/>
      <c r="P279" s="267"/>
      <c r="Q279" s="267"/>
      <c r="R279" s="267"/>
      <c r="S279" s="267"/>
      <c r="T279" s="268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69" t="s">
        <v>256</v>
      </c>
      <c r="AU279" s="269" t="s">
        <v>92</v>
      </c>
      <c r="AV279" s="13" t="s">
        <v>92</v>
      </c>
      <c r="AW279" s="13" t="s">
        <v>32</v>
      </c>
      <c r="AX279" s="13" t="s">
        <v>84</v>
      </c>
      <c r="AY279" s="269" t="s">
        <v>210</v>
      </c>
    </row>
    <row r="280" s="2" customFormat="1" ht="16.30189" customHeight="1">
      <c r="A280" s="39"/>
      <c r="B280" s="40"/>
      <c r="C280" s="281" t="s">
        <v>529</v>
      </c>
      <c r="D280" s="281" t="s">
        <v>330</v>
      </c>
      <c r="E280" s="282" t="s">
        <v>1221</v>
      </c>
      <c r="F280" s="283" t="s">
        <v>1222</v>
      </c>
      <c r="G280" s="284" t="s">
        <v>333</v>
      </c>
      <c r="H280" s="285">
        <v>0.080000000000000002</v>
      </c>
      <c r="I280" s="286"/>
      <c r="J280" s="287">
        <f>ROUND(I280*H280,2)</f>
        <v>0</v>
      </c>
      <c r="K280" s="288"/>
      <c r="L280" s="289"/>
      <c r="M280" s="290" t="s">
        <v>1</v>
      </c>
      <c r="N280" s="291" t="s">
        <v>42</v>
      </c>
      <c r="O280" s="98"/>
      <c r="P280" s="249">
        <f>O280*H280</f>
        <v>0</v>
      </c>
      <c r="Q280" s="249">
        <v>1</v>
      </c>
      <c r="R280" s="249">
        <f>Q280*H280</f>
        <v>0.080000000000000002</v>
      </c>
      <c r="S280" s="249">
        <v>0</v>
      </c>
      <c r="T280" s="250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51" t="s">
        <v>418</v>
      </c>
      <c r="AT280" s="251" t="s">
        <v>330</v>
      </c>
      <c r="AU280" s="251" t="s">
        <v>92</v>
      </c>
      <c r="AY280" s="18" t="s">
        <v>210</v>
      </c>
      <c r="BE280" s="252">
        <f>IF(N280="základná",J280,0)</f>
        <v>0</v>
      </c>
      <c r="BF280" s="252">
        <f>IF(N280="znížená",J280,0)</f>
        <v>0</v>
      </c>
      <c r="BG280" s="252">
        <f>IF(N280="zákl. prenesená",J280,0)</f>
        <v>0</v>
      </c>
      <c r="BH280" s="252">
        <f>IF(N280="zníž. prenesená",J280,0)</f>
        <v>0</v>
      </c>
      <c r="BI280" s="252">
        <f>IF(N280="nulová",J280,0)</f>
        <v>0</v>
      </c>
      <c r="BJ280" s="18" t="s">
        <v>92</v>
      </c>
      <c r="BK280" s="252">
        <f>ROUND(I280*H280,2)</f>
        <v>0</v>
      </c>
      <c r="BL280" s="18" t="s">
        <v>336</v>
      </c>
      <c r="BM280" s="251" t="s">
        <v>1223</v>
      </c>
    </row>
    <row r="281" s="13" customFormat="1">
      <c r="A281" s="13"/>
      <c r="B281" s="258"/>
      <c r="C281" s="259"/>
      <c r="D281" s="260" t="s">
        <v>256</v>
      </c>
      <c r="E281" s="259"/>
      <c r="F281" s="262" t="s">
        <v>1291</v>
      </c>
      <c r="G281" s="259"/>
      <c r="H281" s="263">
        <v>0.080000000000000002</v>
      </c>
      <c r="I281" s="264"/>
      <c r="J281" s="259"/>
      <c r="K281" s="259"/>
      <c r="L281" s="265"/>
      <c r="M281" s="266"/>
      <c r="N281" s="267"/>
      <c r="O281" s="267"/>
      <c r="P281" s="267"/>
      <c r="Q281" s="267"/>
      <c r="R281" s="267"/>
      <c r="S281" s="267"/>
      <c r="T281" s="268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69" t="s">
        <v>256</v>
      </c>
      <c r="AU281" s="269" t="s">
        <v>92</v>
      </c>
      <c r="AV281" s="13" t="s">
        <v>92</v>
      </c>
      <c r="AW281" s="13" t="s">
        <v>4</v>
      </c>
      <c r="AX281" s="13" t="s">
        <v>84</v>
      </c>
      <c r="AY281" s="269" t="s">
        <v>210</v>
      </c>
    </row>
    <row r="282" s="2" customFormat="1" ht="23.4566" customHeight="1">
      <c r="A282" s="39"/>
      <c r="B282" s="40"/>
      <c r="C282" s="239" t="s">
        <v>534</v>
      </c>
      <c r="D282" s="239" t="s">
        <v>213</v>
      </c>
      <c r="E282" s="240" t="s">
        <v>1225</v>
      </c>
      <c r="F282" s="241" t="s">
        <v>837</v>
      </c>
      <c r="G282" s="242" t="s">
        <v>333</v>
      </c>
      <c r="H282" s="243">
        <v>0.105</v>
      </c>
      <c r="I282" s="244"/>
      <c r="J282" s="245">
        <f>ROUND(I282*H282,2)</f>
        <v>0</v>
      </c>
      <c r="K282" s="246"/>
      <c r="L282" s="45"/>
      <c r="M282" s="253" t="s">
        <v>1</v>
      </c>
      <c r="N282" s="254" t="s">
        <v>42</v>
      </c>
      <c r="O282" s="255"/>
      <c r="P282" s="256">
        <f>O282*H282</f>
        <v>0</v>
      </c>
      <c r="Q282" s="256">
        <v>0</v>
      </c>
      <c r="R282" s="256">
        <f>Q282*H282</f>
        <v>0</v>
      </c>
      <c r="S282" s="256">
        <v>0</v>
      </c>
      <c r="T282" s="257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51" t="s">
        <v>336</v>
      </c>
      <c r="AT282" s="251" t="s">
        <v>213</v>
      </c>
      <c r="AU282" s="251" t="s">
        <v>92</v>
      </c>
      <c r="AY282" s="18" t="s">
        <v>210</v>
      </c>
      <c r="BE282" s="252">
        <f>IF(N282="základná",J282,0)</f>
        <v>0</v>
      </c>
      <c r="BF282" s="252">
        <f>IF(N282="znížená",J282,0)</f>
        <v>0</v>
      </c>
      <c r="BG282" s="252">
        <f>IF(N282="zákl. prenesená",J282,0)</f>
        <v>0</v>
      </c>
      <c r="BH282" s="252">
        <f>IF(N282="zníž. prenesená",J282,0)</f>
        <v>0</v>
      </c>
      <c r="BI282" s="252">
        <f>IF(N282="nulová",J282,0)</f>
        <v>0</v>
      </c>
      <c r="BJ282" s="18" t="s">
        <v>92</v>
      </c>
      <c r="BK282" s="252">
        <f>ROUND(I282*H282,2)</f>
        <v>0</v>
      </c>
      <c r="BL282" s="18" t="s">
        <v>336</v>
      </c>
      <c r="BM282" s="251" t="s">
        <v>1226</v>
      </c>
    </row>
    <row r="283" s="2" customFormat="1" ht="6.96" customHeight="1">
      <c r="A283" s="39"/>
      <c r="B283" s="73"/>
      <c r="C283" s="74"/>
      <c r="D283" s="74"/>
      <c r="E283" s="74"/>
      <c r="F283" s="74"/>
      <c r="G283" s="74"/>
      <c r="H283" s="74"/>
      <c r="I283" s="74"/>
      <c r="J283" s="74"/>
      <c r="K283" s="74"/>
      <c r="L283" s="45"/>
      <c r="M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</row>
  </sheetData>
  <sheetProtection sheet="1" autoFilter="0" formatColumns="0" formatRows="0" objects="1" scenarios="1" spinCount="100000" saltValue="jiwzDmJs63mxZbqKo8oasxPtRDN6NDDtdf/RMa1nvBknk2FPz54F+a1aqfWcWhV3CJ6xUpF5mwiAxyMVLcsLNA==" hashValue="PF5ust0BTc/4DrRmX8htjxkAiHxsT+Mq5XKXaJl+GKH04SEn4m4wC5l2ibfgPao+8CUCLuvUzhVuqSvTekOS5g==" algorithmName="SHA-512" password="CC35"/>
  <autoFilter ref="C133:K282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20:H120"/>
    <mergeCell ref="E124:H124"/>
    <mergeCell ref="E122:H122"/>
    <mergeCell ref="E126:H126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7.863281" style="1" customWidth="1"/>
    <col min="2" max="2" width="1.007813" style="1" customWidth="1"/>
    <col min="3" max="3" width="4.011719" style="1" customWidth="1"/>
    <col min="4" max="4" width="4.152344" style="1" customWidth="1"/>
    <col min="5" max="5" width="16.15234" style="1" customWidth="1"/>
    <col min="6" max="6" width="48.15234" style="1" customWidth="1"/>
    <col min="7" max="7" width="7.011719" style="1" customWidth="1"/>
    <col min="8" max="8" width="13.29297" style="1" customWidth="1"/>
    <col min="9" max="9" width="15.01172" style="1" customWidth="1"/>
    <col min="10" max="10" width="21.15234" style="1" customWidth="1"/>
    <col min="11" max="11" width="21.15234" style="1" hidden="1" customWidth="1"/>
    <col min="12" max="12" width="8.863281" style="1" customWidth="1"/>
    <col min="13" max="13" width="10.29297" style="1" hidden="1" customWidth="1"/>
    <col min="14" max="14" width="9.140625" style="1" hidden="1"/>
    <col min="15" max="15" width="13.43359" style="1" hidden="1" customWidth="1"/>
    <col min="16" max="16" width="13.43359" style="1" hidden="1" customWidth="1"/>
    <col min="17" max="17" width="13.43359" style="1" hidden="1" customWidth="1"/>
    <col min="18" max="18" width="13.43359" style="1" hidden="1" customWidth="1"/>
    <col min="19" max="19" width="13.43359" style="1" hidden="1" customWidth="1"/>
    <col min="20" max="20" width="13.43359" style="1" hidden="1" customWidth="1"/>
    <col min="21" max="21" width="15.43359" style="1" hidden="1" customWidth="1"/>
    <col min="22" max="22" width="11.72266" style="1" customWidth="1"/>
    <col min="23" max="23" width="15.43359" style="1" customWidth="1"/>
    <col min="24" max="24" width="11.72266" style="1" customWidth="1"/>
    <col min="25" max="25" width="14.15234" style="1" customWidth="1"/>
    <col min="26" max="26" width="10.43359" style="1" customWidth="1"/>
    <col min="27" max="27" width="14.15234" style="1" customWidth="1"/>
    <col min="28" max="28" width="15.43359" style="1" customWidth="1"/>
    <col min="29" max="29" width="10.43359" style="1" customWidth="1"/>
    <col min="30" max="30" width="14.15234" style="1" customWidth="1"/>
    <col min="31" max="31" width="15.43359" style="1" customWidth="1"/>
    <col min="44" max="44" width="9.140625" style="1" hidden="1"/>
    <col min="45" max="45" width="9.140625" style="1" hidden="1"/>
    <col min="46" max="46" width="9.140625" style="1" hidden="1"/>
    <col min="47" max="47" width="9.140625" style="1" hidden="1"/>
    <col min="48" max="48" width="9.140625" style="1" hidden="1"/>
    <col min="49" max="49" width="9.140625" style="1" hidden="1"/>
    <col min="50" max="50" width="9.140625" style="1" hidden="1"/>
    <col min="51" max="51" width="9.140625" style="1" hidden="1"/>
    <col min="52" max="52" width="9.140625" style="1" hidden="1"/>
    <col min="53" max="53" width="9.140625" style="1" hidden="1"/>
    <col min="54" max="54" width="9.140625" style="1" hidden="1"/>
    <col min="55" max="55" width="9.140625" style="1" hidden="1"/>
    <col min="56" max="56" width="9.140625" style="1" hidden="1"/>
    <col min="57" max="57" width="9.140625" style="1" hidden="1"/>
    <col min="58" max="58" width="9.140625" style="1" hidden="1"/>
    <col min="59" max="59" width="9.140625" style="1" hidden="1"/>
    <col min="60" max="60" width="9.140625" style="1" hidden="1"/>
    <col min="61" max="61" width="9.140625" style="1" hidden="1"/>
    <col min="62" max="62" width="9.140625" style="1" hidden="1"/>
    <col min="63" max="63" width="9.140625" style="1" hidden="1"/>
    <col min="64" max="64" width="9.140625" style="1" hidden="1"/>
    <col min="65" max="65" width="9.140625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111</v>
      </c>
    </row>
    <row r="3" s="1" customFormat="1" ht="6.96" customHeight="1">
      <c r="B3" s="154"/>
      <c r="C3" s="155"/>
      <c r="D3" s="155"/>
      <c r="E3" s="155"/>
      <c r="F3" s="155"/>
      <c r="G3" s="155"/>
      <c r="H3" s="155"/>
      <c r="I3" s="155"/>
      <c r="J3" s="155"/>
      <c r="K3" s="155"/>
      <c r="L3" s="21"/>
      <c r="AT3" s="18" t="s">
        <v>76</v>
      </c>
    </row>
    <row r="4" s="1" customFormat="1" ht="24.96" customHeight="1">
      <c r="B4" s="21"/>
      <c r="D4" s="156" t="s">
        <v>184</v>
      </c>
      <c r="L4" s="21"/>
      <c r="M4" s="157" t="s">
        <v>9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58" t="s">
        <v>15</v>
      </c>
      <c r="L6" s="21"/>
    </row>
    <row r="7" s="1" customFormat="1" ht="27.84906" customHeight="1">
      <c r="B7" s="21"/>
      <c r="E7" s="159" t="str">
        <f>'Rekapitulácia stavby'!K6</f>
        <v>Rekonštrukcia cesty a mostov II/512 hr. Trenčianskeho kraja - Veľké Pole - križ. II/428 Žarnovica , I. etapa</v>
      </c>
      <c r="F7" s="158"/>
      <c r="G7" s="158"/>
      <c r="H7" s="158"/>
      <c r="L7" s="21"/>
    </row>
    <row r="8" s="1" customFormat="1" ht="12" customHeight="1">
      <c r="B8" s="21"/>
      <c r="D8" s="158" t="s">
        <v>185</v>
      </c>
      <c r="L8" s="21"/>
    </row>
    <row r="9" s="2" customFormat="1" ht="16.30189" customHeight="1">
      <c r="A9" s="39"/>
      <c r="B9" s="45"/>
      <c r="C9" s="39"/>
      <c r="D9" s="39"/>
      <c r="E9" s="159" t="s">
        <v>1292</v>
      </c>
      <c r="F9" s="39"/>
      <c r="G9" s="39"/>
      <c r="H9" s="39"/>
      <c r="I9" s="39"/>
      <c r="J9" s="39"/>
      <c r="K9" s="39"/>
      <c r="L9" s="70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 ht="12" customHeight="1">
      <c r="A10" s="39"/>
      <c r="B10" s="45"/>
      <c r="C10" s="39"/>
      <c r="D10" s="158" t="s">
        <v>235</v>
      </c>
      <c r="E10" s="39"/>
      <c r="F10" s="39"/>
      <c r="G10" s="39"/>
      <c r="H10" s="39"/>
      <c r="I10" s="39"/>
      <c r="J10" s="39"/>
      <c r="K10" s="39"/>
      <c r="L10" s="70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6.30189" customHeight="1">
      <c r="A11" s="39"/>
      <c r="B11" s="45"/>
      <c r="C11" s="39"/>
      <c r="D11" s="39"/>
      <c r="E11" s="160" t="s">
        <v>1293</v>
      </c>
      <c r="F11" s="39"/>
      <c r="G11" s="39"/>
      <c r="H11" s="39"/>
      <c r="I11" s="39"/>
      <c r="J11" s="39"/>
      <c r="K11" s="39"/>
      <c r="L11" s="70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70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2" customHeight="1">
      <c r="A13" s="39"/>
      <c r="B13" s="45"/>
      <c r="C13" s="39"/>
      <c r="D13" s="158" t="s">
        <v>17</v>
      </c>
      <c r="E13" s="39"/>
      <c r="F13" s="148" t="s">
        <v>1</v>
      </c>
      <c r="G13" s="39"/>
      <c r="H13" s="39"/>
      <c r="I13" s="158" t="s">
        <v>18</v>
      </c>
      <c r="J13" s="148" t="s">
        <v>1</v>
      </c>
      <c r="K13" s="39"/>
      <c r="L13" s="70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58" t="s">
        <v>19</v>
      </c>
      <c r="E14" s="39"/>
      <c r="F14" s="148" t="s">
        <v>20</v>
      </c>
      <c r="G14" s="39"/>
      <c r="H14" s="39"/>
      <c r="I14" s="158" t="s">
        <v>21</v>
      </c>
      <c r="J14" s="161" t="str">
        <f>'Rekapitulácia stavby'!AN8</f>
        <v>14. 12. 2020</v>
      </c>
      <c r="K14" s="39"/>
      <c r="L14" s="70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70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12" customHeight="1">
      <c r="A16" s="39"/>
      <c r="B16" s="45"/>
      <c r="C16" s="39"/>
      <c r="D16" s="158" t="s">
        <v>23</v>
      </c>
      <c r="E16" s="39"/>
      <c r="F16" s="39"/>
      <c r="G16" s="39"/>
      <c r="H16" s="39"/>
      <c r="I16" s="158" t="s">
        <v>24</v>
      </c>
      <c r="J16" s="148" t="s">
        <v>1</v>
      </c>
      <c r="K16" s="39"/>
      <c r="L16" s="70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8" customHeight="1">
      <c r="A17" s="39"/>
      <c r="B17" s="45"/>
      <c r="C17" s="39"/>
      <c r="D17" s="39"/>
      <c r="E17" s="148" t="s">
        <v>25</v>
      </c>
      <c r="F17" s="39"/>
      <c r="G17" s="39"/>
      <c r="H17" s="39"/>
      <c r="I17" s="158" t="s">
        <v>26</v>
      </c>
      <c r="J17" s="148" t="s">
        <v>1</v>
      </c>
      <c r="K17" s="39"/>
      <c r="L17" s="70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6.96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70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12" customHeight="1">
      <c r="A19" s="39"/>
      <c r="B19" s="45"/>
      <c r="C19" s="39"/>
      <c r="D19" s="158" t="s">
        <v>27</v>
      </c>
      <c r="E19" s="39"/>
      <c r="F19" s="39"/>
      <c r="G19" s="39"/>
      <c r="H19" s="39"/>
      <c r="I19" s="158" t="s">
        <v>24</v>
      </c>
      <c r="J19" s="34" t="str">
        <f>'Rekapitulácia stavby'!AN13</f>
        <v>Vyplň údaj</v>
      </c>
      <c r="K19" s="39"/>
      <c r="L19" s="70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8" customHeight="1">
      <c r="A20" s="39"/>
      <c r="B20" s="45"/>
      <c r="C20" s="39"/>
      <c r="D20" s="39"/>
      <c r="E20" s="34" t="str">
        <f>'Rekapitulácia stavby'!E14</f>
        <v>Vyplň údaj</v>
      </c>
      <c r="F20" s="148"/>
      <c r="G20" s="148"/>
      <c r="H20" s="148"/>
      <c r="I20" s="158" t="s">
        <v>26</v>
      </c>
      <c r="J20" s="34" t="str">
        <f>'Rekapitulácia stavby'!AN14</f>
        <v>Vyplň údaj</v>
      </c>
      <c r="K20" s="39"/>
      <c r="L20" s="70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6.96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70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12" customHeight="1">
      <c r="A22" s="39"/>
      <c r="B22" s="45"/>
      <c r="C22" s="39"/>
      <c r="D22" s="158" t="s">
        <v>29</v>
      </c>
      <c r="E22" s="39"/>
      <c r="F22" s="39"/>
      <c r="G22" s="39"/>
      <c r="H22" s="39"/>
      <c r="I22" s="158" t="s">
        <v>24</v>
      </c>
      <c r="J22" s="148" t="s">
        <v>30</v>
      </c>
      <c r="K22" s="39"/>
      <c r="L22" s="70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8" customHeight="1">
      <c r="A23" s="39"/>
      <c r="B23" s="45"/>
      <c r="C23" s="39"/>
      <c r="D23" s="39"/>
      <c r="E23" s="148" t="s">
        <v>31</v>
      </c>
      <c r="F23" s="39"/>
      <c r="G23" s="39"/>
      <c r="H23" s="39"/>
      <c r="I23" s="158" t="s">
        <v>26</v>
      </c>
      <c r="J23" s="148" t="s">
        <v>1</v>
      </c>
      <c r="K23" s="39"/>
      <c r="L23" s="70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6.96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70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12" customHeight="1">
      <c r="A25" s="39"/>
      <c r="B25" s="45"/>
      <c r="C25" s="39"/>
      <c r="D25" s="158" t="s">
        <v>33</v>
      </c>
      <c r="E25" s="39"/>
      <c r="F25" s="39"/>
      <c r="G25" s="39"/>
      <c r="H25" s="39"/>
      <c r="I25" s="158" t="s">
        <v>24</v>
      </c>
      <c r="J25" s="148" t="s">
        <v>1</v>
      </c>
      <c r="K25" s="39"/>
      <c r="L25" s="70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8" customHeight="1">
      <c r="A26" s="39"/>
      <c r="B26" s="45"/>
      <c r="C26" s="39"/>
      <c r="D26" s="39"/>
      <c r="E26" s="148" t="s">
        <v>237</v>
      </c>
      <c r="F26" s="39"/>
      <c r="G26" s="39"/>
      <c r="H26" s="39"/>
      <c r="I26" s="158" t="s">
        <v>26</v>
      </c>
      <c r="J26" s="148" t="s">
        <v>1</v>
      </c>
      <c r="K26" s="39"/>
      <c r="L26" s="70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2" customFormat="1" ht="6.96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70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="2" customFormat="1" ht="12" customHeight="1">
      <c r="A28" s="39"/>
      <c r="B28" s="45"/>
      <c r="C28" s="39"/>
      <c r="D28" s="158" t="s">
        <v>35</v>
      </c>
      <c r="E28" s="39"/>
      <c r="F28" s="39"/>
      <c r="G28" s="39"/>
      <c r="H28" s="39"/>
      <c r="I28" s="39"/>
      <c r="J28" s="39"/>
      <c r="K28" s="39"/>
      <c r="L28" s="70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8" customFormat="1" ht="16.30189" customHeight="1">
      <c r="A29" s="162"/>
      <c r="B29" s="163"/>
      <c r="C29" s="162"/>
      <c r="D29" s="162"/>
      <c r="E29" s="164" t="s">
        <v>1</v>
      </c>
      <c r="F29" s="164"/>
      <c r="G29" s="164"/>
      <c r="H29" s="164"/>
      <c r="I29" s="162"/>
      <c r="J29" s="162"/>
      <c r="K29" s="162"/>
      <c r="L29" s="165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</row>
    <row r="30" s="2" customFormat="1" ht="6.96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70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66"/>
      <c r="E31" s="166"/>
      <c r="F31" s="166"/>
      <c r="G31" s="166"/>
      <c r="H31" s="166"/>
      <c r="I31" s="166"/>
      <c r="J31" s="166"/>
      <c r="K31" s="166"/>
      <c r="L31" s="70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25.44" customHeight="1">
      <c r="A32" s="39"/>
      <c r="B32" s="45"/>
      <c r="C32" s="39"/>
      <c r="D32" s="167" t="s">
        <v>36</v>
      </c>
      <c r="E32" s="39"/>
      <c r="F32" s="39"/>
      <c r="G32" s="39"/>
      <c r="H32" s="39"/>
      <c r="I32" s="39"/>
      <c r="J32" s="168">
        <f>ROUND(J127, 2)</f>
        <v>0</v>
      </c>
      <c r="K32" s="39"/>
      <c r="L32" s="70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6.96" customHeight="1">
      <c r="A33" s="39"/>
      <c r="B33" s="45"/>
      <c r="C33" s="39"/>
      <c r="D33" s="166"/>
      <c r="E33" s="166"/>
      <c r="F33" s="166"/>
      <c r="G33" s="166"/>
      <c r="H33" s="166"/>
      <c r="I33" s="166"/>
      <c r="J33" s="166"/>
      <c r="K33" s="166"/>
      <c r="L33" s="70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39"/>
      <c r="F34" s="169" t="s">
        <v>38</v>
      </c>
      <c r="G34" s="39"/>
      <c r="H34" s="39"/>
      <c r="I34" s="169" t="s">
        <v>37</v>
      </c>
      <c r="J34" s="169" t="s">
        <v>39</v>
      </c>
      <c r="K34" s="39"/>
      <c r="L34" s="70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="2" customFormat="1" ht="14.4" customHeight="1">
      <c r="A35" s="39"/>
      <c r="B35" s="45"/>
      <c r="C35" s="39"/>
      <c r="D35" s="170" t="s">
        <v>40</v>
      </c>
      <c r="E35" s="171" t="s">
        <v>41</v>
      </c>
      <c r="F35" s="172">
        <f>ROUND((SUM(BE127:BE296)),  2)</f>
        <v>0</v>
      </c>
      <c r="G35" s="173"/>
      <c r="H35" s="173"/>
      <c r="I35" s="174">
        <v>0.20000000000000001</v>
      </c>
      <c r="J35" s="172">
        <f>ROUND(((SUM(BE127:BE296))*I35),  2)</f>
        <v>0</v>
      </c>
      <c r="K35" s="39"/>
      <c r="L35" s="70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="2" customFormat="1" ht="14.4" customHeight="1">
      <c r="A36" s="39"/>
      <c r="B36" s="45"/>
      <c r="C36" s="39"/>
      <c r="D36" s="39"/>
      <c r="E36" s="171" t="s">
        <v>42</v>
      </c>
      <c r="F36" s="172">
        <f>ROUND((SUM(BF127:BF296)),  2)</f>
        <v>0</v>
      </c>
      <c r="G36" s="173"/>
      <c r="H36" s="173"/>
      <c r="I36" s="174">
        <v>0.20000000000000001</v>
      </c>
      <c r="J36" s="172">
        <f>ROUND(((SUM(BF127:BF296))*I36),  2)</f>
        <v>0</v>
      </c>
      <c r="K36" s="39"/>
      <c r="L36" s="70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58" t="s">
        <v>43</v>
      </c>
      <c r="F37" s="175">
        <f>ROUND((SUM(BG127:BG296)),  2)</f>
        <v>0</v>
      </c>
      <c r="G37" s="39"/>
      <c r="H37" s="39"/>
      <c r="I37" s="176">
        <v>0.20000000000000001</v>
      </c>
      <c r="J37" s="175">
        <f>0</f>
        <v>0</v>
      </c>
      <c r="K37" s="39"/>
      <c r="L37" s="70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hidden="1" s="2" customFormat="1" ht="14.4" customHeight="1">
      <c r="A38" s="39"/>
      <c r="B38" s="45"/>
      <c r="C38" s="39"/>
      <c r="D38" s="39"/>
      <c r="E38" s="158" t="s">
        <v>44</v>
      </c>
      <c r="F38" s="175">
        <f>ROUND((SUM(BH127:BH296)),  2)</f>
        <v>0</v>
      </c>
      <c r="G38" s="39"/>
      <c r="H38" s="39"/>
      <c r="I38" s="176">
        <v>0.20000000000000001</v>
      </c>
      <c r="J38" s="175">
        <f>0</f>
        <v>0</v>
      </c>
      <c r="K38" s="39"/>
      <c r="L38" s="70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hidden="1" s="2" customFormat="1" ht="14.4" customHeight="1">
      <c r="A39" s="39"/>
      <c r="B39" s="45"/>
      <c r="C39" s="39"/>
      <c r="D39" s="39"/>
      <c r="E39" s="171" t="s">
        <v>45</v>
      </c>
      <c r="F39" s="172">
        <f>ROUND((SUM(BI127:BI296)),  2)</f>
        <v>0</v>
      </c>
      <c r="G39" s="173"/>
      <c r="H39" s="173"/>
      <c r="I39" s="174">
        <v>0</v>
      </c>
      <c r="J39" s="172">
        <f>0</f>
        <v>0</v>
      </c>
      <c r="K39" s="39"/>
      <c r="L39" s="70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6.96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70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2" customFormat="1" ht="25.44" customHeight="1">
      <c r="A41" s="39"/>
      <c r="B41" s="45"/>
      <c r="C41" s="177"/>
      <c r="D41" s="178" t="s">
        <v>46</v>
      </c>
      <c r="E41" s="179"/>
      <c r="F41" s="179"/>
      <c r="G41" s="180" t="s">
        <v>47</v>
      </c>
      <c r="H41" s="181" t="s">
        <v>48</v>
      </c>
      <c r="I41" s="179"/>
      <c r="J41" s="182">
        <f>SUM(J32:J39)</f>
        <v>0</v>
      </c>
      <c r="K41" s="183"/>
      <c r="L41" s="70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70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70"/>
      <c r="D50" s="184" t="s">
        <v>49</v>
      </c>
      <c r="E50" s="185"/>
      <c r="F50" s="185"/>
      <c r="G50" s="184" t="s">
        <v>50</v>
      </c>
      <c r="H50" s="185"/>
      <c r="I50" s="185"/>
      <c r="J50" s="185"/>
      <c r="K50" s="185"/>
      <c r="L50" s="70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86" t="s">
        <v>51</v>
      </c>
      <c r="E61" s="187"/>
      <c r="F61" s="188" t="s">
        <v>52</v>
      </c>
      <c r="G61" s="186" t="s">
        <v>51</v>
      </c>
      <c r="H61" s="187"/>
      <c r="I61" s="187"/>
      <c r="J61" s="189" t="s">
        <v>52</v>
      </c>
      <c r="K61" s="187"/>
      <c r="L61" s="70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84" t="s">
        <v>53</v>
      </c>
      <c r="E65" s="190"/>
      <c r="F65" s="190"/>
      <c r="G65" s="184" t="s">
        <v>54</v>
      </c>
      <c r="H65" s="190"/>
      <c r="I65" s="190"/>
      <c r="J65" s="190"/>
      <c r="K65" s="190"/>
      <c r="L65" s="70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86" t="s">
        <v>51</v>
      </c>
      <c r="E76" s="187"/>
      <c r="F76" s="188" t="s">
        <v>52</v>
      </c>
      <c r="G76" s="186" t="s">
        <v>51</v>
      </c>
      <c r="H76" s="187"/>
      <c r="I76" s="187"/>
      <c r="J76" s="189" t="s">
        <v>52</v>
      </c>
      <c r="K76" s="187"/>
      <c r="L76" s="70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91"/>
      <c r="C77" s="192"/>
      <c r="D77" s="192"/>
      <c r="E77" s="192"/>
      <c r="F77" s="192"/>
      <c r="G77" s="192"/>
      <c r="H77" s="192"/>
      <c r="I77" s="192"/>
      <c r="J77" s="192"/>
      <c r="K77" s="192"/>
      <c r="L77" s="70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hidden="1" s="2" customFormat="1" ht="6.96" customHeight="1">
      <c r="A81" s="39"/>
      <c r="B81" s="193"/>
      <c r="C81" s="194"/>
      <c r="D81" s="194"/>
      <c r="E81" s="194"/>
      <c r="F81" s="194"/>
      <c r="G81" s="194"/>
      <c r="H81" s="194"/>
      <c r="I81" s="194"/>
      <c r="J81" s="194"/>
      <c r="K81" s="194"/>
      <c r="L81" s="70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hidden="1" s="2" customFormat="1" ht="24.96" customHeight="1">
      <c r="A82" s="39"/>
      <c r="B82" s="40"/>
      <c r="C82" s="24" t="s">
        <v>187</v>
      </c>
      <c r="D82" s="41"/>
      <c r="E82" s="41"/>
      <c r="F82" s="41"/>
      <c r="G82" s="41"/>
      <c r="H82" s="41"/>
      <c r="I82" s="41"/>
      <c r="J82" s="41"/>
      <c r="K82" s="41"/>
      <c r="L82" s="70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hidden="1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70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hidden="1" s="2" customFormat="1" ht="12" customHeight="1">
      <c r="A84" s="39"/>
      <c r="B84" s="40"/>
      <c r="C84" s="33" t="s">
        <v>15</v>
      </c>
      <c r="D84" s="41"/>
      <c r="E84" s="41"/>
      <c r="F84" s="41"/>
      <c r="G84" s="41"/>
      <c r="H84" s="41"/>
      <c r="I84" s="41"/>
      <c r="J84" s="41"/>
      <c r="K84" s="41"/>
      <c r="L84" s="70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hidden="1" s="2" customFormat="1" ht="27.84906" customHeight="1">
      <c r="A85" s="39"/>
      <c r="B85" s="40"/>
      <c r="C85" s="41"/>
      <c r="D85" s="41"/>
      <c r="E85" s="195" t="str">
        <f>E7</f>
        <v>Rekonštrukcia cesty a mostov II/512 hr. Trenčianskeho kraja - Veľké Pole - križ. II/428 Žarnovica , I. etapa</v>
      </c>
      <c r="F85" s="33"/>
      <c r="G85" s="33"/>
      <c r="H85" s="33"/>
      <c r="I85" s="41"/>
      <c r="J85" s="41"/>
      <c r="K85" s="41"/>
      <c r="L85" s="70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hidden="1" s="1" customFormat="1" ht="12" customHeight="1">
      <c r="B86" s="22"/>
      <c r="C86" s="33" t="s">
        <v>185</v>
      </c>
      <c r="D86" s="23"/>
      <c r="E86" s="23"/>
      <c r="F86" s="23"/>
      <c r="G86" s="23"/>
      <c r="H86" s="23"/>
      <c r="I86" s="23"/>
      <c r="J86" s="23"/>
      <c r="K86" s="23"/>
      <c r="L86" s="21"/>
    </row>
    <row r="87" hidden="1" s="2" customFormat="1" ht="16.30189" customHeight="1">
      <c r="A87" s="39"/>
      <c r="B87" s="40"/>
      <c r="C87" s="41"/>
      <c r="D87" s="41"/>
      <c r="E87" s="195" t="s">
        <v>1292</v>
      </c>
      <c r="F87" s="41"/>
      <c r="G87" s="41"/>
      <c r="H87" s="41"/>
      <c r="I87" s="41"/>
      <c r="J87" s="41"/>
      <c r="K87" s="41"/>
      <c r="L87" s="70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hidden="1" s="2" customFormat="1" ht="12" customHeight="1">
      <c r="A88" s="39"/>
      <c r="B88" s="40"/>
      <c r="C88" s="33" t="s">
        <v>235</v>
      </c>
      <c r="D88" s="41"/>
      <c r="E88" s="41"/>
      <c r="F88" s="41"/>
      <c r="G88" s="41"/>
      <c r="H88" s="41"/>
      <c r="I88" s="41"/>
      <c r="J88" s="41"/>
      <c r="K88" s="41"/>
      <c r="L88" s="70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hidden="1" s="2" customFormat="1" ht="16.30189" customHeight="1">
      <c r="A89" s="39"/>
      <c r="B89" s="40"/>
      <c r="C89" s="41"/>
      <c r="D89" s="41"/>
      <c r="E89" s="83" t="str">
        <f>E11</f>
        <v>101-021 - Komunikácia</v>
      </c>
      <c r="F89" s="41"/>
      <c r="G89" s="41"/>
      <c r="H89" s="41"/>
      <c r="I89" s="41"/>
      <c r="J89" s="41"/>
      <c r="K89" s="41"/>
      <c r="L89" s="70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hidden="1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70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hidden="1" s="2" customFormat="1" ht="12" customHeight="1">
      <c r="A91" s="39"/>
      <c r="B91" s="40"/>
      <c r="C91" s="33" t="s">
        <v>19</v>
      </c>
      <c r="D91" s="41"/>
      <c r="E91" s="41"/>
      <c r="F91" s="28" t="str">
        <f>F14</f>
        <v>Okres Žarnovica , k. ú. Veľké Pole</v>
      </c>
      <c r="G91" s="41"/>
      <c r="H91" s="41"/>
      <c r="I91" s="33" t="s">
        <v>21</v>
      </c>
      <c r="J91" s="86" t="str">
        <f>IF(J14="","",J14)</f>
        <v>14. 12. 2020</v>
      </c>
      <c r="K91" s="41"/>
      <c r="L91" s="70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hidden="1" s="2" customFormat="1" ht="6.96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70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hidden="1" s="2" customFormat="1" ht="24.81509" customHeight="1">
      <c r="A93" s="39"/>
      <c r="B93" s="40"/>
      <c r="C93" s="33" t="s">
        <v>23</v>
      </c>
      <c r="D93" s="41"/>
      <c r="E93" s="41"/>
      <c r="F93" s="28" t="str">
        <f>E17</f>
        <v xml:space="preserve">BANSKOBYSTRICKÝ SAMOSPRÁVNY KRAJ </v>
      </c>
      <c r="G93" s="41"/>
      <c r="H93" s="41"/>
      <c r="I93" s="33" t="s">
        <v>29</v>
      </c>
      <c r="J93" s="37" t="str">
        <f>E23</f>
        <v>ISPO spol.s r.o. , Prešov</v>
      </c>
      <c r="K93" s="41"/>
      <c r="L93" s="70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hidden="1" s="2" customFormat="1" ht="15.30566" customHeight="1">
      <c r="A94" s="39"/>
      <c r="B94" s="40"/>
      <c r="C94" s="33" t="s">
        <v>27</v>
      </c>
      <c r="D94" s="41"/>
      <c r="E94" s="41"/>
      <c r="F94" s="28" t="str">
        <f>IF(E20="","",E20)</f>
        <v>Vyplň údaj</v>
      </c>
      <c r="G94" s="41"/>
      <c r="H94" s="41"/>
      <c r="I94" s="33" t="s">
        <v>33</v>
      </c>
      <c r="J94" s="37" t="str">
        <f>E26</f>
        <v>Macura M.</v>
      </c>
      <c r="K94" s="41"/>
      <c r="L94" s="70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hidden="1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70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hidden="1" s="2" customFormat="1" ht="29.28" customHeight="1">
      <c r="A96" s="39"/>
      <c r="B96" s="40"/>
      <c r="C96" s="196" t="s">
        <v>188</v>
      </c>
      <c r="D96" s="197"/>
      <c r="E96" s="197"/>
      <c r="F96" s="197"/>
      <c r="G96" s="197"/>
      <c r="H96" s="197"/>
      <c r="I96" s="197"/>
      <c r="J96" s="198" t="s">
        <v>189</v>
      </c>
      <c r="K96" s="197"/>
      <c r="L96" s="70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hidden="1" s="2" customFormat="1" ht="10.32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70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hidden="1" s="2" customFormat="1" ht="22.8" customHeight="1">
      <c r="A98" s="39"/>
      <c r="B98" s="40"/>
      <c r="C98" s="199" t="s">
        <v>190</v>
      </c>
      <c r="D98" s="41"/>
      <c r="E98" s="41"/>
      <c r="F98" s="41"/>
      <c r="G98" s="41"/>
      <c r="H98" s="41"/>
      <c r="I98" s="41"/>
      <c r="J98" s="117">
        <f>J127</f>
        <v>0</v>
      </c>
      <c r="K98" s="41"/>
      <c r="L98" s="70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191</v>
      </c>
    </row>
    <row r="99" hidden="1" s="9" customFormat="1" ht="24.96" customHeight="1">
      <c r="A99" s="9"/>
      <c r="B99" s="200"/>
      <c r="C99" s="201"/>
      <c r="D99" s="202" t="s">
        <v>238</v>
      </c>
      <c r="E99" s="203"/>
      <c r="F99" s="203"/>
      <c r="G99" s="203"/>
      <c r="H99" s="203"/>
      <c r="I99" s="203"/>
      <c r="J99" s="204">
        <f>J128</f>
        <v>0</v>
      </c>
      <c r="K99" s="201"/>
      <c r="L99" s="20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hidden="1" s="10" customFormat="1" ht="19.92" customHeight="1">
      <c r="A100" s="10"/>
      <c r="B100" s="206"/>
      <c r="C100" s="140"/>
      <c r="D100" s="207" t="s">
        <v>239</v>
      </c>
      <c r="E100" s="208"/>
      <c r="F100" s="208"/>
      <c r="G100" s="208"/>
      <c r="H100" s="208"/>
      <c r="I100" s="208"/>
      <c r="J100" s="209">
        <f>J129</f>
        <v>0</v>
      </c>
      <c r="K100" s="140"/>
      <c r="L100" s="2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hidden="1" s="10" customFormat="1" ht="19.92" customHeight="1">
      <c r="A101" s="10"/>
      <c r="B101" s="206"/>
      <c r="C101" s="140"/>
      <c r="D101" s="207" t="s">
        <v>240</v>
      </c>
      <c r="E101" s="208"/>
      <c r="F101" s="208"/>
      <c r="G101" s="208"/>
      <c r="H101" s="208"/>
      <c r="I101" s="208"/>
      <c r="J101" s="209">
        <f>J164</f>
        <v>0</v>
      </c>
      <c r="K101" s="140"/>
      <c r="L101" s="2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hidden="1" s="10" customFormat="1" ht="19.92" customHeight="1">
      <c r="A102" s="10"/>
      <c r="B102" s="206"/>
      <c r="C102" s="140"/>
      <c r="D102" s="207" t="s">
        <v>242</v>
      </c>
      <c r="E102" s="208"/>
      <c r="F102" s="208"/>
      <c r="G102" s="208"/>
      <c r="H102" s="208"/>
      <c r="I102" s="208"/>
      <c r="J102" s="209">
        <f>J176</f>
        <v>0</v>
      </c>
      <c r="K102" s="140"/>
      <c r="L102" s="2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hidden="1" s="10" customFormat="1" ht="19.92" customHeight="1">
      <c r="A103" s="10"/>
      <c r="B103" s="206"/>
      <c r="C103" s="140"/>
      <c r="D103" s="207" t="s">
        <v>243</v>
      </c>
      <c r="E103" s="208"/>
      <c r="F103" s="208"/>
      <c r="G103" s="208"/>
      <c r="H103" s="208"/>
      <c r="I103" s="208"/>
      <c r="J103" s="209">
        <f>J179</f>
        <v>0</v>
      </c>
      <c r="K103" s="140"/>
      <c r="L103" s="2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hidden="1" s="10" customFormat="1" ht="19.92" customHeight="1">
      <c r="A104" s="10"/>
      <c r="B104" s="206"/>
      <c r="C104" s="140"/>
      <c r="D104" s="207" t="s">
        <v>245</v>
      </c>
      <c r="E104" s="208"/>
      <c r="F104" s="208"/>
      <c r="G104" s="208"/>
      <c r="H104" s="208"/>
      <c r="I104" s="208"/>
      <c r="J104" s="209">
        <f>J203</f>
        <v>0</v>
      </c>
      <c r="K104" s="140"/>
      <c r="L104" s="2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hidden="1" s="10" customFormat="1" ht="19.92" customHeight="1">
      <c r="A105" s="10"/>
      <c r="B105" s="206"/>
      <c r="C105" s="140"/>
      <c r="D105" s="207" t="s">
        <v>246</v>
      </c>
      <c r="E105" s="208"/>
      <c r="F105" s="208"/>
      <c r="G105" s="208"/>
      <c r="H105" s="208"/>
      <c r="I105" s="208"/>
      <c r="J105" s="209">
        <f>J295</f>
        <v>0</v>
      </c>
      <c r="K105" s="140"/>
      <c r="L105" s="2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hidden="1" s="2" customFormat="1" ht="21.84" customHeight="1">
      <c r="A106" s="39"/>
      <c r="B106" s="40"/>
      <c r="C106" s="41"/>
      <c r="D106" s="41"/>
      <c r="E106" s="41"/>
      <c r="F106" s="41"/>
      <c r="G106" s="41"/>
      <c r="H106" s="41"/>
      <c r="I106" s="41"/>
      <c r="J106" s="41"/>
      <c r="K106" s="41"/>
      <c r="L106" s="70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hidden="1" s="2" customFormat="1" ht="6.96" customHeight="1">
      <c r="A107" s="39"/>
      <c r="B107" s="73"/>
      <c r="C107" s="74"/>
      <c r="D107" s="74"/>
      <c r="E107" s="74"/>
      <c r="F107" s="74"/>
      <c r="G107" s="74"/>
      <c r="H107" s="74"/>
      <c r="I107" s="74"/>
      <c r="J107" s="74"/>
      <c r="K107" s="74"/>
      <c r="L107" s="70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hidden="1"/>
    <row r="109" hidden="1"/>
    <row r="110" hidden="1"/>
    <row r="111" s="2" customFormat="1" ht="6.96" customHeight="1">
      <c r="A111" s="39"/>
      <c r="B111" s="75"/>
      <c r="C111" s="76"/>
      <c r="D111" s="76"/>
      <c r="E111" s="76"/>
      <c r="F111" s="76"/>
      <c r="G111" s="76"/>
      <c r="H111" s="76"/>
      <c r="I111" s="76"/>
      <c r="J111" s="76"/>
      <c r="K111" s="76"/>
      <c r="L111" s="70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="2" customFormat="1" ht="24.96" customHeight="1">
      <c r="A112" s="39"/>
      <c r="B112" s="40"/>
      <c r="C112" s="24" t="s">
        <v>195</v>
      </c>
      <c r="D112" s="41"/>
      <c r="E112" s="41"/>
      <c r="F112" s="41"/>
      <c r="G112" s="41"/>
      <c r="H112" s="41"/>
      <c r="I112" s="41"/>
      <c r="J112" s="41"/>
      <c r="K112" s="41"/>
      <c r="L112" s="70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="2" customFormat="1" ht="6.96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70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="2" customFormat="1" ht="12" customHeight="1">
      <c r="A114" s="39"/>
      <c r="B114" s="40"/>
      <c r="C114" s="33" t="s">
        <v>15</v>
      </c>
      <c r="D114" s="41"/>
      <c r="E114" s="41"/>
      <c r="F114" s="41"/>
      <c r="G114" s="41"/>
      <c r="H114" s="41"/>
      <c r="I114" s="41"/>
      <c r="J114" s="41"/>
      <c r="K114" s="41"/>
      <c r="L114" s="70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="2" customFormat="1" ht="27.84906" customHeight="1">
      <c r="A115" s="39"/>
      <c r="B115" s="40"/>
      <c r="C115" s="41"/>
      <c r="D115" s="41"/>
      <c r="E115" s="195" t="str">
        <f>E7</f>
        <v>Rekonštrukcia cesty a mostov II/512 hr. Trenčianskeho kraja - Veľké Pole - križ. II/428 Žarnovica , I. etapa</v>
      </c>
      <c r="F115" s="33"/>
      <c r="G115" s="33"/>
      <c r="H115" s="33"/>
      <c r="I115" s="41"/>
      <c r="J115" s="41"/>
      <c r="K115" s="41"/>
      <c r="L115" s="70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="1" customFormat="1" ht="12" customHeight="1">
      <c r="B116" s="22"/>
      <c r="C116" s="33" t="s">
        <v>185</v>
      </c>
      <c r="D116" s="23"/>
      <c r="E116" s="23"/>
      <c r="F116" s="23"/>
      <c r="G116" s="23"/>
      <c r="H116" s="23"/>
      <c r="I116" s="23"/>
      <c r="J116" s="23"/>
      <c r="K116" s="23"/>
      <c r="L116" s="21"/>
    </row>
    <row r="117" s="2" customFormat="1" ht="16.30189" customHeight="1">
      <c r="A117" s="39"/>
      <c r="B117" s="40"/>
      <c r="C117" s="41"/>
      <c r="D117" s="41"/>
      <c r="E117" s="195" t="s">
        <v>1292</v>
      </c>
      <c r="F117" s="41"/>
      <c r="G117" s="41"/>
      <c r="H117" s="41"/>
      <c r="I117" s="41"/>
      <c r="J117" s="41"/>
      <c r="K117" s="41"/>
      <c r="L117" s="70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2" customFormat="1" ht="12" customHeight="1">
      <c r="A118" s="39"/>
      <c r="B118" s="40"/>
      <c r="C118" s="33" t="s">
        <v>235</v>
      </c>
      <c r="D118" s="41"/>
      <c r="E118" s="41"/>
      <c r="F118" s="41"/>
      <c r="G118" s="41"/>
      <c r="H118" s="41"/>
      <c r="I118" s="41"/>
      <c r="J118" s="41"/>
      <c r="K118" s="41"/>
      <c r="L118" s="70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="2" customFormat="1" ht="16.30189" customHeight="1">
      <c r="A119" s="39"/>
      <c r="B119" s="40"/>
      <c r="C119" s="41"/>
      <c r="D119" s="41"/>
      <c r="E119" s="83" t="str">
        <f>E11</f>
        <v>101-021 - Komunikácia</v>
      </c>
      <c r="F119" s="41"/>
      <c r="G119" s="41"/>
      <c r="H119" s="41"/>
      <c r="I119" s="41"/>
      <c r="J119" s="41"/>
      <c r="K119" s="41"/>
      <c r="L119" s="70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="2" customFormat="1" ht="6.96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70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="2" customFormat="1" ht="12" customHeight="1">
      <c r="A121" s="39"/>
      <c r="B121" s="40"/>
      <c r="C121" s="33" t="s">
        <v>19</v>
      </c>
      <c r="D121" s="41"/>
      <c r="E121" s="41"/>
      <c r="F121" s="28" t="str">
        <f>F14</f>
        <v>Okres Žarnovica , k. ú. Veľké Pole</v>
      </c>
      <c r="G121" s="41"/>
      <c r="H121" s="41"/>
      <c r="I121" s="33" t="s">
        <v>21</v>
      </c>
      <c r="J121" s="86" t="str">
        <f>IF(J14="","",J14)</f>
        <v>14. 12. 2020</v>
      </c>
      <c r="K121" s="41"/>
      <c r="L121" s="70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="2" customFormat="1" ht="6.96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70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="2" customFormat="1" ht="24.81509" customHeight="1">
      <c r="A123" s="39"/>
      <c r="B123" s="40"/>
      <c r="C123" s="33" t="s">
        <v>23</v>
      </c>
      <c r="D123" s="41"/>
      <c r="E123" s="41"/>
      <c r="F123" s="28" t="str">
        <f>E17</f>
        <v xml:space="preserve">BANSKOBYSTRICKÝ SAMOSPRÁVNY KRAJ </v>
      </c>
      <c r="G123" s="41"/>
      <c r="H123" s="41"/>
      <c r="I123" s="33" t="s">
        <v>29</v>
      </c>
      <c r="J123" s="37" t="str">
        <f>E23</f>
        <v>ISPO spol.s r.o. , Prešov</v>
      </c>
      <c r="K123" s="41"/>
      <c r="L123" s="70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="2" customFormat="1" ht="15.30566" customHeight="1">
      <c r="A124" s="39"/>
      <c r="B124" s="40"/>
      <c r="C124" s="33" t="s">
        <v>27</v>
      </c>
      <c r="D124" s="41"/>
      <c r="E124" s="41"/>
      <c r="F124" s="28" t="str">
        <f>IF(E20="","",E20)</f>
        <v>Vyplň údaj</v>
      </c>
      <c r="G124" s="41"/>
      <c r="H124" s="41"/>
      <c r="I124" s="33" t="s">
        <v>33</v>
      </c>
      <c r="J124" s="37" t="str">
        <f>E26</f>
        <v>Macura M.</v>
      </c>
      <c r="K124" s="41"/>
      <c r="L124" s="70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="2" customFormat="1" ht="10.32" customHeight="1">
      <c r="A125" s="39"/>
      <c r="B125" s="40"/>
      <c r="C125" s="41"/>
      <c r="D125" s="41"/>
      <c r="E125" s="41"/>
      <c r="F125" s="41"/>
      <c r="G125" s="41"/>
      <c r="H125" s="41"/>
      <c r="I125" s="41"/>
      <c r="J125" s="41"/>
      <c r="K125" s="41"/>
      <c r="L125" s="70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="11" customFormat="1" ht="29.28" customHeight="1">
      <c r="A126" s="211"/>
      <c r="B126" s="212"/>
      <c r="C126" s="213" t="s">
        <v>196</v>
      </c>
      <c r="D126" s="214" t="s">
        <v>61</v>
      </c>
      <c r="E126" s="214" t="s">
        <v>57</v>
      </c>
      <c r="F126" s="214" t="s">
        <v>58</v>
      </c>
      <c r="G126" s="214" t="s">
        <v>197</v>
      </c>
      <c r="H126" s="214" t="s">
        <v>198</v>
      </c>
      <c r="I126" s="214" t="s">
        <v>199</v>
      </c>
      <c r="J126" s="215" t="s">
        <v>189</v>
      </c>
      <c r="K126" s="216" t="s">
        <v>200</v>
      </c>
      <c r="L126" s="217"/>
      <c r="M126" s="107" t="s">
        <v>1</v>
      </c>
      <c r="N126" s="108" t="s">
        <v>40</v>
      </c>
      <c r="O126" s="108" t="s">
        <v>201</v>
      </c>
      <c r="P126" s="108" t="s">
        <v>202</v>
      </c>
      <c r="Q126" s="108" t="s">
        <v>203</v>
      </c>
      <c r="R126" s="108" t="s">
        <v>204</v>
      </c>
      <c r="S126" s="108" t="s">
        <v>205</v>
      </c>
      <c r="T126" s="109" t="s">
        <v>206</v>
      </c>
      <c r="U126" s="211"/>
      <c r="V126" s="211"/>
      <c r="W126" s="211"/>
      <c r="X126" s="211"/>
      <c r="Y126" s="211"/>
      <c r="Z126" s="211"/>
      <c r="AA126" s="211"/>
      <c r="AB126" s="211"/>
      <c r="AC126" s="211"/>
      <c r="AD126" s="211"/>
      <c r="AE126" s="211"/>
    </row>
    <row r="127" s="2" customFormat="1" ht="22.8" customHeight="1">
      <c r="A127" s="39"/>
      <c r="B127" s="40"/>
      <c r="C127" s="114" t="s">
        <v>190</v>
      </c>
      <c r="D127" s="41"/>
      <c r="E127" s="41"/>
      <c r="F127" s="41"/>
      <c r="G127" s="41"/>
      <c r="H127" s="41"/>
      <c r="I127" s="41"/>
      <c r="J127" s="218">
        <f>BK127</f>
        <v>0</v>
      </c>
      <c r="K127" s="41"/>
      <c r="L127" s="45"/>
      <c r="M127" s="110"/>
      <c r="N127" s="219"/>
      <c r="O127" s="111"/>
      <c r="P127" s="220">
        <f>P128</f>
        <v>0</v>
      </c>
      <c r="Q127" s="111"/>
      <c r="R127" s="220">
        <f>R128</f>
        <v>10712.9051339</v>
      </c>
      <c r="S127" s="111"/>
      <c r="T127" s="221">
        <f>T128</f>
        <v>6569.2621400000007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75</v>
      </c>
      <c r="AU127" s="18" t="s">
        <v>191</v>
      </c>
      <c r="BK127" s="222">
        <f>BK128</f>
        <v>0</v>
      </c>
    </row>
    <row r="128" s="12" customFormat="1" ht="25.92" customHeight="1">
      <c r="A128" s="12"/>
      <c r="B128" s="223"/>
      <c r="C128" s="224"/>
      <c r="D128" s="225" t="s">
        <v>75</v>
      </c>
      <c r="E128" s="226" t="s">
        <v>249</v>
      </c>
      <c r="F128" s="226" t="s">
        <v>250</v>
      </c>
      <c r="G128" s="224"/>
      <c r="H128" s="224"/>
      <c r="I128" s="227"/>
      <c r="J128" s="228">
        <f>BK128</f>
        <v>0</v>
      </c>
      <c r="K128" s="224"/>
      <c r="L128" s="229"/>
      <c r="M128" s="230"/>
      <c r="N128" s="231"/>
      <c r="O128" s="231"/>
      <c r="P128" s="232">
        <f>P129+P164+P176+P179+P203+P295</f>
        <v>0</v>
      </c>
      <c r="Q128" s="231"/>
      <c r="R128" s="232">
        <f>R129+R164+R176+R179+R203+R295</f>
        <v>10712.9051339</v>
      </c>
      <c r="S128" s="231"/>
      <c r="T128" s="233">
        <f>T129+T164+T176+T179+T203+T295</f>
        <v>6569.2621400000007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34" t="s">
        <v>84</v>
      </c>
      <c r="AT128" s="235" t="s">
        <v>75</v>
      </c>
      <c r="AU128" s="235" t="s">
        <v>76</v>
      </c>
      <c r="AY128" s="234" t="s">
        <v>210</v>
      </c>
      <c r="BK128" s="236">
        <f>BK129+BK164+BK176+BK179+BK203+BK295</f>
        <v>0</v>
      </c>
    </row>
    <row r="129" s="12" customFormat="1" ht="22.8" customHeight="1">
      <c r="A129" s="12"/>
      <c r="B129" s="223"/>
      <c r="C129" s="224"/>
      <c r="D129" s="225" t="s">
        <v>75</v>
      </c>
      <c r="E129" s="237" t="s">
        <v>84</v>
      </c>
      <c r="F129" s="237" t="s">
        <v>251</v>
      </c>
      <c r="G129" s="224"/>
      <c r="H129" s="224"/>
      <c r="I129" s="227"/>
      <c r="J129" s="238">
        <f>BK129</f>
        <v>0</v>
      </c>
      <c r="K129" s="224"/>
      <c r="L129" s="229"/>
      <c r="M129" s="230"/>
      <c r="N129" s="231"/>
      <c r="O129" s="231"/>
      <c r="P129" s="232">
        <f>SUM(P130:P163)</f>
        <v>0</v>
      </c>
      <c r="Q129" s="231"/>
      <c r="R129" s="232">
        <f>SUM(R130:R163)</f>
        <v>98.17137000000001</v>
      </c>
      <c r="S129" s="231"/>
      <c r="T129" s="233">
        <f>SUM(T130:T163)</f>
        <v>4192.5240000000003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34" t="s">
        <v>84</v>
      </c>
      <c r="AT129" s="235" t="s">
        <v>75</v>
      </c>
      <c r="AU129" s="235" t="s">
        <v>84</v>
      </c>
      <c r="AY129" s="234" t="s">
        <v>210</v>
      </c>
      <c r="BK129" s="236">
        <f>SUM(BK130:BK163)</f>
        <v>0</v>
      </c>
    </row>
    <row r="130" s="2" customFormat="1" ht="36.72453" customHeight="1">
      <c r="A130" s="39"/>
      <c r="B130" s="40"/>
      <c r="C130" s="239" t="s">
        <v>84</v>
      </c>
      <c r="D130" s="239" t="s">
        <v>213</v>
      </c>
      <c r="E130" s="240" t="s">
        <v>252</v>
      </c>
      <c r="F130" s="241" t="s">
        <v>253</v>
      </c>
      <c r="G130" s="242" t="s">
        <v>254</v>
      </c>
      <c r="H130" s="243">
        <v>14913</v>
      </c>
      <c r="I130" s="244"/>
      <c r="J130" s="245">
        <f>ROUND(I130*H130,2)</f>
        <v>0</v>
      </c>
      <c r="K130" s="246"/>
      <c r="L130" s="45"/>
      <c r="M130" s="247" t="s">
        <v>1</v>
      </c>
      <c r="N130" s="248" t="s">
        <v>42</v>
      </c>
      <c r="O130" s="98"/>
      <c r="P130" s="249">
        <f>O130*H130</f>
        <v>0</v>
      </c>
      <c r="Q130" s="249">
        <v>0.00019000000000000001</v>
      </c>
      <c r="R130" s="249">
        <f>Q130*H130</f>
        <v>2.8334700000000002</v>
      </c>
      <c r="S130" s="249">
        <v>0.254</v>
      </c>
      <c r="T130" s="250">
        <f>S130*H130</f>
        <v>3787.902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51" t="s">
        <v>227</v>
      </c>
      <c r="AT130" s="251" t="s">
        <v>213</v>
      </c>
      <c r="AU130" s="251" t="s">
        <v>92</v>
      </c>
      <c r="AY130" s="18" t="s">
        <v>210</v>
      </c>
      <c r="BE130" s="252">
        <f>IF(N130="základná",J130,0)</f>
        <v>0</v>
      </c>
      <c r="BF130" s="252">
        <f>IF(N130="znížená",J130,0)</f>
        <v>0</v>
      </c>
      <c r="BG130" s="252">
        <f>IF(N130="zákl. prenesená",J130,0)</f>
        <v>0</v>
      </c>
      <c r="BH130" s="252">
        <f>IF(N130="zníž. prenesená",J130,0)</f>
        <v>0</v>
      </c>
      <c r="BI130" s="252">
        <f>IF(N130="nulová",J130,0)</f>
        <v>0</v>
      </c>
      <c r="BJ130" s="18" t="s">
        <v>92</v>
      </c>
      <c r="BK130" s="252">
        <f>ROUND(I130*H130,2)</f>
        <v>0</v>
      </c>
      <c r="BL130" s="18" t="s">
        <v>227</v>
      </c>
      <c r="BM130" s="251" t="s">
        <v>255</v>
      </c>
    </row>
    <row r="131" s="13" customFormat="1">
      <c r="A131" s="13"/>
      <c r="B131" s="258"/>
      <c r="C131" s="259"/>
      <c r="D131" s="260" t="s">
        <v>256</v>
      </c>
      <c r="E131" s="261" t="s">
        <v>1</v>
      </c>
      <c r="F131" s="262" t="s">
        <v>1294</v>
      </c>
      <c r="G131" s="259"/>
      <c r="H131" s="263">
        <v>14913</v>
      </c>
      <c r="I131" s="264"/>
      <c r="J131" s="259"/>
      <c r="K131" s="259"/>
      <c r="L131" s="265"/>
      <c r="M131" s="266"/>
      <c r="N131" s="267"/>
      <c r="O131" s="267"/>
      <c r="P131" s="267"/>
      <c r="Q131" s="267"/>
      <c r="R131" s="267"/>
      <c r="S131" s="267"/>
      <c r="T131" s="268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69" t="s">
        <v>256</v>
      </c>
      <c r="AU131" s="269" t="s">
        <v>92</v>
      </c>
      <c r="AV131" s="13" t="s">
        <v>92</v>
      </c>
      <c r="AW131" s="13" t="s">
        <v>32</v>
      </c>
      <c r="AX131" s="13" t="s">
        <v>84</v>
      </c>
      <c r="AY131" s="269" t="s">
        <v>210</v>
      </c>
    </row>
    <row r="132" s="2" customFormat="1" ht="36.72453" customHeight="1">
      <c r="A132" s="39"/>
      <c r="B132" s="40"/>
      <c r="C132" s="239" t="s">
        <v>92</v>
      </c>
      <c r="D132" s="239" t="s">
        <v>213</v>
      </c>
      <c r="E132" s="240" t="s">
        <v>1295</v>
      </c>
      <c r="F132" s="241" t="s">
        <v>1296</v>
      </c>
      <c r="G132" s="242" t="s">
        <v>254</v>
      </c>
      <c r="H132" s="243">
        <v>3186</v>
      </c>
      <c r="I132" s="244"/>
      <c r="J132" s="245">
        <f>ROUND(I132*H132,2)</f>
        <v>0</v>
      </c>
      <c r="K132" s="246"/>
      <c r="L132" s="45"/>
      <c r="M132" s="247" t="s">
        <v>1</v>
      </c>
      <c r="N132" s="248" t="s">
        <v>42</v>
      </c>
      <c r="O132" s="98"/>
      <c r="P132" s="249">
        <f>O132*H132</f>
        <v>0</v>
      </c>
      <c r="Q132" s="249">
        <v>0.00014999999999999999</v>
      </c>
      <c r="R132" s="249">
        <f>Q132*H132</f>
        <v>0.47789999999999994</v>
      </c>
      <c r="S132" s="249">
        <v>0.127</v>
      </c>
      <c r="T132" s="250">
        <f>S132*H132</f>
        <v>404.62200000000001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51" t="s">
        <v>227</v>
      </c>
      <c r="AT132" s="251" t="s">
        <v>213</v>
      </c>
      <c r="AU132" s="251" t="s">
        <v>92</v>
      </c>
      <c r="AY132" s="18" t="s">
        <v>210</v>
      </c>
      <c r="BE132" s="252">
        <f>IF(N132="základná",J132,0)</f>
        <v>0</v>
      </c>
      <c r="BF132" s="252">
        <f>IF(N132="znížená",J132,0)</f>
        <v>0</v>
      </c>
      <c r="BG132" s="252">
        <f>IF(N132="zákl. prenesená",J132,0)</f>
        <v>0</v>
      </c>
      <c r="BH132" s="252">
        <f>IF(N132="zníž. prenesená",J132,0)</f>
        <v>0</v>
      </c>
      <c r="BI132" s="252">
        <f>IF(N132="nulová",J132,0)</f>
        <v>0</v>
      </c>
      <c r="BJ132" s="18" t="s">
        <v>92</v>
      </c>
      <c r="BK132" s="252">
        <f>ROUND(I132*H132,2)</f>
        <v>0</v>
      </c>
      <c r="BL132" s="18" t="s">
        <v>227</v>
      </c>
      <c r="BM132" s="251" t="s">
        <v>260</v>
      </c>
    </row>
    <row r="133" s="13" customFormat="1">
      <c r="A133" s="13"/>
      <c r="B133" s="258"/>
      <c r="C133" s="259"/>
      <c r="D133" s="260" t="s">
        <v>256</v>
      </c>
      <c r="E133" s="261" t="s">
        <v>1</v>
      </c>
      <c r="F133" s="262" t="s">
        <v>1297</v>
      </c>
      <c r="G133" s="259"/>
      <c r="H133" s="263">
        <v>3186</v>
      </c>
      <c r="I133" s="264"/>
      <c r="J133" s="259"/>
      <c r="K133" s="259"/>
      <c r="L133" s="265"/>
      <c r="M133" s="266"/>
      <c r="N133" s="267"/>
      <c r="O133" s="267"/>
      <c r="P133" s="267"/>
      <c r="Q133" s="267"/>
      <c r="R133" s="267"/>
      <c r="S133" s="267"/>
      <c r="T133" s="268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69" t="s">
        <v>256</v>
      </c>
      <c r="AU133" s="269" t="s">
        <v>92</v>
      </c>
      <c r="AV133" s="13" t="s">
        <v>92</v>
      </c>
      <c r="AW133" s="13" t="s">
        <v>32</v>
      </c>
      <c r="AX133" s="13" t="s">
        <v>84</v>
      </c>
      <c r="AY133" s="269" t="s">
        <v>210</v>
      </c>
    </row>
    <row r="134" s="2" customFormat="1" ht="23.4566" customHeight="1">
      <c r="A134" s="39"/>
      <c r="B134" s="40"/>
      <c r="C134" s="239" t="s">
        <v>102</v>
      </c>
      <c r="D134" s="239" t="s">
        <v>213</v>
      </c>
      <c r="E134" s="240" t="s">
        <v>1298</v>
      </c>
      <c r="F134" s="241" t="s">
        <v>1299</v>
      </c>
      <c r="G134" s="242" t="s">
        <v>264</v>
      </c>
      <c r="H134" s="243">
        <v>55.799999999999997</v>
      </c>
      <c r="I134" s="244"/>
      <c r="J134" s="245">
        <f>ROUND(I134*H134,2)</f>
        <v>0</v>
      </c>
      <c r="K134" s="246"/>
      <c r="L134" s="45"/>
      <c r="M134" s="247" t="s">
        <v>1</v>
      </c>
      <c r="N134" s="248" t="s">
        <v>42</v>
      </c>
      <c r="O134" s="98"/>
      <c r="P134" s="249">
        <f>O134*H134</f>
        <v>0</v>
      </c>
      <c r="Q134" s="249">
        <v>0</v>
      </c>
      <c r="R134" s="249">
        <f>Q134*H134</f>
        <v>0</v>
      </c>
      <c r="S134" s="249">
        <v>0</v>
      </c>
      <c r="T134" s="250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51" t="s">
        <v>227</v>
      </c>
      <c r="AT134" s="251" t="s">
        <v>213</v>
      </c>
      <c r="AU134" s="251" t="s">
        <v>92</v>
      </c>
      <c r="AY134" s="18" t="s">
        <v>210</v>
      </c>
      <c r="BE134" s="252">
        <f>IF(N134="základná",J134,0)</f>
        <v>0</v>
      </c>
      <c r="BF134" s="252">
        <f>IF(N134="znížená",J134,0)</f>
        <v>0</v>
      </c>
      <c r="BG134" s="252">
        <f>IF(N134="zákl. prenesená",J134,0)</f>
        <v>0</v>
      </c>
      <c r="BH134" s="252">
        <f>IF(N134="zníž. prenesená",J134,0)</f>
        <v>0</v>
      </c>
      <c r="BI134" s="252">
        <f>IF(N134="nulová",J134,0)</f>
        <v>0</v>
      </c>
      <c r="BJ134" s="18" t="s">
        <v>92</v>
      </c>
      <c r="BK134" s="252">
        <f>ROUND(I134*H134,2)</f>
        <v>0</v>
      </c>
      <c r="BL134" s="18" t="s">
        <v>227</v>
      </c>
      <c r="BM134" s="251" t="s">
        <v>265</v>
      </c>
    </row>
    <row r="135" s="13" customFormat="1">
      <c r="A135" s="13"/>
      <c r="B135" s="258"/>
      <c r="C135" s="259"/>
      <c r="D135" s="260" t="s">
        <v>256</v>
      </c>
      <c r="E135" s="261" t="s">
        <v>1</v>
      </c>
      <c r="F135" s="262" t="s">
        <v>1300</v>
      </c>
      <c r="G135" s="259"/>
      <c r="H135" s="263">
        <v>55.799999999999997</v>
      </c>
      <c r="I135" s="264"/>
      <c r="J135" s="259"/>
      <c r="K135" s="259"/>
      <c r="L135" s="265"/>
      <c r="M135" s="266"/>
      <c r="N135" s="267"/>
      <c r="O135" s="267"/>
      <c r="P135" s="267"/>
      <c r="Q135" s="267"/>
      <c r="R135" s="267"/>
      <c r="S135" s="267"/>
      <c r="T135" s="268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69" t="s">
        <v>256</v>
      </c>
      <c r="AU135" s="269" t="s">
        <v>92</v>
      </c>
      <c r="AV135" s="13" t="s">
        <v>92</v>
      </c>
      <c r="AW135" s="13" t="s">
        <v>32</v>
      </c>
      <c r="AX135" s="13" t="s">
        <v>84</v>
      </c>
      <c r="AY135" s="269" t="s">
        <v>210</v>
      </c>
    </row>
    <row r="136" s="2" customFormat="1" ht="23.4566" customHeight="1">
      <c r="A136" s="39"/>
      <c r="B136" s="40"/>
      <c r="C136" s="239" t="s">
        <v>227</v>
      </c>
      <c r="D136" s="239" t="s">
        <v>213</v>
      </c>
      <c r="E136" s="240" t="s">
        <v>269</v>
      </c>
      <c r="F136" s="241" t="s">
        <v>270</v>
      </c>
      <c r="G136" s="242" t="s">
        <v>264</v>
      </c>
      <c r="H136" s="243">
        <v>16.739999999999998</v>
      </c>
      <c r="I136" s="244"/>
      <c r="J136" s="245">
        <f>ROUND(I136*H136,2)</f>
        <v>0</v>
      </c>
      <c r="K136" s="246"/>
      <c r="L136" s="45"/>
      <c r="M136" s="247" t="s">
        <v>1</v>
      </c>
      <c r="N136" s="248" t="s">
        <v>42</v>
      </c>
      <c r="O136" s="98"/>
      <c r="P136" s="249">
        <f>O136*H136</f>
        <v>0</v>
      </c>
      <c r="Q136" s="249">
        <v>0</v>
      </c>
      <c r="R136" s="249">
        <f>Q136*H136</f>
        <v>0</v>
      </c>
      <c r="S136" s="249">
        <v>0</v>
      </c>
      <c r="T136" s="250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51" t="s">
        <v>227</v>
      </c>
      <c r="AT136" s="251" t="s">
        <v>213</v>
      </c>
      <c r="AU136" s="251" t="s">
        <v>92</v>
      </c>
      <c r="AY136" s="18" t="s">
        <v>210</v>
      </c>
      <c r="BE136" s="252">
        <f>IF(N136="základná",J136,0)</f>
        <v>0</v>
      </c>
      <c r="BF136" s="252">
        <f>IF(N136="znížená",J136,0)</f>
        <v>0</v>
      </c>
      <c r="BG136" s="252">
        <f>IF(N136="zákl. prenesená",J136,0)</f>
        <v>0</v>
      </c>
      <c r="BH136" s="252">
        <f>IF(N136="zníž. prenesená",J136,0)</f>
        <v>0</v>
      </c>
      <c r="BI136" s="252">
        <f>IF(N136="nulová",J136,0)</f>
        <v>0</v>
      </c>
      <c r="BJ136" s="18" t="s">
        <v>92</v>
      </c>
      <c r="BK136" s="252">
        <f>ROUND(I136*H136,2)</f>
        <v>0</v>
      </c>
      <c r="BL136" s="18" t="s">
        <v>227</v>
      </c>
      <c r="BM136" s="251" t="s">
        <v>271</v>
      </c>
    </row>
    <row r="137" s="13" customFormat="1">
      <c r="A137" s="13"/>
      <c r="B137" s="258"/>
      <c r="C137" s="259"/>
      <c r="D137" s="260" t="s">
        <v>256</v>
      </c>
      <c r="E137" s="261" t="s">
        <v>1</v>
      </c>
      <c r="F137" s="262" t="s">
        <v>1301</v>
      </c>
      <c r="G137" s="259"/>
      <c r="H137" s="263">
        <v>16.739999999999998</v>
      </c>
      <c r="I137" s="264"/>
      <c r="J137" s="259"/>
      <c r="K137" s="259"/>
      <c r="L137" s="265"/>
      <c r="M137" s="266"/>
      <c r="N137" s="267"/>
      <c r="O137" s="267"/>
      <c r="P137" s="267"/>
      <c r="Q137" s="267"/>
      <c r="R137" s="267"/>
      <c r="S137" s="267"/>
      <c r="T137" s="268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69" t="s">
        <v>256</v>
      </c>
      <c r="AU137" s="269" t="s">
        <v>92</v>
      </c>
      <c r="AV137" s="13" t="s">
        <v>92</v>
      </c>
      <c r="AW137" s="13" t="s">
        <v>32</v>
      </c>
      <c r="AX137" s="13" t="s">
        <v>84</v>
      </c>
      <c r="AY137" s="269" t="s">
        <v>210</v>
      </c>
    </row>
    <row r="138" s="2" customFormat="1" ht="23.4566" customHeight="1">
      <c r="A138" s="39"/>
      <c r="B138" s="40"/>
      <c r="C138" s="239" t="s">
        <v>209</v>
      </c>
      <c r="D138" s="239" t="s">
        <v>213</v>
      </c>
      <c r="E138" s="240" t="s">
        <v>1302</v>
      </c>
      <c r="F138" s="241" t="s">
        <v>1303</v>
      </c>
      <c r="G138" s="242" t="s">
        <v>264</v>
      </c>
      <c r="H138" s="243">
        <v>185.19999999999999</v>
      </c>
      <c r="I138" s="244"/>
      <c r="J138" s="245">
        <f>ROUND(I138*H138,2)</f>
        <v>0</v>
      </c>
      <c r="K138" s="246"/>
      <c r="L138" s="45"/>
      <c r="M138" s="247" t="s">
        <v>1</v>
      </c>
      <c r="N138" s="248" t="s">
        <v>42</v>
      </c>
      <c r="O138" s="98"/>
      <c r="P138" s="249">
        <f>O138*H138</f>
        <v>0</v>
      </c>
      <c r="Q138" s="249">
        <v>0</v>
      </c>
      <c r="R138" s="249">
        <f>Q138*H138</f>
        <v>0</v>
      </c>
      <c r="S138" s="249">
        <v>0</v>
      </c>
      <c r="T138" s="250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51" t="s">
        <v>227</v>
      </c>
      <c r="AT138" s="251" t="s">
        <v>213</v>
      </c>
      <c r="AU138" s="251" t="s">
        <v>92</v>
      </c>
      <c r="AY138" s="18" t="s">
        <v>210</v>
      </c>
      <c r="BE138" s="252">
        <f>IF(N138="základná",J138,0)</f>
        <v>0</v>
      </c>
      <c r="BF138" s="252">
        <f>IF(N138="znížená",J138,0)</f>
        <v>0</v>
      </c>
      <c r="BG138" s="252">
        <f>IF(N138="zákl. prenesená",J138,0)</f>
        <v>0</v>
      </c>
      <c r="BH138" s="252">
        <f>IF(N138="zníž. prenesená",J138,0)</f>
        <v>0</v>
      </c>
      <c r="BI138" s="252">
        <f>IF(N138="nulová",J138,0)</f>
        <v>0</v>
      </c>
      <c r="BJ138" s="18" t="s">
        <v>92</v>
      </c>
      <c r="BK138" s="252">
        <f>ROUND(I138*H138,2)</f>
        <v>0</v>
      </c>
      <c r="BL138" s="18" t="s">
        <v>227</v>
      </c>
      <c r="BM138" s="251" t="s">
        <v>296</v>
      </c>
    </row>
    <row r="139" s="13" customFormat="1">
      <c r="A139" s="13"/>
      <c r="B139" s="258"/>
      <c r="C139" s="259"/>
      <c r="D139" s="260" t="s">
        <v>256</v>
      </c>
      <c r="E139" s="261" t="s">
        <v>1</v>
      </c>
      <c r="F139" s="262" t="s">
        <v>1304</v>
      </c>
      <c r="G139" s="259"/>
      <c r="H139" s="263">
        <v>44.799999999999997</v>
      </c>
      <c r="I139" s="264"/>
      <c r="J139" s="259"/>
      <c r="K139" s="259"/>
      <c r="L139" s="265"/>
      <c r="M139" s="266"/>
      <c r="N139" s="267"/>
      <c r="O139" s="267"/>
      <c r="P139" s="267"/>
      <c r="Q139" s="267"/>
      <c r="R139" s="267"/>
      <c r="S139" s="267"/>
      <c r="T139" s="268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69" t="s">
        <v>256</v>
      </c>
      <c r="AU139" s="269" t="s">
        <v>92</v>
      </c>
      <c r="AV139" s="13" t="s">
        <v>92</v>
      </c>
      <c r="AW139" s="13" t="s">
        <v>32</v>
      </c>
      <c r="AX139" s="13" t="s">
        <v>76</v>
      </c>
      <c r="AY139" s="269" t="s">
        <v>210</v>
      </c>
    </row>
    <row r="140" s="13" customFormat="1">
      <c r="A140" s="13"/>
      <c r="B140" s="258"/>
      <c r="C140" s="259"/>
      <c r="D140" s="260" t="s">
        <v>256</v>
      </c>
      <c r="E140" s="261" t="s">
        <v>1</v>
      </c>
      <c r="F140" s="262" t="s">
        <v>1305</v>
      </c>
      <c r="G140" s="259"/>
      <c r="H140" s="263">
        <v>140.40000000000001</v>
      </c>
      <c r="I140" s="264"/>
      <c r="J140" s="259"/>
      <c r="K140" s="259"/>
      <c r="L140" s="265"/>
      <c r="M140" s="266"/>
      <c r="N140" s="267"/>
      <c r="O140" s="267"/>
      <c r="P140" s="267"/>
      <c r="Q140" s="267"/>
      <c r="R140" s="267"/>
      <c r="S140" s="267"/>
      <c r="T140" s="268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9" t="s">
        <v>256</v>
      </c>
      <c r="AU140" s="269" t="s">
        <v>92</v>
      </c>
      <c r="AV140" s="13" t="s">
        <v>92</v>
      </c>
      <c r="AW140" s="13" t="s">
        <v>32</v>
      </c>
      <c r="AX140" s="13" t="s">
        <v>76</v>
      </c>
      <c r="AY140" s="269" t="s">
        <v>210</v>
      </c>
    </row>
    <row r="141" s="14" customFormat="1">
      <c r="A141" s="14"/>
      <c r="B141" s="270"/>
      <c r="C141" s="271"/>
      <c r="D141" s="260" t="s">
        <v>256</v>
      </c>
      <c r="E141" s="272" t="s">
        <v>1</v>
      </c>
      <c r="F141" s="273" t="s">
        <v>268</v>
      </c>
      <c r="G141" s="271"/>
      <c r="H141" s="274">
        <v>185.19999999999999</v>
      </c>
      <c r="I141" s="275"/>
      <c r="J141" s="271"/>
      <c r="K141" s="271"/>
      <c r="L141" s="276"/>
      <c r="M141" s="277"/>
      <c r="N141" s="278"/>
      <c r="O141" s="278"/>
      <c r="P141" s="278"/>
      <c r="Q141" s="278"/>
      <c r="R141" s="278"/>
      <c r="S141" s="278"/>
      <c r="T141" s="279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80" t="s">
        <v>256</v>
      </c>
      <c r="AU141" s="280" t="s">
        <v>92</v>
      </c>
      <c r="AV141" s="14" t="s">
        <v>227</v>
      </c>
      <c r="AW141" s="14" t="s">
        <v>32</v>
      </c>
      <c r="AX141" s="14" t="s">
        <v>84</v>
      </c>
      <c r="AY141" s="280" t="s">
        <v>210</v>
      </c>
    </row>
    <row r="142" s="2" customFormat="1" ht="36.72453" customHeight="1">
      <c r="A142" s="39"/>
      <c r="B142" s="40"/>
      <c r="C142" s="239" t="s">
        <v>277</v>
      </c>
      <c r="D142" s="239" t="s">
        <v>213</v>
      </c>
      <c r="E142" s="240" t="s">
        <v>302</v>
      </c>
      <c r="F142" s="241" t="s">
        <v>303</v>
      </c>
      <c r="G142" s="242" t="s">
        <v>264</v>
      </c>
      <c r="H142" s="243">
        <v>55.560000000000002</v>
      </c>
      <c r="I142" s="244"/>
      <c r="J142" s="245">
        <f>ROUND(I142*H142,2)</f>
        <v>0</v>
      </c>
      <c r="K142" s="246"/>
      <c r="L142" s="45"/>
      <c r="M142" s="247" t="s">
        <v>1</v>
      </c>
      <c r="N142" s="248" t="s">
        <v>42</v>
      </c>
      <c r="O142" s="98"/>
      <c r="P142" s="249">
        <f>O142*H142</f>
        <v>0</v>
      </c>
      <c r="Q142" s="249">
        <v>0</v>
      </c>
      <c r="R142" s="249">
        <f>Q142*H142</f>
        <v>0</v>
      </c>
      <c r="S142" s="249">
        <v>0</v>
      </c>
      <c r="T142" s="250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51" t="s">
        <v>227</v>
      </c>
      <c r="AT142" s="251" t="s">
        <v>213</v>
      </c>
      <c r="AU142" s="251" t="s">
        <v>92</v>
      </c>
      <c r="AY142" s="18" t="s">
        <v>210</v>
      </c>
      <c r="BE142" s="252">
        <f>IF(N142="základná",J142,0)</f>
        <v>0</v>
      </c>
      <c r="BF142" s="252">
        <f>IF(N142="znížená",J142,0)</f>
        <v>0</v>
      </c>
      <c r="BG142" s="252">
        <f>IF(N142="zákl. prenesená",J142,0)</f>
        <v>0</v>
      </c>
      <c r="BH142" s="252">
        <f>IF(N142="zníž. prenesená",J142,0)</f>
        <v>0</v>
      </c>
      <c r="BI142" s="252">
        <f>IF(N142="nulová",J142,0)</f>
        <v>0</v>
      </c>
      <c r="BJ142" s="18" t="s">
        <v>92</v>
      </c>
      <c r="BK142" s="252">
        <f>ROUND(I142*H142,2)</f>
        <v>0</v>
      </c>
      <c r="BL142" s="18" t="s">
        <v>227</v>
      </c>
      <c r="BM142" s="251" t="s">
        <v>304</v>
      </c>
    </row>
    <row r="143" s="13" customFormat="1">
      <c r="A143" s="13"/>
      <c r="B143" s="258"/>
      <c r="C143" s="259"/>
      <c r="D143" s="260" t="s">
        <v>256</v>
      </c>
      <c r="E143" s="261" t="s">
        <v>1</v>
      </c>
      <c r="F143" s="262" t="s">
        <v>1306</v>
      </c>
      <c r="G143" s="259"/>
      <c r="H143" s="263">
        <v>185.19999999999999</v>
      </c>
      <c r="I143" s="264"/>
      <c r="J143" s="259"/>
      <c r="K143" s="259"/>
      <c r="L143" s="265"/>
      <c r="M143" s="266"/>
      <c r="N143" s="267"/>
      <c r="O143" s="267"/>
      <c r="P143" s="267"/>
      <c r="Q143" s="267"/>
      <c r="R143" s="267"/>
      <c r="S143" s="267"/>
      <c r="T143" s="268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69" t="s">
        <v>256</v>
      </c>
      <c r="AU143" s="269" t="s">
        <v>92</v>
      </c>
      <c r="AV143" s="13" t="s">
        <v>92</v>
      </c>
      <c r="AW143" s="13" t="s">
        <v>32</v>
      </c>
      <c r="AX143" s="13" t="s">
        <v>84</v>
      </c>
      <c r="AY143" s="269" t="s">
        <v>210</v>
      </c>
    </row>
    <row r="144" s="13" customFormat="1">
      <c r="A144" s="13"/>
      <c r="B144" s="258"/>
      <c r="C144" s="259"/>
      <c r="D144" s="260" t="s">
        <v>256</v>
      </c>
      <c r="E144" s="259"/>
      <c r="F144" s="262" t="s">
        <v>1307</v>
      </c>
      <c r="G144" s="259"/>
      <c r="H144" s="263">
        <v>55.560000000000002</v>
      </c>
      <c r="I144" s="264"/>
      <c r="J144" s="259"/>
      <c r="K144" s="259"/>
      <c r="L144" s="265"/>
      <c r="M144" s="266"/>
      <c r="N144" s="267"/>
      <c r="O144" s="267"/>
      <c r="P144" s="267"/>
      <c r="Q144" s="267"/>
      <c r="R144" s="267"/>
      <c r="S144" s="267"/>
      <c r="T144" s="26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69" t="s">
        <v>256</v>
      </c>
      <c r="AU144" s="269" t="s">
        <v>92</v>
      </c>
      <c r="AV144" s="13" t="s">
        <v>92</v>
      </c>
      <c r="AW144" s="13" t="s">
        <v>4</v>
      </c>
      <c r="AX144" s="13" t="s">
        <v>84</v>
      </c>
      <c r="AY144" s="269" t="s">
        <v>210</v>
      </c>
    </row>
    <row r="145" s="2" customFormat="1" ht="36.72453" customHeight="1">
      <c r="A145" s="39"/>
      <c r="B145" s="40"/>
      <c r="C145" s="239" t="s">
        <v>282</v>
      </c>
      <c r="D145" s="239" t="s">
        <v>213</v>
      </c>
      <c r="E145" s="240" t="s">
        <v>1308</v>
      </c>
      <c r="F145" s="241" t="s">
        <v>1309</v>
      </c>
      <c r="G145" s="242" t="s">
        <v>264</v>
      </c>
      <c r="H145" s="243">
        <v>212.648</v>
      </c>
      <c r="I145" s="244"/>
      <c r="J145" s="245">
        <f>ROUND(I145*H145,2)</f>
        <v>0</v>
      </c>
      <c r="K145" s="246"/>
      <c r="L145" s="45"/>
      <c r="M145" s="247" t="s">
        <v>1</v>
      </c>
      <c r="N145" s="248" t="s">
        <v>42</v>
      </c>
      <c r="O145" s="98"/>
      <c r="P145" s="249">
        <f>O145*H145</f>
        <v>0</v>
      </c>
      <c r="Q145" s="249">
        <v>0</v>
      </c>
      <c r="R145" s="249">
        <f>Q145*H145</f>
        <v>0</v>
      </c>
      <c r="S145" s="249">
        <v>0</v>
      </c>
      <c r="T145" s="250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51" t="s">
        <v>227</v>
      </c>
      <c r="AT145" s="251" t="s">
        <v>213</v>
      </c>
      <c r="AU145" s="251" t="s">
        <v>92</v>
      </c>
      <c r="AY145" s="18" t="s">
        <v>210</v>
      </c>
      <c r="BE145" s="252">
        <f>IF(N145="základná",J145,0)</f>
        <v>0</v>
      </c>
      <c r="BF145" s="252">
        <f>IF(N145="znížená",J145,0)</f>
        <v>0</v>
      </c>
      <c r="BG145" s="252">
        <f>IF(N145="zákl. prenesená",J145,0)</f>
        <v>0</v>
      </c>
      <c r="BH145" s="252">
        <f>IF(N145="zníž. prenesená",J145,0)</f>
        <v>0</v>
      </c>
      <c r="BI145" s="252">
        <f>IF(N145="nulová",J145,0)</f>
        <v>0</v>
      </c>
      <c r="BJ145" s="18" t="s">
        <v>92</v>
      </c>
      <c r="BK145" s="252">
        <f>ROUND(I145*H145,2)</f>
        <v>0</v>
      </c>
      <c r="BL145" s="18" t="s">
        <v>227</v>
      </c>
      <c r="BM145" s="251" t="s">
        <v>845</v>
      </c>
    </row>
    <row r="146" s="13" customFormat="1">
      <c r="A146" s="13"/>
      <c r="B146" s="258"/>
      <c r="C146" s="259"/>
      <c r="D146" s="260" t="s">
        <v>256</v>
      </c>
      <c r="E146" s="261" t="s">
        <v>1</v>
      </c>
      <c r="F146" s="262" t="s">
        <v>1310</v>
      </c>
      <c r="G146" s="259"/>
      <c r="H146" s="263">
        <v>212.648</v>
      </c>
      <c r="I146" s="264"/>
      <c r="J146" s="259"/>
      <c r="K146" s="259"/>
      <c r="L146" s="265"/>
      <c r="M146" s="266"/>
      <c r="N146" s="267"/>
      <c r="O146" s="267"/>
      <c r="P146" s="267"/>
      <c r="Q146" s="267"/>
      <c r="R146" s="267"/>
      <c r="S146" s="267"/>
      <c r="T146" s="268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69" t="s">
        <v>256</v>
      </c>
      <c r="AU146" s="269" t="s">
        <v>92</v>
      </c>
      <c r="AV146" s="13" t="s">
        <v>92</v>
      </c>
      <c r="AW146" s="13" t="s">
        <v>32</v>
      </c>
      <c r="AX146" s="13" t="s">
        <v>84</v>
      </c>
      <c r="AY146" s="269" t="s">
        <v>210</v>
      </c>
    </row>
    <row r="147" s="2" customFormat="1" ht="42.79245" customHeight="1">
      <c r="A147" s="39"/>
      <c r="B147" s="40"/>
      <c r="C147" s="239" t="s">
        <v>287</v>
      </c>
      <c r="D147" s="239" t="s">
        <v>213</v>
      </c>
      <c r="E147" s="240" t="s">
        <v>1311</v>
      </c>
      <c r="F147" s="241" t="s">
        <v>1312</v>
      </c>
      <c r="G147" s="242" t="s">
        <v>264</v>
      </c>
      <c r="H147" s="243">
        <v>1488.5360000000001</v>
      </c>
      <c r="I147" s="244"/>
      <c r="J147" s="245">
        <f>ROUND(I147*H147,2)</f>
        <v>0</v>
      </c>
      <c r="K147" s="246"/>
      <c r="L147" s="45"/>
      <c r="M147" s="247" t="s">
        <v>1</v>
      </c>
      <c r="N147" s="248" t="s">
        <v>42</v>
      </c>
      <c r="O147" s="98"/>
      <c r="P147" s="249">
        <f>O147*H147</f>
        <v>0</v>
      </c>
      <c r="Q147" s="249">
        <v>0</v>
      </c>
      <c r="R147" s="249">
        <f>Q147*H147</f>
        <v>0</v>
      </c>
      <c r="S147" s="249">
        <v>0</v>
      </c>
      <c r="T147" s="250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51" t="s">
        <v>227</v>
      </c>
      <c r="AT147" s="251" t="s">
        <v>213</v>
      </c>
      <c r="AU147" s="251" t="s">
        <v>92</v>
      </c>
      <c r="AY147" s="18" t="s">
        <v>210</v>
      </c>
      <c r="BE147" s="252">
        <f>IF(N147="základná",J147,0)</f>
        <v>0</v>
      </c>
      <c r="BF147" s="252">
        <f>IF(N147="znížená",J147,0)</f>
        <v>0</v>
      </c>
      <c r="BG147" s="252">
        <f>IF(N147="zákl. prenesená",J147,0)</f>
        <v>0</v>
      </c>
      <c r="BH147" s="252">
        <f>IF(N147="zníž. prenesená",J147,0)</f>
        <v>0</v>
      </c>
      <c r="BI147" s="252">
        <f>IF(N147="nulová",J147,0)</f>
        <v>0</v>
      </c>
      <c r="BJ147" s="18" t="s">
        <v>92</v>
      </c>
      <c r="BK147" s="252">
        <f>ROUND(I147*H147,2)</f>
        <v>0</v>
      </c>
      <c r="BL147" s="18" t="s">
        <v>227</v>
      </c>
      <c r="BM147" s="251" t="s">
        <v>847</v>
      </c>
    </row>
    <row r="148" s="13" customFormat="1">
      <c r="A148" s="13"/>
      <c r="B148" s="258"/>
      <c r="C148" s="259"/>
      <c r="D148" s="260" t="s">
        <v>256</v>
      </c>
      <c r="E148" s="261" t="s">
        <v>1</v>
      </c>
      <c r="F148" s="262" t="s">
        <v>1313</v>
      </c>
      <c r="G148" s="259"/>
      <c r="H148" s="263">
        <v>1488.5360000000001</v>
      </c>
      <c r="I148" s="264"/>
      <c r="J148" s="259"/>
      <c r="K148" s="259"/>
      <c r="L148" s="265"/>
      <c r="M148" s="266"/>
      <c r="N148" s="267"/>
      <c r="O148" s="267"/>
      <c r="P148" s="267"/>
      <c r="Q148" s="267"/>
      <c r="R148" s="267"/>
      <c r="S148" s="267"/>
      <c r="T148" s="268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69" t="s">
        <v>256</v>
      </c>
      <c r="AU148" s="269" t="s">
        <v>92</v>
      </c>
      <c r="AV148" s="13" t="s">
        <v>92</v>
      </c>
      <c r="AW148" s="13" t="s">
        <v>32</v>
      </c>
      <c r="AX148" s="13" t="s">
        <v>84</v>
      </c>
      <c r="AY148" s="269" t="s">
        <v>210</v>
      </c>
    </row>
    <row r="149" s="2" customFormat="1" ht="23.4566" customHeight="1">
      <c r="A149" s="39"/>
      <c r="B149" s="40"/>
      <c r="C149" s="239" t="s">
        <v>293</v>
      </c>
      <c r="D149" s="239" t="s">
        <v>213</v>
      </c>
      <c r="E149" s="240" t="s">
        <v>325</v>
      </c>
      <c r="F149" s="241" t="s">
        <v>326</v>
      </c>
      <c r="G149" s="242" t="s">
        <v>264</v>
      </c>
      <c r="H149" s="243">
        <v>55.799999999999997</v>
      </c>
      <c r="I149" s="244"/>
      <c r="J149" s="245">
        <f>ROUND(I149*H149,2)</f>
        <v>0</v>
      </c>
      <c r="K149" s="246"/>
      <c r="L149" s="45"/>
      <c r="M149" s="247" t="s">
        <v>1</v>
      </c>
      <c r="N149" s="248" t="s">
        <v>42</v>
      </c>
      <c r="O149" s="98"/>
      <c r="P149" s="249">
        <f>O149*H149</f>
        <v>0</v>
      </c>
      <c r="Q149" s="249">
        <v>0</v>
      </c>
      <c r="R149" s="249">
        <f>Q149*H149</f>
        <v>0</v>
      </c>
      <c r="S149" s="249">
        <v>0</v>
      </c>
      <c r="T149" s="250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51" t="s">
        <v>227</v>
      </c>
      <c r="AT149" s="251" t="s">
        <v>213</v>
      </c>
      <c r="AU149" s="251" t="s">
        <v>92</v>
      </c>
      <c r="AY149" s="18" t="s">
        <v>210</v>
      </c>
      <c r="BE149" s="252">
        <f>IF(N149="základná",J149,0)</f>
        <v>0</v>
      </c>
      <c r="BF149" s="252">
        <f>IF(N149="znížená",J149,0)</f>
        <v>0</v>
      </c>
      <c r="BG149" s="252">
        <f>IF(N149="zákl. prenesená",J149,0)</f>
        <v>0</v>
      </c>
      <c r="BH149" s="252">
        <f>IF(N149="zníž. prenesená",J149,0)</f>
        <v>0</v>
      </c>
      <c r="BI149" s="252">
        <f>IF(N149="nulová",J149,0)</f>
        <v>0</v>
      </c>
      <c r="BJ149" s="18" t="s">
        <v>92</v>
      </c>
      <c r="BK149" s="252">
        <f>ROUND(I149*H149,2)</f>
        <v>0</v>
      </c>
      <c r="BL149" s="18" t="s">
        <v>227</v>
      </c>
      <c r="BM149" s="251" t="s">
        <v>327</v>
      </c>
    </row>
    <row r="150" s="13" customFormat="1">
      <c r="A150" s="13"/>
      <c r="B150" s="258"/>
      <c r="C150" s="259"/>
      <c r="D150" s="260" t="s">
        <v>256</v>
      </c>
      <c r="E150" s="261" t="s">
        <v>1</v>
      </c>
      <c r="F150" s="262" t="s">
        <v>1300</v>
      </c>
      <c r="G150" s="259"/>
      <c r="H150" s="263">
        <v>55.799999999999997</v>
      </c>
      <c r="I150" s="264"/>
      <c r="J150" s="259"/>
      <c r="K150" s="259"/>
      <c r="L150" s="265"/>
      <c r="M150" s="266"/>
      <c r="N150" s="267"/>
      <c r="O150" s="267"/>
      <c r="P150" s="267"/>
      <c r="Q150" s="267"/>
      <c r="R150" s="267"/>
      <c r="S150" s="267"/>
      <c r="T150" s="268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69" t="s">
        <v>256</v>
      </c>
      <c r="AU150" s="269" t="s">
        <v>92</v>
      </c>
      <c r="AV150" s="13" t="s">
        <v>92</v>
      </c>
      <c r="AW150" s="13" t="s">
        <v>32</v>
      </c>
      <c r="AX150" s="13" t="s">
        <v>84</v>
      </c>
      <c r="AY150" s="269" t="s">
        <v>210</v>
      </c>
    </row>
    <row r="151" s="2" customFormat="1" ht="16.30189" customHeight="1">
      <c r="A151" s="39"/>
      <c r="B151" s="40"/>
      <c r="C151" s="281" t="s">
        <v>301</v>
      </c>
      <c r="D151" s="281" t="s">
        <v>330</v>
      </c>
      <c r="E151" s="282" t="s">
        <v>331</v>
      </c>
      <c r="F151" s="283" t="s">
        <v>332</v>
      </c>
      <c r="G151" s="284" t="s">
        <v>333</v>
      </c>
      <c r="H151" s="285">
        <v>94.859999999999999</v>
      </c>
      <c r="I151" s="286"/>
      <c r="J151" s="287">
        <f>ROUND(I151*H151,2)</f>
        <v>0</v>
      </c>
      <c r="K151" s="288"/>
      <c r="L151" s="289"/>
      <c r="M151" s="290" t="s">
        <v>1</v>
      </c>
      <c r="N151" s="291" t="s">
        <v>42</v>
      </c>
      <c r="O151" s="98"/>
      <c r="P151" s="249">
        <f>O151*H151</f>
        <v>0</v>
      </c>
      <c r="Q151" s="249">
        <v>1</v>
      </c>
      <c r="R151" s="249">
        <f>Q151*H151</f>
        <v>94.859999999999999</v>
      </c>
      <c r="S151" s="249">
        <v>0</v>
      </c>
      <c r="T151" s="250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51" t="s">
        <v>287</v>
      </c>
      <c r="AT151" s="251" t="s">
        <v>330</v>
      </c>
      <c r="AU151" s="251" t="s">
        <v>92</v>
      </c>
      <c r="AY151" s="18" t="s">
        <v>210</v>
      </c>
      <c r="BE151" s="252">
        <f>IF(N151="základná",J151,0)</f>
        <v>0</v>
      </c>
      <c r="BF151" s="252">
        <f>IF(N151="znížená",J151,0)</f>
        <v>0</v>
      </c>
      <c r="BG151" s="252">
        <f>IF(N151="zákl. prenesená",J151,0)</f>
        <v>0</v>
      </c>
      <c r="BH151" s="252">
        <f>IF(N151="zníž. prenesená",J151,0)</f>
        <v>0</v>
      </c>
      <c r="BI151" s="252">
        <f>IF(N151="nulová",J151,0)</f>
        <v>0</v>
      </c>
      <c r="BJ151" s="18" t="s">
        <v>92</v>
      </c>
      <c r="BK151" s="252">
        <f>ROUND(I151*H151,2)</f>
        <v>0</v>
      </c>
      <c r="BL151" s="18" t="s">
        <v>227</v>
      </c>
      <c r="BM151" s="251" t="s">
        <v>334</v>
      </c>
    </row>
    <row r="152" s="13" customFormat="1">
      <c r="A152" s="13"/>
      <c r="B152" s="258"/>
      <c r="C152" s="259"/>
      <c r="D152" s="260" t="s">
        <v>256</v>
      </c>
      <c r="E152" s="261" t="s">
        <v>1</v>
      </c>
      <c r="F152" s="262" t="s">
        <v>1314</v>
      </c>
      <c r="G152" s="259"/>
      <c r="H152" s="263">
        <v>94.859999999999999</v>
      </c>
      <c r="I152" s="264"/>
      <c r="J152" s="259"/>
      <c r="K152" s="259"/>
      <c r="L152" s="265"/>
      <c r="M152" s="266"/>
      <c r="N152" s="267"/>
      <c r="O152" s="267"/>
      <c r="P152" s="267"/>
      <c r="Q152" s="267"/>
      <c r="R152" s="267"/>
      <c r="S152" s="267"/>
      <c r="T152" s="268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69" t="s">
        <v>256</v>
      </c>
      <c r="AU152" s="269" t="s">
        <v>92</v>
      </c>
      <c r="AV152" s="13" t="s">
        <v>92</v>
      </c>
      <c r="AW152" s="13" t="s">
        <v>32</v>
      </c>
      <c r="AX152" s="13" t="s">
        <v>84</v>
      </c>
      <c r="AY152" s="269" t="s">
        <v>210</v>
      </c>
    </row>
    <row r="153" s="2" customFormat="1" ht="21.0566" customHeight="1">
      <c r="A153" s="39"/>
      <c r="B153" s="40"/>
      <c r="C153" s="239" t="s">
        <v>307</v>
      </c>
      <c r="D153" s="239" t="s">
        <v>213</v>
      </c>
      <c r="E153" s="240" t="s">
        <v>1315</v>
      </c>
      <c r="F153" s="241" t="s">
        <v>1316</v>
      </c>
      <c r="G153" s="242" t="s">
        <v>264</v>
      </c>
      <c r="H153" s="243">
        <v>212.648</v>
      </c>
      <c r="I153" s="244"/>
      <c r="J153" s="245">
        <f>ROUND(I153*H153,2)</f>
        <v>0</v>
      </c>
      <c r="K153" s="246"/>
      <c r="L153" s="45"/>
      <c r="M153" s="247" t="s">
        <v>1</v>
      </c>
      <c r="N153" s="248" t="s">
        <v>42</v>
      </c>
      <c r="O153" s="98"/>
      <c r="P153" s="249">
        <f>O153*H153</f>
        <v>0</v>
      </c>
      <c r="Q153" s="249">
        <v>0</v>
      </c>
      <c r="R153" s="249">
        <f>Q153*H153</f>
        <v>0</v>
      </c>
      <c r="S153" s="249">
        <v>0</v>
      </c>
      <c r="T153" s="250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51" t="s">
        <v>227</v>
      </c>
      <c r="AT153" s="251" t="s">
        <v>213</v>
      </c>
      <c r="AU153" s="251" t="s">
        <v>92</v>
      </c>
      <c r="AY153" s="18" t="s">
        <v>210</v>
      </c>
      <c r="BE153" s="252">
        <f>IF(N153="základná",J153,0)</f>
        <v>0</v>
      </c>
      <c r="BF153" s="252">
        <f>IF(N153="znížená",J153,0)</f>
        <v>0</v>
      </c>
      <c r="BG153" s="252">
        <f>IF(N153="zákl. prenesená",J153,0)</f>
        <v>0</v>
      </c>
      <c r="BH153" s="252">
        <f>IF(N153="zníž. prenesená",J153,0)</f>
        <v>0</v>
      </c>
      <c r="BI153" s="252">
        <f>IF(N153="nulová",J153,0)</f>
        <v>0</v>
      </c>
      <c r="BJ153" s="18" t="s">
        <v>92</v>
      </c>
      <c r="BK153" s="252">
        <f>ROUND(I153*H153,2)</f>
        <v>0</v>
      </c>
      <c r="BL153" s="18" t="s">
        <v>227</v>
      </c>
      <c r="BM153" s="251" t="s">
        <v>849</v>
      </c>
    </row>
    <row r="154" s="2" customFormat="1" ht="23.4566" customHeight="1">
      <c r="A154" s="39"/>
      <c r="B154" s="40"/>
      <c r="C154" s="239" t="s">
        <v>313</v>
      </c>
      <c r="D154" s="239" t="s">
        <v>213</v>
      </c>
      <c r="E154" s="240" t="s">
        <v>341</v>
      </c>
      <c r="F154" s="241" t="s">
        <v>342</v>
      </c>
      <c r="G154" s="242" t="s">
        <v>333</v>
      </c>
      <c r="H154" s="243">
        <v>2589.453</v>
      </c>
      <c r="I154" s="244"/>
      <c r="J154" s="245">
        <f>ROUND(I154*H154,2)</f>
        <v>0</v>
      </c>
      <c r="K154" s="246"/>
      <c r="L154" s="45"/>
      <c r="M154" s="247" t="s">
        <v>1</v>
      </c>
      <c r="N154" s="248" t="s">
        <v>42</v>
      </c>
      <c r="O154" s="98"/>
      <c r="P154" s="249">
        <f>O154*H154</f>
        <v>0</v>
      </c>
      <c r="Q154" s="249">
        <v>0</v>
      </c>
      <c r="R154" s="249">
        <f>Q154*H154</f>
        <v>0</v>
      </c>
      <c r="S154" s="249">
        <v>0</v>
      </c>
      <c r="T154" s="250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51" t="s">
        <v>227</v>
      </c>
      <c r="AT154" s="251" t="s">
        <v>213</v>
      </c>
      <c r="AU154" s="251" t="s">
        <v>92</v>
      </c>
      <c r="AY154" s="18" t="s">
        <v>210</v>
      </c>
      <c r="BE154" s="252">
        <f>IF(N154="základná",J154,0)</f>
        <v>0</v>
      </c>
      <c r="BF154" s="252">
        <f>IF(N154="znížená",J154,0)</f>
        <v>0</v>
      </c>
      <c r="BG154" s="252">
        <f>IF(N154="zákl. prenesená",J154,0)</f>
        <v>0</v>
      </c>
      <c r="BH154" s="252">
        <f>IF(N154="zníž. prenesená",J154,0)</f>
        <v>0</v>
      </c>
      <c r="BI154" s="252">
        <f>IF(N154="nulová",J154,0)</f>
        <v>0</v>
      </c>
      <c r="BJ154" s="18" t="s">
        <v>92</v>
      </c>
      <c r="BK154" s="252">
        <f>ROUND(I154*H154,2)</f>
        <v>0</v>
      </c>
      <c r="BL154" s="18" t="s">
        <v>227</v>
      </c>
      <c r="BM154" s="251" t="s">
        <v>343</v>
      </c>
    </row>
    <row r="155" s="13" customFormat="1">
      <c r="A155" s="13"/>
      <c r="B155" s="258"/>
      <c r="C155" s="259"/>
      <c r="D155" s="260" t="s">
        <v>256</v>
      </c>
      <c r="E155" s="261" t="s">
        <v>1</v>
      </c>
      <c r="F155" s="262" t="s">
        <v>1317</v>
      </c>
      <c r="G155" s="259"/>
      <c r="H155" s="263">
        <v>318.97199999999998</v>
      </c>
      <c r="I155" s="264"/>
      <c r="J155" s="259"/>
      <c r="K155" s="259"/>
      <c r="L155" s="265"/>
      <c r="M155" s="266"/>
      <c r="N155" s="267"/>
      <c r="O155" s="267"/>
      <c r="P155" s="267"/>
      <c r="Q155" s="267"/>
      <c r="R155" s="267"/>
      <c r="S155" s="267"/>
      <c r="T155" s="268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69" t="s">
        <v>256</v>
      </c>
      <c r="AU155" s="269" t="s">
        <v>92</v>
      </c>
      <c r="AV155" s="13" t="s">
        <v>92</v>
      </c>
      <c r="AW155" s="13" t="s">
        <v>32</v>
      </c>
      <c r="AX155" s="13" t="s">
        <v>76</v>
      </c>
      <c r="AY155" s="269" t="s">
        <v>210</v>
      </c>
    </row>
    <row r="156" s="13" customFormat="1">
      <c r="A156" s="13"/>
      <c r="B156" s="258"/>
      <c r="C156" s="259"/>
      <c r="D156" s="260" t="s">
        <v>256</v>
      </c>
      <c r="E156" s="261" t="s">
        <v>1</v>
      </c>
      <c r="F156" s="262" t="s">
        <v>1318</v>
      </c>
      <c r="G156" s="259"/>
      <c r="H156" s="263">
        <v>1604.9880000000001</v>
      </c>
      <c r="I156" s="264"/>
      <c r="J156" s="259"/>
      <c r="K156" s="259"/>
      <c r="L156" s="265"/>
      <c r="M156" s="266"/>
      <c r="N156" s="267"/>
      <c r="O156" s="267"/>
      <c r="P156" s="267"/>
      <c r="Q156" s="267"/>
      <c r="R156" s="267"/>
      <c r="S156" s="267"/>
      <c r="T156" s="268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69" t="s">
        <v>256</v>
      </c>
      <c r="AU156" s="269" t="s">
        <v>92</v>
      </c>
      <c r="AV156" s="13" t="s">
        <v>92</v>
      </c>
      <c r="AW156" s="13" t="s">
        <v>32</v>
      </c>
      <c r="AX156" s="13" t="s">
        <v>76</v>
      </c>
      <c r="AY156" s="269" t="s">
        <v>210</v>
      </c>
    </row>
    <row r="157" s="13" customFormat="1">
      <c r="A157" s="13"/>
      <c r="B157" s="258"/>
      <c r="C157" s="259"/>
      <c r="D157" s="260" t="s">
        <v>256</v>
      </c>
      <c r="E157" s="261" t="s">
        <v>1</v>
      </c>
      <c r="F157" s="262" t="s">
        <v>1319</v>
      </c>
      <c r="G157" s="259"/>
      <c r="H157" s="263">
        <v>665.49300000000005</v>
      </c>
      <c r="I157" s="264"/>
      <c r="J157" s="259"/>
      <c r="K157" s="259"/>
      <c r="L157" s="265"/>
      <c r="M157" s="266"/>
      <c r="N157" s="267"/>
      <c r="O157" s="267"/>
      <c r="P157" s="267"/>
      <c r="Q157" s="267"/>
      <c r="R157" s="267"/>
      <c r="S157" s="267"/>
      <c r="T157" s="268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69" t="s">
        <v>256</v>
      </c>
      <c r="AU157" s="269" t="s">
        <v>92</v>
      </c>
      <c r="AV157" s="13" t="s">
        <v>92</v>
      </c>
      <c r="AW157" s="13" t="s">
        <v>32</v>
      </c>
      <c r="AX157" s="13" t="s">
        <v>76</v>
      </c>
      <c r="AY157" s="269" t="s">
        <v>210</v>
      </c>
    </row>
    <row r="158" s="14" customFormat="1">
      <c r="A158" s="14"/>
      <c r="B158" s="270"/>
      <c r="C158" s="271"/>
      <c r="D158" s="260" t="s">
        <v>256</v>
      </c>
      <c r="E158" s="272" t="s">
        <v>1</v>
      </c>
      <c r="F158" s="273" t="s">
        <v>268</v>
      </c>
      <c r="G158" s="271"/>
      <c r="H158" s="274">
        <v>2589.453</v>
      </c>
      <c r="I158" s="275"/>
      <c r="J158" s="271"/>
      <c r="K158" s="271"/>
      <c r="L158" s="276"/>
      <c r="M158" s="277"/>
      <c r="N158" s="278"/>
      <c r="O158" s="278"/>
      <c r="P158" s="278"/>
      <c r="Q158" s="278"/>
      <c r="R158" s="278"/>
      <c r="S158" s="278"/>
      <c r="T158" s="279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80" t="s">
        <v>256</v>
      </c>
      <c r="AU158" s="280" t="s">
        <v>92</v>
      </c>
      <c r="AV158" s="14" t="s">
        <v>227</v>
      </c>
      <c r="AW158" s="14" t="s">
        <v>32</v>
      </c>
      <c r="AX158" s="14" t="s">
        <v>84</v>
      </c>
      <c r="AY158" s="280" t="s">
        <v>210</v>
      </c>
    </row>
    <row r="159" s="2" customFormat="1" ht="23.4566" customHeight="1">
      <c r="A159" s="39"/>
      <c r="B159" s="40"/>
      <c r="C159" s="239" t="s">
        <v>318</v>
      </c>
      <c r="D159" s="239" t="s">
        <v>213</v>
      </c>
      <c r="E159" s="240" t="s">
        <v>347</v>
      </c>
      <c r="F159" s="241" t="s">
        <v>348</v>
      </c>
      <c r="G159" s="242" t="s">
        <v>264</v>
      </c>
      <c r="H159" s="243">
        <v>28.352</v>
      </c>
      <c r="I159" s="244"/>
      <c r="J159" s="245">
        <f>ROUND(I159*H159,2)</f>
        <v>0</v>
      </c>
      <c r="K159" s="246"/>
      <c r="L159" s="45"/>
      <c r="M159" s="247" t="s">
        <v>1</v>
      </c>
      <c r="N159" s="248" t="s">
        <v>42</v>
      </c>
      <c r="O159" s="98"/>
      <c r="P159" s="249">
        <f>O159*H159</f>
        <v>0</v>
      </c>
      <c r="Q159" s="249">
        <v>0</v>
      </c>
      <c r="R159" s="249">
        <f>Q159*H159</f>
        <v>0</v>
      </c>
      <c r="S159" s="249">
        <v>0</v>
      </c>
      <c r="T159" s="250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51" t="s">
        <v>227</v>
      </c>
      <c r="AT159" s="251" t="s">
        <v>213</v>
      </c>
      <c r="AU159" s="251" t="s">
        <v>92</v>
      </c>
      <c r="AY159" s="18" t="s">
        <v>210</v>
      </c>
      <c r="BE159" s="252">
        <f>IF(N159="základná",J159,0)</f>
        <v>0</v>
      </c>
      <c r="BF159" s="252">
        <f>IF(N159="znížená",J159,0)</f>
        <v>0</v>
      </c>
      <c r="BG159" s="252">
        <f>IF(N159="zákl. prenesená",J159,0)</f>
        <v>0</v>
      </c>
      <c r="BH159" s="252">
        <f>IF(N159="zníž. prenesená",J159,0)</f>
        <v>0</v>
      </c>
      <c r="BI159" s="252">
        <f>IF(N159="nulová",J159,0)</f>
        <v>0</v>
      </c>
      <c r="BJ159" s="18" t="s">
        <v>92</v>
      </c>
      <c r="BK159" s="252">
        <f>ROUND(I159*H159,2)</f>
        <v>0</v>
      </c>
      <c r="BL159" s="18" t="s">
        <v>227</v>
      </c>
      <c r="BM159" s="251" t="s">
        <v>349</v>
      </c>
    </row>
    <row r="160" s="13" customFormat="1">
      <c r="A160" s="13"/>
      <c r="B160" s="258"/>
      <c r="C160" s="259"/>
      <c r="D160" s="260" t="s">
        <v>256</v>
      </c>
      <c r="E160" s="261" t="s">
        <v>1</v>
      </c>
      <c r="F160" s="262" t="s">
        <v>1320</v>
      </c>
      <c r="G160" s="259"/>
      <c r="H160" s="263">
        <v>28.352</v>
      </c>
      <c r="I160" s="264"/>
      <c r="J160" s="259"/>
      <c r="K160" s="259"/>
      <c r="L160" s="265"/>
      <c r="M160" s="266"/>
      <c r="N160" s="267"/>
      <c r="O160" s="267"/>
      <c r="P160" s="267"/>
      <c r="Q160" s="267"/>
      <c r="R160" s="267"/>
      <c r="S160" s="267"/>
      <c r="T160" s="268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69" t="s">
        <v>256</v>
      </c>
      <c r="AU160" s="269" t="s">
        <v>92</v>
      </c>
      <c r="AV160" s="13" t="s">
        <v>92</v>
      </c>
      <c r="AW160" s="13" t="s">
        <v>32</v>
      </c>
      <c r="AX160" s="13" t="s">
        <v>76</v>
      </c>
      <c r="AY160" s="269" t="s">
        <v>210</v>
      </c>
    </row>
    <row r="161" s="14" customFormat="1">
      <c r="A161" s="14"/>
      <c r="B161" s="270"/>
      <c r="C161" s="271"/>
      <c r="D161" s="260" t="s">
        <v>256</v>
      </c>
      <c r="E161" s="272" t="s">
        <v>1</v>
      </c>
      <c r="F161" s="273" t="s">
        <v>268</v>
      </c>
      <c r="G161" s="271"/>
      <c r="H161" s="274">
        <v>28.352</v>
      </c>
      <c r="I161" s="275"/>
      <c r="J161" s="271"/>
      <c r="K161" s="271"/>
      <c r="L161" s="276"/>
      <c r="M161" s="277"/>
      <c r="N161" s="278"/>
      <c r="O161" s="278"/>
      <c r="P161" s="278"/>
      <c r="Q161" s="278"/>
      <c r="R161" s="278"/>
      <c r="S161" s="278"/>
      <c r="T161" s="279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80" t="s">
        <v>256</v>
      </c>
      <c r="AU161" s="280" t="s">
        <v>92</v>
      </c>
      <c r="AV161" s="14" t="s">
        <v>227</v>
      </c>
      <c r="AW161" s="14" t="s">
        <v>32</v>
      </c>
      <c r="AX161" s="14" t="s">
        <v>84</v>
      </c>
      <c r="AY161" s="280" t="s">
        <v>210</v>
      </c>
    </row>
    <row r="162" s="2" customFormat="1" ht="21.0566" customHeight="1">
      <c r="A162" s="39"/>
      <c r="B162" s="40"/>
      <c r="C162" s="239" t="s">
        <v>324</v>
      </c>
      <c r="D162" s="239" t="s">
        <v>213</v>
      </c>
      <c r="E162" s="240" t="s">
        <v>363</v>
      </c>
      <c r="F162" s="241" t="s">
        <v>364</v>
      </c>
      <c r="G162" s="242" t="s">
        <v>254</v>
      </c>
      <c r="H162" s="243">
        <v>111.59999999999999</v>
      </c>
      <c r="I162" s="244"/>
      <c r="J162" s="245">
        <f>ROUND(I162*H162,2)</f>
        <v>0</v>
      </c>
      <c r="K162" s="246"/>
      <c r="L162" s="45"/>
      <c r="M162" s="247" t="s">
        <v>1</v>
      </c>
      <c r="N162" s="248" t="s">
        <v>42</v>
      </c>
      <c r="O162" s="98"/>
      <c r="P162" s="249">
        <f>O162*H162</f>
        <v>0</v>
      </c>
      <c r="Q162" s="249">
        <v>0</v>
      </c>
      <c r="R162" s="249">
        <f>Q162*H162</f>
        <v>0</v>
      </c>
      <c r="S162" s="249">
        <v>0</v>
      </c>
      <c r="T162" s="250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51" t="s">
        <v>227</v>
      </c>
      <c r="AT162" s="251" t="s">
        <v>213</v>
      </c>
      <c r="AU162" s="251" t="s">
        <v>92</v>
      </c>
      <c r="AY162" s="18" t="s">
        <v>210</v>
      </c>
      <c r="BE162" s="252">
        <f>IF(N162="základná",J162,0)</f>
        <v>0</v>
      </c>
      <c r="BF162" s="252">
        <f>IF(N162="znížená",J162,0)</f>
        <v>0</v>
      </c>
      <c r="BG162" s="252">
        <f>IF(N162="zákl. prenesená",J162,0)</f>
        <v>0</v>
      </c>
      <c r="BH162" s="252">
        <f>IF(N162="zníž. prenesená",J162,0)</f>
        <v>0</v>
      </c>
      <c r="BI162" s="252">
        <f>IF(N162="nulová",J162,0)</f>
        <v>0</v>
      </c>
      <c r="BJ162" s="18" t="s">
        <v>92</v>
      </c>
      <c r="BK162" s="252">
        <f>ROUND(I162*H162,2)</f>
        <v>0</v>
      </c>
      <c r="BL162" s="18" t="s">
        <v>227</v>
      </c>
      <c r="BM162" s="251" t="s">
        <v>365</v>
      </c>
    </row>
    <row r="163" s="13" customFormat="1">
      <c r="A163" s="13"/>
      <c r="B163" s="258"/>
      <c r="C163" s="259"/>
      <c r="D163" s="260" t="s">
        <v>256</v>
      </c>
      <c r="E163" s="261" t="s">
        <v>1</v>
      </c>
      <c r="F163" s="262" t="s">
        <v>1321</v>
      </c>
      <c r="G163" s="259"/>
      <c r="H163" s="263">
        <v>111.59999999999999</v>
      </c>
      <c r="I163" s="264"/>
      <c r="J163" s="259"/>
      <c r="K163" s="259"/>
      <c r="L163" s="265"/>
      <c r="M163" s="266"/>
      <c r="N163" s="267"/>
      <c r="O163" s="267"/>
      <c r="P163" s="267"/>
      <c r="Q163" s="267"/>
      <c r="R163" s="267"/>
      <c r="S163" s="267"/>
      <c r="T163" s="268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69" t="s">
        <v>256</v>
      </c>
      <c r="AU163" s="269" t="s">
        <v>92</v>
      </c>
      <c r="AV163" s="13" t="s">
        <v>92</v>
      </c>
      <c r="AW163" s="13" t="s">
        <v>32</v>
      </c>
      <c r="AX163" s="13" t="s">
        <v>84</v>
      </c>
      <c r="AY163" s="269" t="s">
        <v>210</v>
      </c>
    </row>
    <row r="164" s="12" customFormat="1" ht="22.8" customHeight="1">
      <c r="A164" s="12"/>
      <c r="B164" s="223"/>
      <c r="C164" s="224"/>
      <c r="D164" s="225" t="s">
        <v>75</v>
      </c>
      <c r="E164" s="237" t="s">
        <v>92</v>
      </c>
      <c r="F164" s="237" t="s">
        <v>367</v>
      </c>
      <c r="G164" s="224"/>
      <c r="H164" s="224"/>
      <c r="I164" s="227"/>
      <c r="J164" s="238">
        <f>BK164</f>
        <v>0</v>
      </c>
      <c r="K164" s="224"/>
      <c r="L164" s="229"/>
      <c r="M164" s="230"/>
      <c r="N164" s="231"/>
      <c r="O164" s="231"/>
      <c r="P164" s="232">
        <f>SUM(P165:P175)</f>
        <v>0</v>
      </c>
      <c r="Q164" s="231"/>
      <c r="R164" s="232">
        <f>SUM(R165:R175)</f>
        <v>131.60714790000003</v>
      </c>
      <c r="S164" s="231"/>
      <c r="T164" s="233">
        <f>SUM(T165:T175)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34" t="s">
        <v>84</v>
      </c>
      <c r="AT164" s="235" t="s">
        <v>75</v>
      </c>
      <c r="AU164" s="235" t="s">
        <v>84</v>
      </c>
      <c r="AY164" s="234" t="s">
        <v>210</v>
      </c>
      <c r="BK164" s="236">
        <f>SUM(BK165:BK175)</f>
        <v>0</v>
      </c>
    </row>
    <row r="165" s="2" customFormat="1" ht="23.4566" customHeight="1">
      <c r="A165" s="39"/>
      <c r="B165" s="40"/>
      <c r="C165" s="239" t="s">
        <v>329</v>
      </c>
      <c r="D165" s="239" t="s">
        <v>213</v>
      </c>
      <c r="E165" s="240" t="s">
        <v>399</v>
      </c>
      <c r="F165" s="241" t="s">
        <v>400</v>
      </c>
      <c r="G165" s="242" t="s">
        <v>310</v>
      </c>
      <c r="H165" s="243">
        <v>1412.4000000000001</v>
      </c>
      <c r="I165" s="244"/>
      <c r="J165" s="245">
        <f>ROUND(I165*H165,2)</f>
        <v>0</v>
      </c>
      <c r="K165" s="246"/>
      <c r="L165" s="45"/>
      <c r="M165" s="247" t="s">
        <v>1</v>
      </c>
      <c r="N165" s="248" t="s">
        <v>42</v>
      </c>
      <c r="O165" s="98"/>
      <c r="P165" s="249">
        <f>O165*H165</f>
        <v>0</v>
      </c>
      <c r="Q165" s="249">
        <v>0.00314</v>
      </c>
      <c r="R165" s="249">
        <f>Q165*H165</f>
        <v>4.4349360000000004</v>
      </c>
      <c r="S165" s="249">
        <v>0</v>
      </c>
      <c r="T165" s="250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51" t="s">
        <v>227</v>
      </c>
      <c r="AT165" s="251" t="s">
        <v>213</v>
      </c>
      <c r="AU165" s="251" t="s">
        <v>92</v>
      </c>
      <c r="AY165" s="18" t="s">
        <v>210</v>
      </c>
      <c r="BE165" s="252">
        <f>IF(N165="základná",J165,0)</f>
        <v>0</v>
      </c>
      <c r="BF165" s="252">
        <f>IF(N165="znížená",J165,0)</f>
        <v>0</v>
      </c>
      <c r="BG165" s="252">
        <f>IF(N165="zákl. prenesená",J165,0)</f>
        <v>0</v>
      </c>
      <c r="BH165" s="252">
        <f>IF(N165="zníž. prenesená",J165,0)</f>
        <v>0</v>
      </c>
      <c r="BI165" s="252">
        <f>IF(N165="nulová",J165,0)</f>
        <v>0</v>
      </c>
      <c r="BJ165" s="18" t="s">
        <v>92</v>
      </c>
      <c r="BK165" s="252">
        <f>ROUND(I165*H165,2)</f>
        <v>0</v>
      </c>
      <c r="BL165" s="18" t="s">
        <v>227</v>
      </c>
      <c r="BM165" s="251" t="s">
        <v>401</v>
      </c>
    </row>
    <row r="166" s="13" customFormat="1">
      <c r="A166" s="13"/>
      <c r="B166" s="258"/>
      <c r="C166" s="259"/>
      <c r="D166" s="260" t="s">
        <v>256</v>
      </c>
      <c r="E166" s="261" t="s">
        <v>1</v>
      </c>
      <c r="F166" s="262" t="s">
        <v>1322</v>
      </c>
      <c r="G166" s="259"/>
      <c r="H166" s="263">
        <v>1412.4000000000001</v>
      </c>
      <c r="I166" s="264"/>
      <c r="J166" s="259"/>
      <c r="K166" s="259"/>
      <c r="L166" s="265"/>
      <c r="M166" s="266"/>
      <c r="N166" s="267"/>
      <c r="O166" s="267"/>
      <c r="P166" s="267"/>
      <c r="Q166" s="267"/>
      <c r="R166" s="267"/>
      <c r="S166" s="267"/>
      <c r="T166" s="268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69" t="s">
        <v>256</v>
      </c>
      <c r="AU166" s="269" t="s">
        <v>92</v>
      </c>
      <c r="AV166" s="13" t="s">
        <v>92</v>
      </c>
      <c r="AW166" s="13" t="s">
        <v>32</v>
      </c>
      <c r="AX166" s="13" t="s">
        <v>84</v>
      </c>
      <c r="AY166" s="269" t="s">
        <v>210</v>
      </c>
    </row>
    <row r="167" s="2" customFormat="1" ht="23.4566" customHeight="1">
      <c r="A167" s="39"/>
      <c r="B167" s="40"/>
      <c r="C167" s="239" t="s">
        <v>336</v>
      </c>
      <c r="D167" s="239" t="s">
        <v>213</v>
      </c>
      <c r="E167" s="240" t="s">
        <v>404</v>
      </c>
      <c r="F167" s="241" t="s">
        <v>405</v>
      </c>
      <c r="G167" s="242" t="s">
        <v>264</v>
      </c>
      <c r="H167" s="243">
        <v>34.270000000000003</v>
      </c>
      <c r="I167" s="244"/>
      <c r="J167" s="245">
        <f>ROUND(I167*H167,2)</f>
        <v>0</v>
      </c>
      <c r="K167" s="246"/>
      <c r="L167" s="45"/>
      <c r="M167" s="247" t="s">
        <v>1</v>
      </c>
      <c r="N167" s="248" t="s">
        <v>42</v>
      </c>
      <c r="O167" s="98"/>
      <c r="P167" s="249">
        <f>O167*H167</f>
        <v>0</v>
      </c>
      <c r="Q167" s="249">
        <v>2.2673700000000001</v>
      </c>
      <c r="R167" s="249">
        <f>Q167*H167</f>
        <v>77.702769900000007</v>
      </c>
      <c r="S167" s="249">
        <v>0</v>
      </c>
      <c r="T167" s="250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51" t="s">
        <v>227</v>
      </c>
      <c r="AT167" s="251" t="s">
        <v>213</v>
      </c>
      <c r="AU167" s="251" t="s">
        <v>92</v>
      </c>
      <c r="AY167" s="18" t="s">
        <v>210</v>
      </c>
      <c r="BE167" s="252">
        <f>IF(N167="základná",J167,0)</f>
        <v>0</v>
      </c>
      <c r="BF167" s="252">
        <f>IF(N167="znížená",J167,0)</f>
        <v>0</v>
      </c>
      <c r="BG167" s="252">
        <f>IF(N167="zákl. prenesená",J167,0)</f>
        <v>0</v>
      </c>
      <c r="BH167" s="252">
        <f>IF(N167="zníž. prenesená",J167,0)</f>
        <v>0</v>
      </c>
      <c r="BI167" s="252">
        <f>IF(N167="nulová",J167,0)</f>
        <v>0</v>
      </c>
      <c r="BJ167" s="18" t="s">
        <v>92</v>
      </c>
      <c r="BK167" s="252">
        <f>ROUND(I167*H167,2)</f>
        <v>0</v>
      </c>
      <c r="BL167" s="18" t="s">
        <v>227</v>
      </c>
      <c r="BM167" s="251" t="s">
        <v>406</v>
      </c>
    </row>
    <row r="168" s="13" customFormat="1">
      <c r="A168" s="13"/>
      <c r="B168" s="258"/>
      <c r="C168" s="259"/>
      <c r="D168" s="260" t="s">
        <v>256</v>
      </c>
      <c r="E168" s="261" t="s">
        <v>1</v>
      </c>
      <c r="F168" s="262" t="s">
        <v>1323</v>
      </c>
      <c r="G168" s="259"/>
      <c r="H168" s="263">
        <v>34.270000000000003</v>
      </c>
      <c r="I168" s="264"/>
      <c r="J168" s="259"/>
      <c r="K168" s="259"/>
      <c r="L168" s="265"/>
      <c r="M168" s="266"/>
      <c r="N168" s="267"/>
      <c r="O168" s="267"/>
      <c r="P168" s="267"/>
      <c r="Q168" s="267"/>
      <c r="R168" s="267"/>
      <c r="S168" s="267"/>
      <c r="T168" s="268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69" t="s">
        <v>256</v>
      </c>
      <c r="AU168" s="269" t="s">
        <v>92</v>
      </c>
      <c r="AV168" s="13" t="s">
        <v>92</v>
      </c>
      <c r="AW168" s="13" t="s">
        <v>32</v>
      </c>
      <c r="AX168" s="13" t="s">
        <v>84</v>
      </c>
      <c r="AY168" s="269" t="s">
        <v>210</v>
      </c>
    </row>
    <row r="169" s="2" customFormat="1" ht="21.0566" customHeight="1">
      <c r="A169" s="39"/>
      <c r="B169" s="40"/>
      <c r="C169" s="281" t="s">
        <v>340</v>
      </c>
      <c r="D169" s="281" t="s">
        <v>330</v>
      </c>
      <c r="E169" s="282" t="s">
        <v>409</v>
      </c>
      <c r="F169" s="283" t="s">
        <v>410</v>
      </c>
      <c r="G169" s="284" t="s">
        <v>310</v>
      </c>
      <c r="H169" s="285">
        <v>1412.4000000000001</v>
      </c>
      <c r="I169" s="286"/>
      <c r="J169" s="287">
        <f>ROUND(I169*H169,2)</f>
        <v>0</v>
      </c>
      <c r="K169" s="288"/>
      <c r="L169" s="289"/>
      <c r="M169" s="290" t="s">
        <v>1</v>
      </c>
      <c r="N169" s="291" t="s">
        <v>42</v>
      </c>
      <c r="O169" s="98"/>
      <c r="P169" s="249">
        <f>O169*H169</f>
        <v>0</v>
      </c>
      <c r="Q169" s="249">
        <v>0.033050000000000003</v>
      </c>
      <c r="R169" s="249">
        <f>Q169*H169</f>
        <v>46.679820000000007</v>
      </c>
      <c r="S169" s="249">
        <v>0</v>
      </c>
      <c r="T169" s="250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51" t="s">
        <v>287</v>
      </c>
      <c r="AT169" s="251" t="s">
        <v>330</v>
      </c>
      <c r="AU169" s="251" t="s">
        <v>92</v>
      </c>
      <c r="AY169" s="18" t="s">
        <v>210</v>
      </c>
      <c r="BE169" s="252">
        <f>IF(N169="základná",J169,0)</f>
        <v>0</v>
      </c>
      <c r="BF169" s="252">
        <f>IF(N169="znížená",J169,0)</f>
        <v>0</v>
      </c>
      <c r="BG169" s="252">
        <f>IF(N169="zákl. prenesená",J169,0)</f>
        <v>0</v>
      </c>
      <c r="BH169" s="252">
        <f>IF(N169="zníž. prenesená",J169,0)</f>
        <v>0</v>
      </c>
      <c r="BI169" s="252">
        <f>IF(N169="nulová",J169,0)</f>
        <v>0</v>
      </c>
      <c r="BJ169" s="18" t="s">
        <v>92</v>
      </c>
      <c r="BK169" s="252">
        <f>ROUND(I169*H169,2)</f>
        <v>0</v>
      </c>
      <c r="BL169" s="18" t="s">
        <v>227</v>
      </c>
      <c r="BM169" s="251" t="s">
        <v>411</v>
      </c>
    </row>
    <row r="170" s="13" customFormat="1">
      <c r="A170" s="13"/>
      <c r="B170" s="258"/>
      <c r="C170" s="259"/>
      <c r="D170" s="260" t="s">
        <v>256</v>
      </c>
      <c r="E170" s="261" t="s">
        <v>1</v>
      </c>
      <c r="F170" s="262" t="s">
        <v>1324</v>
      </c>
      <c r="G170" s="259"/>
      <c r="H170" s="263">
        <v>1412.4000000000001</v>
      </c>
      <c r="I170" s="264"/>
      <c r="J170" s="259"/>
      <c r="K170" s="259"/>
      <c r="L170" s="265"/>
      <c r="M170" s="266"/>
      <c r="N170" s="267"/>
      <c r="O170" s="267"/>
      <c r="P170" s="267"/>
      <c r="Q170" s="267"/>
      <c r="R170" s="267"/>
      <c r="S170" s="267"/>
      <c r="T170" s="268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69" t="s">
        <v>256</v>
      </c>
      <c r="AU170" s="269" t="s">
        <v>92</v>
      </c>
      <c r="AV170" s="13" t="s">
        <v>92</v>
      </c>
      <c r="AW170" s="13" t="s">
        <v>32</v>
      </c>
      <c r="AX170" s="13" t="s">
        <v>84</v>
      </c>
      <c r="AY170" s="269" t="s">
        <v>210</v>
      </c>
    </row>
    <row r="171" s="2" customFormat="1" ht="31.92453" customHeight="1">
      <c r="A171" s="39"/>
      <c r="B171" s="40"/>
      <c r="C171" s="239" t="s">
        <v>346</v>
      </c>
      <c r="D171" s="239" t="s">
        <v>213</v>
      </c>
      <c r="E171" s="240" t="s">
        <v>414</v>
      </c>
      <c r="F171" s="241" t="s">
        <v>415</v>
      </c>
      <c r="G171" s="242" t="s">
        <v>254</v>
      </c>
      <c r="H171" s="243">
        <v>6369</v>
      </c>
      <c r="I171" s="244"/>
      <c r="J171" s="245">
        <f>ROUND(I171*H171,2)</f>
        <v>0</v>
      </c>
      <c r="K171" s="246"/>
      <c r="L171" s="45"/>
      <c r="M171" s="247" t="s">
        <v>1</v>
      </c>
      <c r="N171" s="248" t="s">
        <v>42</v>
      </c>
      <c r="O171" s="98"/>
      <c r="P171" s="249">
        <f>O171*H171</f>
        <v>0</v>
      </c>
      <c r="Q171" s="249">
        <v>3.0000000000000001E-05</v>
      </c>
      <c r="R171" s="249">
        <f>Q171*H171</f>
        <v>0.19107000000000002</v>
      </c>
      <c r="S171" s="249">
        <v>0</v>
      </c>
      <c r="T171" s="250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51" t="s">
        <v>227</v>
      </c>
      <c r="AT171" s="251" t="s">
        <v>213</v>
      </c>
      <c r="AU171" s="251" t="s">
        <v>92</v>
      </c>
      <c r="AY171" s="18" t="s">
        <v>210</v>
      </c>
      <c r="BE171" s="252">
        <f>IF(N171="základná",J171,0)</f>
        <v>0</v>
      </c>
      <c r="BF171" s="252">
        <f>IF(N171="znížená",J171,0)</f>
        <v>0</v>
      </c>
      <c r="BG171" s="252">
        <f>IF(N171="zákl. prenesená",J171,0)</f>
        <v>0</v>
      </c>
      <c r="BH171" s="252">
        <f>IF(N171="zníž. prenesená",J171,0)</f>
        <v>0</v>
      </c>
      <c r="BI171" s="252">
        <f>IF(N171="nulová",J171,0)</f>
        <v>0</v>
      </c>
      <c r="BJ171" s="18" t="s">
        <v>92</v>
      </c>
      <c r="BK171" s="252">
        <f>ROUND(I171*H171,2)</f>
        <v>0</v>
      </c>
      <c r="BL171" s="18" t="s">
        <v>227</v>
      </c>
      <c r="BM171" s="251" t="s">
        <v>416</v>
      </c>
    </row>
    <row r="172" s="13" customFormat="1">
      <c r="A172" s="13"/>
      <c r="B172" s="258"/>
      <c r="C172" s="259"/>
      <c r="D172" s="260" t="s">
        <v>256</v>
      </c>
      <c r="E172" s="261" t="s">
        <v>1</v>
      </c>
      <c r="F172" s="262" t="s">
        <v>1325</v>
      </c>
      <c r="G172" s="259"/>
      <c r="H172" s="263">
        <v>6369</v>
      </c>
      <c r="I172" s="264"/>
      <c r="J172" s="259"/>
      <c r="K172" s="259"/>
      <c r="L172" s="265"/>
      <c r="M172" s="266"/>
      <c r="N172" s="267"/>
      <c r="O172" s="267"/>
      <c r="P172" s="267"/>
      <c r="Q172" s="267"/>
      <c r="R172" s="267"/>
      <c r="S172" s="267"/>
      <c r="T172" s="268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69" t="s">
        <v>256</v>
      </c>
      <c r="AU172" s="269" t="s">
        <v>92</v>
      </c>
      <c r="AV172" s="13" t="s">
        <v>92</v>
      </c>
      <c r="AW172" s="13" t="s">
        <v>32</v>
      </c>
      <c r="AX172" s="13" t="s">
        <v>84</v>
      </c>
      <c r="AY172" s="269" t="s">
        <v>210</v>
      </c>
    </row>
    <row r="173" s="2" customFormat="1" ht="21.0566" customHeight="1">
      <c r="A173" s="39"/>
      <c r="B173" s="40"/>
      <c r="C173" s="281" t="s">
        <v>353</v>
      </c>
      <c r="D173" s="281" t="s">
        <v>330</v>
      </c>
      <c r="E173" s="282" t="s">
        <v>419</v>
      </c>
      <c r="F173" s="283" t="s">
        <v>420</v>
      </c>
      <c r="G173" s="284" t="s">
        <v>254</v>
      </c>
      <c r="H173" s="285">
        <v>6496.3800000000001</v>
      </c>
      <c r="I173" s="286"/>
      <c r="J173" s="287">
        <f>ROUND(I173*H173,2)</f>
        <v>0</v>
      </c>
      <c r="K173" s="288"/>
      <c r="L173" s="289"/>
      <c r="M173" s="290" t="s">
        <v>1</v>
      </c>
      <c r="N173" s="291" t="s">
        <v>42</v>
      </c>
      <c r="O173" s="98"/>
      <c r="P173" s="249">
        <f>O173*H173</f>
        <v>0</v>
      </c>
      <c r="Q173" s="249">
        <v>0.00040000000000000002</v>
      </c>
      <c r="R173" s="249">
        <f>Q173*H173</f>
        <v>2.5985520000000002</v>
      </c>
      <c r="S173" s="249">
        <v>0</v>
      </c>
      <c r="T173" s="250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51" t="s">
        <v>287</v>
      </c>
      <c r="AT173" s="251" t="s">
        <v>330</v>
      </c>
      <c r="AU173" s="251" t="s">
        <v>92</v>
      </c>
      <c r="AY173" s="18" t="s">
        <v>210</v>
      </c>
      <c r="BE173" s="252">
        <f>IF(N173="základná",J173,0)</f>
        <v>0</v>
      </c>
      <c r="BF173" s="252">
        <f>IF(N173="znížená",J173,0)</f>
        <v>0</v>
      </c>
      <c r="BG173" s="252">
        <f>IF(N173="zákl. prenesená",J173,0)</f>
        <v>0</v>
      </c>
      <c r="BH173" s="252">
        <f>IF(N173="zníž. prenesená",J173,0)</f>
        <v>0</v>
      </c>
      <c r="BI173" s="252">
        <f>IF(N173="nulová",J173,0)</f>
        <v>0</v>
      </c>
      <c r="BJ173" s="18" t="s">
        <v>92</v>
      </c>
      <c r="BK173" s="252">
        <f>ROUND(I173*H173,2)</f>
        <v>0</v>
      </c>
      <c r="BL173" s="18" t="s">
        <v>227</v>
      </c>
      <c r="BM173" s="251" t="s">
        <v>421</v>
      </c>
    </row>
    <row r="174" s="13" customFormat="1">
      <c r="A174" s="13"/>
      <c r="B174" s="258"/>
      <c r="C174" s="259"/>
      <c r="D174" s="260" t="s">
        <v>256</v>
      </c>
      <c r="E174" s="261" t="s">
        <v>1</v>
      </c>
      <c r="F174" s="262" t="s">
        <v>1326</v>
      </c>
      <c r="G174" s="259"/>
      <c r="H174" s="263">
        <v>6369</v>
      </c>
      <c r="I174" s="264"/>
      <c r="J174" s="259"/>
      <c r="K174" s="259"/>
      <c r="L174" s="265"/>
      <c r="M174" s="266"/>
      <c r="N174" s="267"/>
      <c r="O174" s="267"/>
      <c r="P174" s="267"/>
      <c r="Q174" s="267"/>
      <c r="R174" s="267"/>
      <c r="S174" s="267"/>
      <c r="T174" s="268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69" t="s">
        <v>256</v>
      </c>
      <c r="AU174" s="269" t="s">
        <v>92</v>
      </c>
      <c r="AV174" s="13" t="s">
        <v>92</v>
      </c>
      <c r="AW174" s="13" t="s">
        <v>32</v>
      </c>
      <c r="AX174" s="13" t="s">
        <v>84</v>
      </c>
      <c r="AY174" s="269" t="s">
        <v>210</v>
      </c>
    </row>
    <row r="175" s="13" customFormat="1">
      <c r="A175" s="13"/>
      <c r="B175" s="258"/>
      <c r="C175" s="259"/>
      <c r="D175" s="260" t="s">
        <v>256</v>
      </c>
      <c r="E175" s="259"/>
      <c r="F175" s="262" t="s">
        <v>1327</v>
      </c>
      <c r="G175" s="259"/>
      <c r="H175" s="263">
        <v>6496.3800000000001</v>
      </c>
      <c r="I175" s="264"/>
      <c r="J175" s="259"/>
      <c r="K175" s="259"/>
      <c r="L175" s="265"/>
      <c r="M175" s="266"/>
      <c r="N175" s="267"/>
      <c r="O175" s="267"/>
      <c r="P175" s="267"/>
      <c r="Q175" s="267"/>
      <c r="R175" s="267"/>
      <c r="S175" s="267"/>
      <c r="T175" s="268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69" t="s">
        <v>256</v>
      </c>
      <c r="AU175" s="269" t="s">
        <v>92</v>
      </c>
      <c r="AV175" s="13" t="s">
        <v>92</v>
      </c>
      <c r="AW175" s="13" t="s">
        <v>4</v>
      </c>
      <c r="AX175" s="13" t="s">
        <v>84</v>
      </c>
      <c r="AY175" s="269" t="s">
        <v>210</v>
      </c>
    </row>
    <row r="176" s="12" customFormat="1" ht="22.8" customHeight="1">
      <c r="A176" s="12"/>
      <c r="B176" s="223"/>
      <c r="C176" s="224"/>
      <c r="D176" s="225" t="s">
        <v>75</v>
      </c>
      <c r="E176" s="237" t="s">
        <v>227</v>
      </c>
      <c r="F176" s="237" t="s">
        <v>454</v>
      </c>
      <c r="G176" s="224"/>
      <c r="H176" s="224"/>
      <c r="I176" s="227"/>
      <c r="J176" s="238">
        <f>BK176</f>
        <v>0</v>
      </c>
      <c r="K176" s="224"/>
      <c r="L176" s="229"/>
      <c r="M176" s="230"/>
      <c r="N176" s="231"/>
      <c r="O176" s="231"/>
      <c r="P176" s="232">
        <f>SUM(P177:P178)</f>
        <v>0</v>
      </c>
      <c r="Q176" s="231"/>
      <c r="R176" s="232">
        <f>SUM(R177:R178)</f>
        <v>78.936000000000007</v>
      </c>
      <c r="S176" s="231"/>
      <c r="T176" s="233">
        <f>SUM(T177:T178)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34" t="s">
        <v>84</v>
      </c>
      <c r="AT176" s="235" t="s">
        <v>75</v>
      </c>
      <c r="AU176" s="235" t="s">
        <v>84</v>
      </c>
      <c r="AY176" s="234" t="s">
        <v>210</v>
      </c>
      <c r="BK176" s="236">
        <f>SUM(BK177:BK178)</f>
        <v>0</v>
      </c>
    </row>
    <row r="177" s="2" customFormat="1" ht="31.92453" customHeight="1">
      <c r="A177" s="39"/>
      <c r="B177" s="40"/>
      <c r="C177" s="239" t="s">
        <v>7</v>
      </c>
      <c r="D177" s="239" t="s">
        <v>213</v>
      </c>
      <c r="E177" s="240" t="s">
        <v>466</v>
      </c>
      <c r="F177" s="241" t="s">
        <v>467</v>
      </c>
      <c r="G177" s="242" t="s">
        <v>254</v>
      </c>
      <c r="H177" s="243">
        <v>487.5</v>
      </c>
      <c r="I177" s="244"/>
      <c r="J177" s="245">
        <f>ROUND(I177*H177,2)</f>
        <v>0</v>
      </c>
      <c r="K177" s="246"/>
      <c r="L177" s="45"/>
      <c r="M177" s="247" t="s">
        <v>1</v>
      </c>
      <c r="N177" s="248" t="s">
        <v>42</v>
      </c>
      <c r="O177" s="98"/>
      <c r="P177" s="249">
        <f>O177*H177</f>
        <v>0</v>
      </c>
      <c r="Q177" s="249">
        <v>0.16192000000000001</v>
      </c>
      <c r="R177" s="249">
        <f>Q177*H177</f>
        <v>78.936000000000007</v>
      </c>
      <c r="S177" s="249">
        <v>0</v>
      </c>
      <c r="T177" s="250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51" t="s">
        <v>227</v>
      </c>
      <c r="AT177" s="251" t="s">
        <v>213</v>
      </c>
      <c r="AU177" s="251" t="s">
        <v>92</v>
      </c>
      <c r="AY177" s="18" t="s">
        <v>210</v>
      </c>
      <c r="BE177" s="252">
        <f>IF(N177="základná",J177,0)</f>
        <v>0</v>
      </c>
      <c r="BF177" s="252">
        <f>IF(N177="znížená",J177,0)</f>
        <v>0</v>
      </c>
      <c r="BG177" s="252">
        <f>IF(N177="zákl. prenesená",J177,0)</f>
        <v>0</v>
      </c>
      <c r="BH177" s="252">
        <f>IF(N177="zníž. prenesená",J177,0)</f>
        <v>0</v>
      </c>
      <c r="BI177" s="252">
        <f>IF(N177="nulová",J177,0)</f>
        <v>0</v>
      </c>
      <c r="BJ177" s="18" t="s">
        <v>92</v>
      </c>
      <c r="BK177" s="252">
        <f>ROUND(I177*H177,2)</f>
        <v>0</v>
      </c>
      <c r="BL177" s="18" t="s">
        <v>227</v>
      </c>
      <c r="BM177" s="251" t="s">
        <v>468</v>
      </c>
    </row>
    <row r="178" s="13" customFormat="1">
      <c r="A178" s="13"/>
      <c r="B178" s="258"/>
      <c r="C178" s="259"/>
      <c r="D178" s="260" t="s">
        <v>256</v>
      </c>
      <c r="E178" s="261" t="s">
        <v>1</v>
      </c>
      <c r="F178" s="262" t="s">
        <v>1328</v>
      </c>
      <c r="G178" s="259"/>
      <c r="H178" s="263">
        <v>487.5</v>
      </c>
      <c r="I178" s="264"/>
      <c r="J178" s="259"/>
      <c r="K178" s="259"/>
      <c r="L178" s="265"/>
      <c r="M178" s="266"/>
      <c r="N178" s="267"/>
      <c r="O178" s="267"/>
      <c r="P178" s="267"/>
      <c r="Q178" s="267"/>
      <c r="R178" s="267"/>
      <c r="S178" s="267"/>
      <c r="T178" s="268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69" t="s">
        <v>256</v>
      </c>
      <c r="AU178" s="269" t="s">
        <v>92</v>
      </c>
      <c r="AV178" s="13" t="s">
        <v>92</v>
      </c>
      <c r="AW178" s="13" t="s">
        <v>32</v>
      </c>
      <c r="AX178" s="13" t="s">
        <v>84</v>
      </c>
      <c r="AY178" s="269" t="s">
        <v>210</v>
      </c>
    </row>
    <row r="179" s="12" customFormat="1" ht="22.8" customHeight="1">
      <c r="A179" s="12"/>
      <c r="B179" s="223"/>
      <c r="C179" s="224"/>
      <c r="D179" s="225" t="s">
        <v>75</v>
      </c>
      <c r="E179" s="237" t="s">
        <v>209</v>
      </c>
      <c r="F179" s="237" t="s">
        <v>494</v>
      </c>
      <c r="G179" s="224"/>
      <c r="H179" s="224"/>
      <c r="I179" s="227"/>
      <c r="J179" s="238">
        <f>BK179</f>
        <v>0</v>
      </c>
      <c r="K179" s="224"/>
      <c r="L179" s="229"/>
      <c r="M179" s="230"/>
      <c r="N179" s="231"/>
      <c r="O179" s="231"/>
      <c r="P179" s="232">
        <f>SUM(P180:P202)</f>
        <v>0</v>
      </c>
      <c r="Q179" s="231"/>
      <c r="R179" s="232">
        <f>SUM(R180:R202)</f>
        <v>10048.794357999999</v>
      </c>
      <c r="S179" s="231"/>
      <c r="T179" s="233">
        <f>SUM(T180:T202)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34" t="s">
        <v>84</v>
      </c>
      <c r="AT179" s="235" t="s">
        <v>75</v>
      </c>
      <c r="AU179" s="235" t="s">
        <v>84</v>
      </c>
      <c r="AY179" s="234" t="s">
        <v>210</v>
      </c>
      <c r="BK179" s="236">
        <f>SUM(BK180:BK202)</f>
        <v>0</v>
      </c>
    </row>
    <row r="180" s="2" customFormat="1" ht="36.72453" customHeight="1">
      <c r="A180" s="39"/>
      <c r="B180" s="40"/>
      <c r="C180" s="239" t="s">
        <v>362</v>
      </c>
      <c r="D180" s="239" t="s">
        <v>213</v>
      </c>
      <c r="E180" s="240" t="s">
        <v>1329</v>
      </c>
      <c r="F180" s="241" t="s">
        <v>1330</v>
      </c>
      <c r="G180" s="242" t="s">
        <v>254</v>
      </c>
      <c r="H180" s="243">
        <v>14429</v>
      </c>
      <c r="I180" s="244"/>
      <c r="J180" s="245">
        <f>ROUND(I180*H180,2)</f>
        <v>0</v>
      </c>
      <c r="K180" s="246"/>
      <c r="L180" s="45"/>
      <c r="M180" s="247" t="s">
        <v>1</v>
      </c>
      <c r="N180" s="248" t="s">
        <v>42</v>
      </c>
      <c r="O180" s="98"/>
      <c r="P180" s="249">
        <f>O180*H180</f>
        <v>0</v>
      </c>
      <c r="Q180" s="249">
        <v>0</v>
      </c>
      <c r="R180" s="249">
        <f>Q180*H180</f>
        <v>0</v>
      </c>
      <c r="S180" s="249">
        <v>0</v>
      </c>
      <c r="T180" s="250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51" t="s">
        <v>227</v>
      </c>
      <c r="AT180" s="251" t="s">
        <v>213</v>
      </c>
      <c r="AU180" s="251" t="s">
        <v>92</v>
      </c>
      <c r="AY180" s="18" t="s">
        <v>210</v>
      </c>
      <c r="BE180" s="252">
        <f>IF(N180="základná",J180,0)</f>
        <v>0</v>
      </c>
      <c r="BF180" s="252">
        <f>IF(N180="znížená",J180,0)</f>
        <v>0</v>
      </c>
      <c r="BG180" s="252">
        <f>IF(N180="zákl. prenesená",J180,0)</f>
        <v>0</v>
      </c>
      <c r="BH180" s="252">
        <f>IF(N180="zníž. prenesená",J180,0)</f>
        <v>0</v>
      </c>
      <c r="BI180" s="252">
        <f>IF(N180="nulová",J180,0)</f>
        <v>0</v>
      </c>
      <c r="BJ180" s="18" t="s">
        <v>92</v>
      </c>
      <c r="BK180" s="252">
        <f>ROUND(I180*H180,2)</f>
        <v>0</v>
      </c>
      <c r="BL180" s="18" t="s">
        <v>227</v>
      </c>
      <c r="BM180" s="251" t="s">
        <v>1331</v>
      </c>
    </row>
    <row r="181" s="13" customFormat="1">
      <c r="A181" s="13"/>
      <c r="B181" s="258"/>
      <c r="C181" s="259"/>
      <c r="D181" s="260" t="s">
        <v>256</v>
      </c>
      <c r="E181" s="261" t="s">
        <v>1</v>
      </c>
      <c r="F181" s="262" t="s">
        <v>1332</v>
      </c>
      <c r="G181" s="259"/>
      <c r="H181" s="263">
        <v>14429</v>
      </c>
      <c r="I181" s="264"/>
      <c r="J181" s="259"/>
      <c r="K181" s="259"/>
      <c r="L181" s="265"/>
      <c r="M181" s="266"/>
      <c r="N181" s="267"/>
      <c r="O181" s="267"/>
      <c r="P181" s="267"/>
      <c r="Q181" s="267"/>
      <c r="R181" s="267"/>
      <c r="S181" s="267"/>
      <c r="T181" s="268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69" t="s">
        <v>256</v>
      </c>
      <c r="AU181" s="269" t="s">
        <v>92</v>
      </c>
      <c r="AV181" s="13" t="s">
        <v>92</v>
      </c>
      <c r="AW181" s="13" t="s">
        <v>32</v>
      </c>
      <c r="AX181" s="13" t="s">
        <v>84</v>
      </c>
      <c r="AY181" s="269" t="s">
        <v>210</v>
      </c>
    </row>
    <row r="182" s="2" customFormat="1" ht="16.30189" customHeight="1">
      <c r="A182" s="39"/>
      <c r="B182" s="40"/>
      <c r="C182" s="281" t="s">
        <v>368</v>
      </c>
      <c r="D182" s="281" t="s">
        <v>330</v>
      </c>
      <c r="E182" s="282" t="s">
        <v>1333</v>
      </c>
      <c r="F182" s="283" t="s">
        <v>1334</v>
      </c>
      <c r="G182" s="284" t="s">
        <v>333</v>
      </c>
      <c r="H182" s="285">
        <v>294.92899999999997</v>
      </c>
      <c r="I182" s="286"/>
      <c r="J182" s="287">
        <f>ROUND(I182*H182,2)</f>
        <v>0</v>
      </c>
      <c r="K182" s="288"/>
      <c r="L182" s="289"/>
      <c r="M182" s="290" t="s">
        <v>1</v>
      </c>
      <c r="N182" s="291" t="s">
        <v>42</v>
      </c>
      <c r="O182" s="98"/>
      <c r="P182" s="249">
        <f>O182*H182</f>
        <v>0</v>
      </c>
      <c r="Q182" s="249">
        <v>1</v>
      </c>
      <c r="R182" s="249">
        <f>Q182*H182</f>
        <v>294.92899999999997</v>
      </c>
      <c r="S182" s="249">
        <v>0</v>
      </c>
      <c r="T182" s="250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51" t="s">
        <v>287</v>
      </c>
      <c r="AT182" s="251" t="s">
        <v>330</v>
      </c>
      <c r="AU182" s="251" t="s">
        <v>92</v>
      </c>
      <c r="AY182" s="18" t="s">
        <v>210</v>
      </c>
      <c r="BE182" s="252">
        <f>IF(N182="základná",J182,0)</f>
        <v>0</v>
      </c>
      <c r="BF182" s="252">
        <f>IF(N182="znížená",J182,0)</f>
        <v>0</v>
      </c>
      <c r="BG182" s="252">
        <f>IF(N182="zákl. prenesená",J182,0)</f>
        <v>0</v>
      </c>
      <c r="BH182" s="252">
        <f>IF(N182="zníž. prenesená",J182,0)</f>
        <v>0</v>
      </c>
      <c r="BI182" s="252">
        <f>IF(N182="nulová",J182,0)</f>
        <v>0</v>
      </c>
      <c r="BJ182" s="18" t="s">
        <v>92</v>
      </c>
      <c r="BK182" s="252">
        <f>ROUND(I182*H182,2)</f>
        <v>0</v>
      </c>
      <c r="BL182" s="18" t="s">
        <v>227</v>
      </c>
      <c r="BM182" s="251" t="s">
        <v>1335</v>
      </c>
    </row>
    <row r="183" s="2" customFormat="1" ht="16.30189" customHeight="1">
      <c r="A183" s="39"/>
      <c r="B183" s="40"/>
      <c r="C183" s="281" t="s">
        <v>373</v>
      </c>
      <c r="D183" s="281" t="s">
        <v>330</v>
      </c>
      <c r="E183" s="282" t="s">
        <v>1336</v>
      </c>
      <c r="F183" s="283" t="s">
        <v>1337</v>
      </c>
      <c r="G183" s="284" t="s">
        <v>333</v>
      </c>
      <c r="H183" s="285">
        <v>1095.1610000000001</v>
      </c>
      <c r="I183" s="286"/>
      <c r="J183" s="287">
        <f>ROUND(I183*H183,2)</f>
        <v>0</v>
      </c>
      <c r="K183" s="288"/>
      <c r="L183" s="289"/>
      <c r="M183" s="290" t="s">
        <v>1</v>
      </c>
      <c r="N183" s="291" t="s">
        <v>42</v>
      </c>
      <c r="O183" s="98"/>
      <c r="P183" s="249">
        <f>O183*H183</f>
        <v>0</v>
      </c>
      <c r="Q183" s="249">
        <v>1</v>
      </c>
      <c r="R183" s="249">
        <f>Q183*H183</f>
        <v>1095.1610000000001</v>
      </c>
      <c r="S183" s="249">
        <v>0</v>
      </c>
      <c r="T183" s="250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51" t="s">
        <v>287</v>
      </c>
      <c r="AT183" s="251" t="s">
        <v>330</v>
      </c>
      <c r="AU183" s="251" t="s">
        <v>92</v>
      </c>
      <c r="AY183" s="18" t="s">
        <v>210</v>
      </c>
      <c r="BE183" s="252">
        <f>IF(N183="základná",J183,0)</f>
        <v>0</v>
      </c>
      <c r="BF183" s="252">
        <f>IF(N183="znížená",J183,0)</f>
        <v>0</v>
      </c>
      <c r="BG183" s="252">
        <f>IF(N183="zákl. prenesená",J183,0)</f>
        <v>0</v>
      </c>
      <c r="BH183" s="252">
        <f>IF(N183="zníž. prenesená",J183,0)</f>
        <v>0</v>
      </c>
      <c r="BI183" s="252">
        <f>IF(N183="nulová",J183,0)</f>
        <v>0</v>
      </c>
      <c r="BJ183" s="18" t="s">
        <v>92</v>
      </c>
      <c r="BK183" s="252">
        <f>ROUND(I183*H183,2)</f>
        <v>0</v>
      </c>
      <c r="BL183" s="18" t="s">
        <v>227</v>
      </c>
      <c r="BM183" s="251" t="s">
        <v>1338</v>
      </c>
    </row>
    <row r="184" s="2" customFormat="1" ht="23.4566" customHeight="1">
      <c r="A184" s="39"/>
      <c r="B184" s="40"/>
      <c r="C184" s="281" t="s">
        <v>378</v>
      </c>
      <c r="D184" s="281" t="s">
        <v>330</v>
      </c>
      <c r="E184" s="282" t="s">
        <v>1339</v>
      </c>
      <c r="F184" s="283" t="s">
        <v>1340</v>
      </c>
      <c r="G184" s="284" t="s">
        <v>333</v>
      </c>
      <c r="H184" s="285">
        <v>294.92899999999997</v>
      </c>
      <c r="I184" s="286"/>
      <c r="J184" s="287">
        <f>ROUND(I184*H184,2)</f>
        <v>0</v>
      </c>
      <c r="K184" s="288"/>
      <c r="L184" s="289"/>
      <c r="M184" s="290" t="s">
        <v>1</v>
      </c>
      <c r="N184" s="291" t="s">
        <v>42</v>
      </c>
      <c r="O184" s="98"/>
      <c r="P184" s="249">
        <f>O184*H184</f>
        <v>0</v>
      </c>
      <c r="Q184" s="249">
        <v>1</v>
      </c>
      <c r="R184" s="249">
        <f>Q184*H184</f>
        <v>294.92899999999997</v>
      </c>
      <c r="S184" s="249">
        <v>0</v>
      </c>
      <c r="T184" s="250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51" t="s">
        <v>287</v>
      </c>
      <c r="AT184" s="251" t="s">
        <v>330</v>
      </c>
      <c r="AU184" s="251" t="s">
        <v>92</v>
      </c>
      <c r="AY184" s="18" t="s">
        <v>210</v>
      </c>
      <c r="BE184" s="252">
        <f>IF(N184="základná",J184,0)</f>
        <v>0</v>
      </c>
      <c r="BF184" s="252">
        <f>IF(N184="znížená",J184,0)</f>
        <v>0</v>
      </c>
      <c r="BG184" s="252">
        <f>IF(N184="zákl. prenesená",J184,0)</f>
        <v>0</v>
      </c>
      <c r="BH184" s="252">
        <f>IF(N184="zníž. prenesená",J184,0)</f>
        <v>0</v>
      </c>
      <c r="BI184" s="252">
        <f>IF(N184="nulová",J184,0)</f>
        <v>0</v>
      </c>
      <c r="BJ184" s="18" t="s">
        <v>92</v>
      </c>
      <c r="BK184" s="252">
        <f>ROUND(I184*H184,2)</f>
        <v>0</v>
      </c>
      <c r="BL184" s="18" t="s">
        <v>227</v>
      </c>
      <c r="BM184" s="251" t="s">
        <v>1341</v>
      </c>
    </row>
    <row r="185" s="2" customFormat="1" ht="23.4566" customHeight="1">
      <c r="A185" s="39"/>
      <c r="B185" s="40"/>
      <c r="C185" s="239" t="s">
        <v>383</v>
      </c>
      <c r="D185" s="239" t="s">
        <v>213</v>
      </c>
      <c r="E185" s="240" t="s">
        <v>496</v>
      </c>
      <c r="F185" s="241" t="s">
        <v>497</v>
      </c>
      <c r="G185" s="242" t="s">
        <v>254</v>
      </c>
      <c r="H185" s="243">
        <v>102.3</v>
      </c>
      <c r="I185" s="244"/>
      <c r="J185" s="245">
        <f>ROUND(I185*H185,2)</f>
        <v>0</v>
      </c>
      <c r="K185" s="246"/>
      <c r="L185" s="45"/>
      <c r="M185" s="247" t="s">
        <v>1</v>
      </c>
      <c r="N185" s="248" t="s">
        <v>42</v>
      </c>
      <c r="O185" s="98"/>
      <c r="P185" s="249">
        <f>O185*H185</f>
        <v>0</v>
      </c>
      <c r="Q185" s="249">
        <v>0.46166000000000001</v>
      </c>
      <c r="R185" s="249">
        <f>Q185*H185</f>
        <v>47.227817999999999</v>
      </c>
      <c r="S185" s="249">
        <v>0</v>
      </c>
      <c r="T185" s="250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51" t="s">
        <v>227</v>
      </c>
      <c r="AT185" s="251" t="s">
        <v>213</v>
      </c>
      <c r="AU185" s="251" t="s">
        <v>92</v>
      </c>
      <c r="AY185" s="18" t="s">
        <v>210</v>
      </c>
      <c r="BE185" s="252">
        <f>IF(N185="základná",J185,0)</f>
        <v>0</v>
      </c>
      <c r="BF185" s="252">
        <f>IF(N185="znížená",J185,0)</f>
        <v>0</v>
      </c>
      <c r="BG185" s="252">
        <f>IF(N185="zákl. prenesená",J185,0)</f>
        <v>0</v>
      </c>
      <c r="BH185" s="252">
        <f>IF(N185="zníž. prenesená",J185,0)</f>
        <v>0</v>
      </c>
      <c r="BI185" s="252">
        <f>IF(N185="nulová",J185,0)</f>
        <v>0</v>
      </c>
      <c r="BJ185" s="18" t="s">
        <v>92</v>
      </c>
      <c r="BK185" s="252">
        <f>ROUND(I185*H185,2)</f>
        <v>0</v>
      </c>
      <c r="BL185" s="18" t="s">
        <v>227</v>
      </c>
      <c r="BM185" s="251" t="s">
        <v>498</v>
      </c>
    </row>
    <row r="186" s="13" customFormat="1">
      <c r="A186" s="13"/>
      <c r="B186" s="258"/>
      <c r="C186" s="259"/>
      <c r="D186" s="260" t="s">
        <v>256</v>
      </c>
      <c r="E186" s="261" t="s">
        <v>1</v>
      </c>
      <c r="F186" s="262" t="s">
        <v>1342</v>
      </c>
      <c r="G186" s="259"/>
      <c r="H186" s="263">
        <v>102.3</v>
      </c>
      <c r="I186" s="264"/>
      <c r="J186" s="259"/>
      <c r="K186" s="259"/>
      <c r="L186" s="265"/>
      <c r="M186" s="266"/>
      <c r="N186" s="267"/>
      <c r="O186" s="267"/>
      <c r="P186" s="267"/>
      <c r="Q186" s="267"/>
      <c r="R186" s="267"/>
      <c r="S186" s="267"/>
      <c r="T186" s="268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69" t="s">
        <v>256</v>
      </c>
      <c r="AU186" s="269" t="s">
        <v>92</v>
      </c>
      <c r="AV186" s="13" t="s">
        <v>92</v>
      </c>
      <c r="AW186" s="13" t="s">
        <v>32</v>
      </c>
      <c r="AX186" s="13" t="s">
        <v>84</v>
      </c>
      <c r="AY186" s="269" t="s">
        <v>210</v>
      </c>
    </row>
    <row r="187" s="2" customFormat="1" ht="36.72453" customHeight="1">
      <c r="A187" s="39"/>
      <c r="B187" s="40"/>
      <c r="C187" s="239" t="s">
        <v>388</v>
      </c>
      <c r="D187" s="239" t="s">
        <v>213</v>
      </c>
      <c r="E187" s="240" t="s">
        <v>501</v>
      </c>
      <c r="F187" s="241" t="s">
        <v>502</v>
      </c>
      <c r="G187" s="242" t="s">
        <v>254</v>
      </c>
      <c r="H187" s="243">
        <v>76</v>
      </c>
      <c r="I187" s="244"/>
      <c r="J187" s="245">
        <f>ROUND(I187*H187,2)</f>
        <v>0</v>
      </c>
      <c r="K187" s="246"/>
      <c r="L187" s="45"/>
      <c r="M187" s="247" t="s">
        <v>1</v>
      </c>
      <c r="N187" s="248" t="s">
        <v>42</v>
      </c>
      <c r="O187" s="98"/>
      <c r="P187" s="249">
        <f>O187*H187</f>
        <v>0</v>
      </c>
      <c r="Q187" s="249">
        <v>0.20724000000000001</v>
      </c>
      <c r="R187" s="249">
        <f>Q187*H187</f>
        <v>15.75024</v>
      </c>
      <c r="S187" s="249">
        <v>0</v>
      </c>
      <c r="T187" s="250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51" t="s">
        <v>227</v>
      </c>
      <c r="AT187" s="251" t="s">
        <v>213</v>
      </c>
      <c r="AU187" s="251" t="s">
        <v>92</v>
      </c>
      <c r="AY187" s="18" t="s">
        <v>210</v>
      </c>
      <c r="BE187" s="252">
        <f>IF(N187="základná",J187,0)</f>
        <v>0</v>
      </c>
      <c r="BF187" s="252">
        <f>IF(N187="znížená",J187,0)</f>
        <v>0</v>
      </c>
      <c r="BG187" s="252">
        <f>IF(N187="zákl. prenesená",J187,0)</f>
        <v>0</v>
      </c>
      <c r="BH187" s="252">
        <f>IF(N187="zníž. prenesená",J187,0)</f>
        <v>0</v>
      </c>
      <c r="BI187" s="252">
        <f>IF(N187="nulová",J187,0)</f>
        <v>0</v>
      </c>
      <c r="BJ187" s="18" t="s">
        <v>92</v>
      </c>
      <c r="BK187" s="252">
        <f>ROUND(I187*H187,2)</f>
        <v>0</v>
      </c>
      <c r="BL187" s="18" t="s">
        <v>227</v>
      </c>
      <c r="BM187" s="251" t="s">
        <v>503</v>
      </c>
    </row>
    <row r="188" s="13" customFormat="1">
      <c r="A188" s="13"/>
      <c r="B188" s="258"/>
      <c r="C188" s="259"/>
      <c r="D188" s="260" t="s">
        <v>256</v>
      </c>
      <c r="E188" s="261" t="s">
        <v>1</v>
      </c>
      <c r="F188" s="262" t="s">
        <v>1343</v>
      </c>
      <c r="G188" s="259"/>
      <c r="H188" s="263">
        <v>76</v>
      </c>
      <c r="I188" s="264"/>
      <c r="J188" s="259"/>
      <c r="K188" s="259"/>
      <c r="L188" s="265"/>
      <c r="M188" s="266"/>
      <c r="N188" s="267"/>
      <c r="O188" s="267"/>
      <c r="P188" s="267"/>
      <c r="Q188" s="267"/>
      <c r="R188" s="267"/>
      <c r="S188" s="267"/>
      <c r="T188" s="268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69" t="s">
        <v>256</v>
      </c>
      <c r="AU188" s="269" t="s">
        <v>92</v>
      </c>
      <c r="AV188" s="13" t="s">
        <v>92</v>
      </c>
      <c r="AW188" s="13" t="s">
        <v>32</v>
      </c>
      <c r="AX188" s="13" t="s">
        <v>84</v>
      </c>
      <c r="AY188" s="269" t="s">
        <v>210</v>
      </c>
    </row>
    <row r="189" s="2" customFormat="1" ht="36.72453" customHeight="1">
      <c r="A189" s="39"/>
      <c r="B189" s="40"/>
      <c r="C189" s="239" t="s">
        <v>393</v>
      </c>
      <c r="D189" s="239" t="s">
        <v>213</v>
      </c>
      <c r="E189" s="240" t="s">
        <v>506</v>
      </c>
      <c r="F189" s="241" t="s">
        <v>507</v>
      </c>
      <c r="G189" s="242" t="s">
        <v>254</v>
      </c>
      <c r="H189" s="243">
        <v>93</v>
      </c>
      <c r="I189" s="244"/>
      <c r="J189" s="245">
        <f>ROUND(I189*H189,2)</f>
        <v>0</v>
      </c>
      <c r="K189" s="246"/>
      <c r="L189" s="45"/>
      <c r="M189" s="247" t="s">
        <v>1</v>
      </c>
      <c r="N189" s="248" t="s">
        <v>42</v>
      </c>
      <c r="O189" s="98"/>
      <c r="P189" s="249">
        <f>O189*H189</f>
        <v>0</v>
      </c>
      <c r="Q189" s="249">
        <v>0.47117999999999999</v>
      </c>
      <c r="R189" s="249">
        <f>Q189*H189</f>
        <v>43.819739999999996</v>
      </c>
      <c r="S189" s="249">
        <v>0</v>
      </c>
      <c r="T189" s="250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51" t="s">
        <v>227</v>
      </c>
      <c r="AT189" s="251" t="s">
        <v>213</v>
      </c>
      <c r="AU189" s="251" t="s">
        <v>92</v>
      </c>
      <c r="AY189" s="18" t="s">
        <v>210</v>
      </c>
      <c r="BE189" s="252">
        <f>IF(N189="základná",J189,0)</f>
        <v>0</v>
      </c>
      <c r="BF189" s="252">
        <f>IF(N189="znížená",J189,0)</f>
        <v>0</v>
      </c>
      <c r="BG189" s="252">
        <f>IF(N189="zákl. prenesená",J189,0)</f>
        <v>0</v>
      </c>
      <c r="BH189" s="252">
        <f>IF(N189="zníž. prenesená",J189,0)</f>
        <v>0</v>
      </c>
      <c r="BI189" s="252">
        <f>IF(N189="nulová",J189,0)</f>
        <v>0</v>
      </c>
      <c r="BJ189" s="18" t="s">
        <v>92</v>
      </c>
      <c r="BK189" s="252">
        <f>ROUND(I189*H189,2)</f>
        <v>0</v>
      </c>
      <c r="BL189" s="18" t="s">
        <v>227</v>
      </c>
      <c r="BM189" s="251" t="s">
        <v>508</v>
      </c>
    </row>
    <row r="190" s="13" customFormat="1">
      <c r="A190" s="13"/>
      <c r="B190" s="258"/>
      <c r="C190" s="259"/>
      <c r="D190" s="260" t="s">
        <v>256</v>
      </c>
      <c r="E190" s="261" t="s">
        <v>1</v>
      </c>
      <c r="F190" s="262" t="s">
        <v>1344</v>
      </c>
      <c r="G190" s="259"/>
      <c r="H190" s="263">
        <v>93</v>
      </c>
      <c r="I190" s="264"/>
      <c r="J190" s="259"/>
      <c r="K190" s="259"/>
      <c r="L190" s="265"/>
      <c r="M190" s="266"/>
      <c r="N190" s="267"/>
      <c r="O190" s="267"/>
      <c r="P190" s="267"/>
      <c r="Q190" s="267"/>
      <c r="R190" s="267"/>
      <c r="S190" s="267"/>
      <c r="T190" s="268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69" t="s">
        <v>256</v>
      </c>
      <c r="AU190" s="269" t="s">
        <v>92</v>
      </c>
      <c r="AV190" s="13" t="s">
        <v>92</v>
      </c>
      <c r="AW190" s="13" t="s">
        <v>32</v>
      </c>
      <c r="AX190" s="13" t="s">
        <v>84</v>
      </c>
      <c r="AY190" s="269" t="s">
        <v>210</v>
      </c>
    </row>
    <row r="191" s="2" customFormat="1" ht="23.4566" customHeight="1">
      <c r="A191" s="39"/>
      <c r="B191" s="40"/>
      <c r="C191" s="239" t="s">
        <v>398</v>
      </c>
      <c r="D191" s="239" t="s">
        <v>213</v>
      </c>
      <c r="E191" s="240" t="s">
        <v>511</v>
      </c>
      <c r="F191" s="241" t="s">
        <v>512</v>
      </c>
      <c r="G191" s="242" t="s">
        <v>254</v>
      </c>
      <c r="H191" s="243">
        <v>6369</v>
      </c>
      <c r="I191" s="244"/>
      <c r="J191" s="245">
        <f>ROUND(I191*H191,2)</f>
        <v>0</v>
      </c>
      <c r="K191" s="246"/>
      <c r="L191" s="45"/>
      <c r="M191" s="247" t="s">
        <v>1</v>
      </c>
      <c r="N191" s="248" t="s">
        <v>42</v>
      </c>
      <c r="O191" s="98"/>
      <c r="P191" s="249">
        <f>O191*H191</f>
        <v>0</v>
      </c>
      <c r="Q191" s="249">
        <v>0.18776000000000001</v>
      </c>
      <c r="R191" s="249">
        <f>Q191*H191</f>
        <v>1195.8434400000001</v>
      </c>
      <c r="S191" s="249">
        <v>0</v>
      </c>
      <c r="T191" s="250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51" t="s">
        <v>227</v>
      </c>
      <c r="AT191" s="251" t="s">
        <v>213</v>
      </c>
      <c r="AU191" s="251" t="s">
        <v>92</v>
      </c>
      <c r="AY191" s="18" t="s">
        <v>210</v>
      </c>
      <c r="BE191" s="252">
        <f>IF(N191="základná",J191,0)</f>
        <v>0</v>
      </c>
      <c r="BF191" s="252">
        <f>IF(N191="znížená",J191,0)</f>
        <v>0</v>
      </c>
      <c r="BG191" s="252">
        <f>IF(N191="zákl. prenesená",J191,0)</f>
        <v>0</v>
      </c>
      <c r="BH191" s="252">
        <f>IF(N191="zníž. prenesená",J191,0)</f>
        <v>0</v>
      </c>
      <c r="BI191" s="252">
        <f>IF(N191="nulová",J191,0)</f>
        <v>0</v>
      </c>
      <c r="BJ191" s="18" t="s">
        <v>92</v>
      </c>
      <c r="BK191" s="252">
        <f>ROUND(I191*H191,2)</f>
        <v>0</v>
      </c>
      <c r="BL191" s="18" t="s">
        <v>227</v>
      </c>
      <c r="BM191" s="251" t="s">
        <v>513</v>
      </c>
    </row>
    <row r="192" s="13" customFormat="1">
      <c r="A192" s="13"/>
      <c r="B192" s="258"/>
      <c r="C192" s="259"/>
      <c r="D192" s="260" t="s">
        <v>256</v>
      </c>
      <c r="E192" s="261" t="s">
        <v>1</v>
      </c>
      <c r="F192" s="262" t="s">
        <v>1345</v>
      </c>
      <c r="G192" s="259"/>
      <c r="H192" s="263">
        <v>6369</v>
      </c>
      <c r="I192" s="264"/>
      <c r="J192" s="259"/>
      <c r="K192" s="259"/>
      <c r="L192" s="265"/>
      <c r="M192" s="266"/>
      <c r="N192" s="267"/>
      <c r="O192" s="267"/>
      <c r="P192" s="267"/>
      <c r="Q192" s="267"/>
      <c r="R192" s="267"/>
      <c r="S192" s="267"/>
      <c r="T192" s="268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69" t="s">
        <v>256</v>
      </c>
      <c r="AU192" s="269" t="s">
        <v>92</v>
      </c>
      <c r="AV192" s="13" t="s">
        <v>92</v>
      </c>
      <c r="AW192" s="13" t="s">
        <v>32</v>
      </c>
      <c r="AX192" s="13" t="s">
        <v>84</v>
      </c>
      <c r="AY192" s="269" t="s">
        <v>210</v>
      </c>
    </row>
    <row r="193" s="2" customFormat="1" ht="23.4566" customHeight="1">
      <c r="A193" s="39"/>
      <c r="B193" s="40"/>
      <c r="C193" s="239" t="s">
        <v>403</v>
      </c>
      <c r="D193" s="239" t="s">
        <v>213</v>
      </c>
      <c r="E193" s="240" t="s">
        <v>521</v>
      </c>
      <c r="F193" s="241" t="s">
        <v>522</v>
      </c>
      <c r="G193" s="242" t="s">
        <v>310</v>
      </c>
      <c r="H193" s="243">
        <v>591.39999999999998</v>
      </c>
      <c r="I193" s="244"/>
      <c r="J193" s="245">
        <f>ROUND(I193*H193,2)</f>
        <v>0</v>
      </c>
      <c r="K193" s="246"/>
      <c r="L193" s="45"/>
      <c r="M193" s="247" t="s">
        <v>1</v>
      </c>
      <c r="N193" s="248" t="s">
        <v>42</v>
      </c>
      <c r="O193" s="98"/>
      <c r="P193" s="249">
        <f>O193*H193</f>
        <v>0</v>
      </c>
      <c r="Q193" s="249">
        <v>0.00014999999999999999</v>
      </c>
      <c r="R193" s="249">
        <f>Q193*H193</f>
        <v>0.088709999999999983</v>
      </c>
      <c r="S193" s="249">
        <v>0</v>
      </c>
      <c r="T193" s="250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51" t="s">
        <v>227</v>
      </c>
      <c r="AT193" s="251" t="s">
        <v>213</v>
      </c>
      <c r="AU193" s="251" t="s">
        <v>92</v>
      </c>
      <c r="AY193" s="18" t="s">
        <v>210</v>
      </c>
      <c r="BE193" s="252">
        <f>IF(N193="základná",J193,0)</f>
        <v>0</v>
      </c>
      <c r="BF193" s="252">
        <f>IF(N193="znížená",J193,0)</f>
        <v>0</v>
      </c>
      <c r="BG193" s="252">
        <f>IF(N193="zákl. prenesená",J193,0)</f>
        <v>0</v>
      </c>
      <c r="BH193" s="252">
        <f>IF(N193="zníž. prenesená",J193,0)</f>
        <v>0</v>
      </c>
      <c r="BI193" s="252">
        <f>IF(N193="nulová",J193,0)</f>
        <v>0</v>
      </c>
      <c r="BJ193" s="18" t="s">
        <v>92</v>
      </c>
      <c r="BK193" s="252">
        <f>ROUND(I193*H193,2)</f>
        <v>0</v>
      </c>
      <c r="BL193" s="18" t="s">
        <v>227</v>
      </c>
      <c r="BM193" s="251" t="s">
        <v>523</v>
      </c>
    </row>
    <row r="194" s="13" customFormat="1">
      <c r="A194" s="13"/>
      <c r="B194" s="258"/>
      <c r="C194" s="259"/>
      <c r="D194" s="260" t="s">
        <v>256</v>
      </c>
      <c r="E194" s="261" t="s">
        <v>1</v>
      </c>
      <c r="F194" s="262" t="s">
        <v>1346</v>
      </c>
      <c r="G194" s="259"/>
      <c r="H194" s="263">
        <v>591.39999999999998</v>
      </c>
      <c r="I194" s="264"/>
      <c r="J194" s="259"/>
      <c r="K194" s="259"/>
      <c r="L194" s="265"/>
      <c r="M194" s="266"/>
      <c r="N194" s="267"/>
      <c r="O194" s="267"/>
      <c r="P194" s="267"/>
      <c r="Q194" s="267"/>
      <c r="R194" s="267"/>
      <c r="S194" s="267"/>
      <c r="T194" s="268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69" t="s">
        <v>256</v>
      </c>
      <c r="AU194" s="269" t="s">
        <v>92</v>
      </c>
      <c r="AV194" s="13" t="s">
        <v>92</v>
      </c>
      <c r="AW194" s="13" t="s">
        <v>32</v>
      </c>
      <c r="AX194" s="13" t="s">
        <v>84</v>
      </c>
      <c r="AY194" s="269" t="s">
        <v>210</v>
      </c>
    </row>
    <row r="195" s="2" customFormat="1" ht="31.92453" customHeight="1">
      <c r="A195" s="39"/>
      <c r="B195" s="40"/>
      <c r="C195" s="239" t="s">
        <v>408</v>
      </c>
      <c r="D195" s="239" t="s">
        <v>213</v>
      </c>
      <c r="E195" s="240" t="s">
        <v>526</v>
      </c>
      <c r="F195" s="241" t="s">
        <v>527</v>
      </c>
      <c r="G195" s="242" t="s">
        <v>254</v>
      </c>
      <c r="H195" s="243">
        <v>93</v>
      </c>
      <c r="I195" s="244"/>
      <c r="J195" s="245">
        <f>ROUND(I195*H195,2)</f>
        <v>0</v>
      </c>
      <c r="K195" s="246"/>
      <c r="L195" s="45"/>
      <c r="M195" s="247" t="s">
        <v>1</v>
      </c>
      <c r="N195" s="248" t="s">
        <v>42</v>
      </c>
      <c r="O195" s="98"/>
      <c r="P195" s="249">
        <f>O195*H195</f>
        <v>0</v>
      </c>
      <c r="Q195" s="249">
        <v>0.0074799999999999997</v>
      </c>
      <c r="R195" s="249">
        <f>Q195*H195</f>
        <v>0.69563999999999993</v>
      </c>
      <c r="S195" s="249">
        <v>0</v>
      </c>
      <c r="T195" s="250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51" t="s">
        <v>227</v>
      </c>
      <c r="AT195" s="251" t="s">
        <v>213</v>
      </c>
      <c r="AU195" s="251" t="s">
        <v>92</v>
      </c>
      <c r="AY195" s="18" t="s">
        <v>210</v>
      </c>
      <c r="BE195" s="252">
        <f>IF(N195="základná",J195,0)</f>
        <v>0</v>
      </c>
      <c r="BF195" s="252">
        <f>IF(N195="znížená",J195,0)</f>
        <v>0</v>
      </c>
      <c r="BG195" s="252">
        <f>IF(N195="zákl. prenesená",J195,0)</f>
        <v>0</v>
      </c>
      <c r="BH195" s="252">
        <f>IF(N195="zníž. prenesená",J195,0)</f>
        <v>0</v>
      </c>
      <c r="BI195" s="252">
        <f>IF(N195="nulová",J195,0)</f>
        <v>0</v>
      </c>
      <c r="BJ195" s="18" t="s">
        <v>92</v>
      </c>
      <c r="BK195" s="252">
        <f>ROUND(I195*H195,2)</f>
        <v>0</v>
      </c>
      <c r="BL195" s="18" t="s">
        <v>227</v>
      </c>
      <c r="BM195" s="251" t="s">
        <v>528</v>
      </c>
    </row>
    <row r="196" s="13" customFormat="1">
      <c r="A196" s="13"/>
      <c r="B196" s="258"/>
      <c r="C196" s="259"/>
      <c r="D196" s="260" t="s">
        <v>256</v>
      </c>
      <c r="E196" s="261" t="s">
        <v>1</v>
      </c>
      <c r="F196" s="262" t="s">
        <v>1344</v>
      </c>
      <c r="G196" s="259"/>
      <c r="H196" s="263">
        <v>93</v>
      </c>
      <c r="I196" s="264"/>
      <c r="J196" s="259"/>
      <c r="K196" s="259"/>
      <c r="L196" s="265"/>
      <c r="M196" s="266"/>
      <c r="N196" s="267"/>
      <c r="O196" s="267"/>
      <c r="P196" s="267"/>
      <c r="Q196" s="267"/>
      <c r="R196" s="267"/>
      <c r="S196" s="267"/>
      <c r="T196" s="268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69" t="s">
        <v>256</v>
      </c>
      <c r="AU196" s="269" t="s">
        <v>92</v>
      </c>
      <c r="AV196" s="13" t="s">
        <v>92</v>
      </c>
      <c r="AW196" s="13" t="s">
        <v>32</v>
      </c>
      <c r="AX196" s="13" t="s">
        <v>84</v>
      </c>
      <c r="AY196" s="269" t="s">
        <v>210</v>
      </c>
    </row>
    <row r="197" s="2" customFormat="1" ht="31.92453" customHeight="1">
      <c r="A197" s="39"/>
      <c r="B197" s="40"/>
      <c r="C197" s="239" t="s">
        <v>413</v>
      </c>
      <c r="D197" s="239" t="s">
        <v>213</v>
      </c>
      <c r="E197" s="240" t="s">
        <v>530</v>
      </c>
      <c r="F197" s="241" t="s">
        <v>531</v>
      </c>
      <c r="G197" s="242" t="s">
        <v>254</v>
      </c>
      <c r="H197" s="243">
        <v>49514</v>
      </c>
      <c r="I197" s="244"/>
      <c r="J197" s="245">
        <f>ROUND(I197*H197,2)</f>
        <v>0</v>
      </c>
      <c r="K197" s="246"/>
      <c r="L197" s="45"/>
      <c r="M197" s="247" t="s">
        <v>1</v>
      </c>
      <c r="N197" s="248" t="s">
        <v>42</v>
      </c>
      <c r="O197" s="98"/>
      <c r="P197" s="249">
        <f>O197*H197</f>
        <v>0</v>
      </c>
      <c r="Q197" s="249">
        <v>0.00051000000000000004</v>
      </c>
      <c r="R197" s="249">
        <f>Q197*H197</f>
        <v>25.252140000000001</v>
      </c>
      <c r="S197" s="249">
        <v>0</v>
      </c>
      <c r="T197" s="250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51" t="s">
        <v>227</v>
      </c>
      <c r="AT197" s="251" t="s">
        <v>213</v>
      </c>
      <c r="AU197" s="251" t="s">
        <v>92</v>
      </c>
      <c r="AY197" s="18" t="s">
        <v>210</v>
      </c>
      <c r="BE197" s="252">
        <f>IF(N197="základná",J197,0)</f>
        <v>0</v>
      </c>
      <c r="BF197" s="252">
        <f>IF(N197="znížená",J197,0)</f>
        <v>0</v>
      </c>
      <c r="BG197" s="252">
        <f>IF(N197="zákl. prenesená",J197,0)</f>
        <v>0</v>
      </c>
      <c r="BH197" s="252">
        <f>IF(N197="zníž. prenesená",J197,0)</f>
        <v>0</v>
      </c>
      <c r="BI197" s="252">
        <f>IF(N197="nulová",J197,0)</f>
        <v>0</v>
      </c>
      <c r="BJ197" s="18" t="s">
        <v>92</v>
      </c>
      <c r="BK197" s="252">
        <f>ROUND(I197*H197,2)</f>
        <v>0</v>
      </c>
      <c r="BL197" s="18" t="s">
        <v>227</v>
      </c>
      <c r="BM197" s="251" t="s">
        <v>532</v>
      </c>
    </row>
    <row r="198" s="13" customFormat="1">
      <c r="A198" s="13"/>
      <c r="B198" s="258"/>
      <c r="C198" s="259"/>
      <c r="D198" s="260" t="s">
        <v>256</v>
      </c>
      <c r="E198" s="261" t="s">
        <v>1</v>
      </c>
      <c r="F198" s="262" t="s">
        <v>1347</v>
      </c>
      <c r="G198" s="259"/>
      <c r="H198" s="263">
        <v>49514</v>
      </c>
      <c r="I198" s="264"/>
      <c r="J198" s="259"/>
      <c r="K198" s="259"/>
      <c r="L198" s="265"/>
      <c r="M198" s="266"/>
      <c r="N198" s="267"/>
      <c r="O198" s="267"/>
      <c r="P198" s="267"/>
      <c r="Q198" s="267"/>
      <c r="R198" s="267"/>
      <c r="S198" s="267"/>
      <c r="T198" s="268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69" t="s">
        <v>256</v>
      </c>
      <c r="AU198" s="269" t="s">
        <v>92</v>
      </c>
      <c r="AV198" s="13" t="s">
        <v>92</v>
      </c>
      <c r="AW198" s="13" t="s">
        <v>32</v>
      </c>
      <c r="AX198" s="13" t="s">
        <v>84</v>
      </c>
      <c r="AY198" s="269" t="s">
        <v>210</v>
      </c>
    </row>
    <row r="199" s="2" customFormat="1" ht="31.92453" customHeight="1">
      <c r="A199" s="39"/>
      <c r="B199" s="40"/>
      <c r="C199" s="239" t="s">
        <v>418</v>
      </c>
      <c r="D199" s="239" t="s">
        <v>213</v>
      </c>
      <c r="E199" s="240" t="s">
        <v>535</v>
      </c>
      <c r="F199" s="241" t="s">
        <v>536</v>
      </c>
      <c r="G199" s="242" t="s">
        <v>254</v>
      </c>
      <c r="H199" s="243">
        <v>26350</v>
      </c>
      <c r="I199" s="244"/>
      <c r="J199" s="245">
        <f>ROUND(I199*H199,2)</f>
        <v>0</v>
      </c>
      <c r="K199" s="246"/>
      <c r="L199" s="45"/>
      <c r="M199" s="247" t="s">
        <v>1</v>
      </c>
      <c r="N199" s="248" t="s">
        <v>42</v>
      </c>
      <c r="O199" s="98"/>
      <c r="P199" s="249">
        <f>O199*H199</f>
        <v>0</v>
      </c>
      <c r="Q199" s="249">
        <v>0.12966</v>
      </c>
      <c r="R199" s="249">
        <f>Q199*H199</f>
        <v>3416.5409999999997</v>
      </c>
      <c r="S199" s="249">
        <v>0</v>
      </c>
      <c r="T199" s="250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51" t="s">
        <v>227</v>
      </c>
      <c r="AT199" s="251" t="s">
        <v>213</v>
      </c>
      <c r="AU199" s="251" t="s">
        <v>92</v>
      </c>
      <c r="AY199" s="18" t="s">
        <v>210</v>
      </c>
      <c r="BE199" s="252">
        <f>IF(N199="základná",J199,0)</f>
        <v>0</v>
      </c>
      <c r="BF199" s="252">
        <f>IF(N199="znížená",J199,0)</f>
        <v>0</v>
      </c>
      <c r="BG199" s="252">
        <f>IF(N199="zákl. prenesená",J199,0)</f>
        <v>0</v>
      </c>
      <c r="BH199" s="252">
        <f>IF(N199="zníž. prenesená",J199,0)</f>
        <v>0</v>
      </c>
      <c r="BI199" s="252">
        <f>IF(N199="nulová",J199,0)</f>
        <v>0</v>
      </c>
      <c r="BJ199" s="18" t="s">
        <v>92</v>
      </c>
      <c r="BK199" s="252">
        <f>ROUND(I199*H199,2)</f>
        <v>0</v>
      </c>
      <c r="BL199" s="18" t="s">
        <v>227</v>
      </c>
      <c r="BM199" s="251" t="s">
        <v>537</v>
      </c>
    </row>
    <row r="200" s="13" customFormat="1">
      <c r="A200" s="13"/>
      <c r="B200" s="258"/>
      <c r="C200" s="259"/>
      <c r="D200" s="260" t="s">
        <v>256</v>
      </c>
      <c r="E200" s="261" t="s">
        <v>1</v>
      </c>
      <c r="F200" s="262" t="s">
        <v>1348</v>
      </c>
      <c r="G200" s="259"/>
      <c r="H200" s="263">
        <v>26350</v>
      </c>
      <c r="I200" s="264"/>
      <c r="J200" s="259"/>
      <c r="K200" s="259"/>
      <c r="L200" s="265"/>
      <c r="M200" s="266"/>
      <c r="N200" s="267"/>
      <c r="O200" s="267"/>
      <c r="P200" s="267"/>
      <c r="Q200" s="267"/>
      <c r="R200" s="267"/>
      <c r="S200" s="267"/>
      <c r="T200" s="268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69" t="s">
        <v>256</v>
      </c>
      <c r="AU200" s="269" t="s">
        <v>92</v>
      </c>
      <c r="AV200" s="13" t="s">
        <v>92</v>
      </c>
      <c r="AW200" s="13" t="s">
        <v>32</v>
      </c>
      <c r="AX200" s="13" t="s">
        <v>84</v>
      </c>
      <c r="AY200" s="269" t="s">
        <v>210</v>
      </c>
    </row>
    <row r="201" s="2" customFormat="1" ht="36.72453" customHeight="1">
      <c r="A201" s="39"/>
      <c r="B201" s="40"/>
      <c r="C201" s="239" t="s">
        <v>425</v>
      </c>
      <c r="D201" s="239" t="s">
        <v>213</v>
      </c>
      <c r="E201" s="240" t="s">
        <v>540</v>
      </c>
      <c r="F201" s="241" t="s">
        <v>541</v>
      </c>
      <c r="G201" s="242" t="s">
        <v>254</v>
      </c>
      <c r="H201" s="243">
        <v>23257</v>
      </c>
      <c r="I201" s="244"/>
      <c r="J201" s="245">
        <f>ROUND(I201*H201,2)</f>
        <v>0</v>
      </c>
      <c r="K201" s="246"/>
      <c r="L201" s="45"/>
      <c r="M201" s="247" t="s">
        <v>1</v>
      </c>
      <c r="N201" s="248" t="s">
        <v>42</v>
      </c>
      <c r="O201" s="98"/>
      <c r="P201" s="249">
        <f>O201*H201</f>
        <v>0</v>
      </c>
      <c r="Q201" s="249">
        <v>0.15559000000000001</v>
      </c>
      <c r="R201" s="249">
        <f>Q201*H201</f>
        <v>3618.55663</v>
      </c>
      <c r="S201" s="249">
        <v>0</v>
      </c>
      <c r="T201" s="250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51" t="s">
        <v>227</v>
      </c>
      <c r="AT201" s="251" t="s">
        <v>213</v>
      </c>
      <c r="AU201" s="251" t="s">
        <v>92</v>
      </c>
      <c r="AY201" s="18" t="s">
        <v>210</v>
      </c>
      <c r="BE201" s="252">
        <f>IF(N201="základná",J201,0)</f>
        <v>0</v>
      </c>
      <c r="BF201" s="252">
        <f>IF(N201="znížená",J201,0)</f>
        <v>0</v>
      </c>
      <c r="BG201" s="252">
        <f>IF(N201="zákl. prenesená",J201,0)</f>
        <v>0</v>
      </c>
      <c r="BH201" s="252">
        <f>IF(N201="zníž. prenesená",J201,0)</f>
        <v>0</v>
      </c>
      <c r="BI201" s="252">
        <f>IF(N201="nulová",J201,0)</f>
        <v>0</v>
      </c>
      <c r="BJ201" s="18" t="s">
        <v>92</v>
      </c>
      <c r="BK201" s="252">
        <f>ROUND(I201*H201,2)</f>
        <v>0</v>
      </c>
      <c r="BL201" s="18" t="s">
        <v>227</v>
      </c>
      <c r="BM201" s="251" t="s">
        <v>542</v>
      </c>
    </row>
    <row r="202" s="13" customFormat="1">
      <c r="A202" s="13"/>
      <c r="B202" s="258"/>
      <c r="C202" s="259"/>
      <c r="D202" s="260" t="s">
        <v>256</v>
      </c>
      <c r="E202" s="261" t="s">
        <v>1</v>
      </c>
      <c r="F202" s="262" t="s">
        <v>1349</v>
      </c>
      <c r="G202" s="259"/>
      <c r="H202" s="263">
        <v>23257</v>
      </c>
      <c r="I202" s="264"/>
      <c r="J202" s="259"/>
      <c r="K202" s="259"/>
      <c r="L202" s="265"/>
      <c r="M202" s="266"/>
      <c r="N202" s="267"/>
      <c r="O202" s="267"/>
      <c r="P202" s="267"/>
      <c r="Q202" s="267"/>
      <c r="R202" s="267"/>
      <c r="S202" s="267"/>
      <c r="T202" s="268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69" t="s">
        <v>256</v>
      </c>
      <c r="AU202" s="269" t="s">
        <v>92</v>
      </c>
      <c r="AV202" s="13" t="s">
        <v>92</v>
      </c>
      <c r="AW202" s="13" t="s">
        <v>32</v>
      </c>
      <c r="AX202" s="13" t="s">
        <v>84</v>
      </c>
      <c r="AY202" s="269" t="s">
        <v>210</v>
      </c>
    </row>
    <row r="203" s="12" customFormat="1" ht="22.8" customHeight="1">
      <c r="A203" s="12"/>
      <c r="B203" s="223"/>
      <c r="C203" s="224"/>
      <c r="D203" s="225" t="s">
        <v>75</v>
      </c>
      <c r="E203" s="237" t="s">
        <v>293</v>
      </c>
      <c r="F203" s="237" t="s">
        <v>594</v>
      </c>
      <c r="G203" s="224"/>
      <c r="H203" s="224"/>
      <c r="I203" s="227"/>
      <c r="J203" s="238">
        <f>BK203</f>
        <v>0</v>
      </c>
      <c r="K203" s="224"/>
      <c r="L203" s="229"/>
      <c r="M203" s="230"/>
      <c r="N203" s="231"/>
      <c r="O203" s="231"/>
      <c r="P203" s="232">
        <f>SUM(P204:P294)</f>
        <v>0</v>
      </c>
      <c r="Q203" s="231"/>
      <c r="R203" s="232">
        <f>SUM(R204:R294)</f>
        <v>355.39625799999999</v>
      </c>
      <c r="S203" s="231"/>
      <c r="T203" s="233">
        <f>SUM(T204:T294)</f>
        <v>2376.7381399999999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234" t="s">
        <v>84</v>
      </c>
      <c r="AT203" s="235" t="s">
        <v>75</v>
      </c>
      <c r="AU203" s="235" t="s">
        <v>84</v>
      </c>
      <c r="AY203" s="234" t="s">
        <v>210</v>
      </c>
      <c r="BK203" s="236">
        <f>SUM(BK204:BK294)</f>
        <v>0</v>
      </c>
    </row>
    <row r="204" s="2" customFormat="1" ht="36.72453" customHeight="1">
      <c r="A204" s="39"/>
      <c r="B204" s="40"/>
      <c r="C204" s="239" t="s">
        <v>433</v>
      </c>
      <c r="D204" s="239" t="s">
        <v>213</v>
      </c>
      <c r="E204" s="240" t="s">
        <v>596</v>
      </c>
      <c r="F204" s="241" t="s">
        <v>597</v>
      </c>
      <c r="G204" s="242" t="s">
        <v>310</v>
      </c>
      <c r="H204" s="243">
        <v>2565.1999999999998</v>
      </c>
      <c r="I204" s="244"/>
      <c r="J204" s="245">
        <f>ROUND(I204*H204,2)</f>
        <v>0</v>
      </c>
      <c r="K204" s="246"/>
      <c r="L204" s="45"/>
      <c r="M204" s="247" t="s">
        <v>1</v>
      </c>
      <c r="N204" s="248" t="s">
        <v>42</v>
      </c>
      <c r="O204" s="98"/>
      <c r="P204" s="249">
        <f>O204*H204</f>
        <v>0</v>
      </c>
      <c r="Q204" s="249">
        <v>0</v>
      </c>
      <c r="R204" s="249">
        <f>Q204*H204</f>
        <v>0</v>
      </c>
      <c r="S204" s="249">
        <v>0</v>
      </c>
      <c r="T204" s="250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51" t="s">
        <v>227</v>
      </c>
      <c r="AT204" s="251" t="s">
        <v>213</v>
      </c>
      <c r="AU204" s="251" t="s">
        <v>92</v>
      </c>
      <c r="AY204" s="18" t="s">
        <v>210</v>
      </c>
      <c r="BE204" s="252">
        <f>IF(N204="základná",J204,0)</f>
        <v>0</v>
      </c>
      <c r="BF204" s="252">
        <f>IF(N204="znížená",J204,0)</f>
        <v>0</v>
      </c>
      <c r="BG204" s="252">
        <f>IF(N204="zákl. prenesená",J204,0)</f>
        <v>0</v>
      </c>
      <c r="BH204" s="252">
        <f>IF(N204="zníž. prenesená",J204,0)</f>
        <v>0</v>
      </c>
      <c r="BI204" s="252">
        <f>IF(N204="nulová",J204,0)</f>
        <v>0</v>
      </c>
      <c r="BJ204" s="18" t="s">
        <v>92</v>
      </c>
      <c r="BK204" s="252">
        <f>ROUND(I204*H204,2)</f>
        <v>0</v>
      </c>
      <c r="BL204" s="18" t="s">
        <v>227</v>
      </c>
      <c r="BM204" s="251" t="s">
        <v>598</v>
      </c>
    </row>
    <row r="205" s="13" customFormat="1">
      <c r="A205" s="13"/>
      <c r="B205" s="258"/>
      <c r="C205" s="259"/>
      <c r="D205" s="260" t="s">
        <v>256</v>
      </c>
      <c r="E205" s="261" t="s">
        <v>1</v>
      </c>
      <c r="F205" s="262" t="s">
        <v>1350</v>
      </c>
      <c r="G205" s="259"/>
      <c r="H205" s="263">
        <v>2565.1999999999998</v>
      </c>
      <c r="I205" s="264"/>
      <c r="J205" s="259"/>
      <c r="K205" s="259"/>
      <c r="L205" s="265"/>
      <c r="M205" s="266"/>
      <c r="N205" s="267"/>
      <c r="O205" s="267"/>
      <c r="P205" s="267"/>
      <c r="Q205" s="267"/>
      <c r="R205" s="267"/>
      <c r="S205" s="267"/>
      <c r="T205" s="268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69" t="s">
        <v>256</v>
      </c>
      <c r="AU205" s="269" t="s">
        <v>92</v>
      </c>
      <c r="AV205" s="13" t="s">
        <v>92</v>
      </c>
      <c r="AW205" s="13" t="s">
        <v>32</v>
      </c>
      <c r="AX205" s="13" t="s">
        <v>84</v>
      </c>
      <c r="AY205" s="269" t="s">
        <v>210</v>
      </c>
    </row>
    <row r="206" s="2" customFormat="1" ht="16.30189" customHeight="1">
      <c r="A206" s="39"/>
      <c r="B206" s="40"/>
      <c r="C206" s="281" t="s">
        <v>441</v>
      </c>
      <c r="D206" s="281" t="s">
        <v>330</v>
      </c>
      <c r="E206" s="282" t="s">
        <v>601</v>
      </c>
      <c r="F206" s="283" t="s">
        <v>602</v>
      </c>
      <c r="G206" s="284" t="s">
        <v>310</v>
      </c>
      <c r="H206" s="285">
        <v>2565.1999999999998</v>
      </c>
      <c r="I206" s="286"/>
      <c r="J206" s="287">
        <f>ROUND(I206*H206,2)</f>
        <v>0</v>
      </c>
      <c r="K206" s="288"/>
      <c r="L206" s="289"/>
      <c r="M206" s="290" t="s">
        <v>1</v>
      </c>
      <c r="N206" s="291" t="s">
        <v>42</v>
      </c>
      <c r="O206" s="98"/>
      <c r="P206" s="249">
        <f>O206*H206</f>
        <v>0</v>
      </c>
      <c r="Q206" s="249">
        <v>0.02504</v>
      </c>
      <c r="R206" s="249">
        <f>Q206*H206</f>
        <v>64.232607999999999</v>
      </c>
      <c r="S206" s="249">
        <v>0</v>
      </c>
      <c r="T206" s="250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51" t="s">
        <v>287</v>
      </c>
      <c r="AT206" s="251" t="s">
        <v>330</v>
      </c>
      <c r="AU206" s="251" t="s">
        <v>92</v>
      </c>
      <c r="AY206" s="18" t="s">
        <v>210</v>
      </c>
      <c r="BE206" s="252">
        <f>IF(N206="základná",J206,0)</f>
        <v>0</v>
      </c>
      <c r="BF206" s="252">
        <f>IF(N206="znížená",J206,0)</f>
        <v>0</v>
      </c>
      <c r="BG206" s="252">
        <f>IF(N206="zákl. prenesená",J206,0)</f>
        <v>0</v>
      </c>
      <c r="BH206" s="252">
        <f>IF(N206="zníž. prenesená",J206,0)</f>
        <v>0</v>
      </c>
      <c r="BI206" s="252">
        <f>IF(N206="nulová",J206,0)</f>
        <v>0</v>
      </c>
      <c r="BJ206" s="18" t="s">
        <v>92</v>
      </c>
      <c r="BK206" s="252">
        <f>ROUND(I206*H206,2)</f>
        <v>0</v>
      </c>
      <c r="BL206" s="18" t="s">
        <v>227</v>
      </c>
      <c r="BM206" s="251" t="s">
        <v>603</v>
      </c>
    </row>
    <row r="207" s="2" customFormat="1" ht="23.4566" customHeight="1">
      <c r="A207" s="39"/>
      <c r="B207" s="40"/>
      <c r="C207" s="239" t="s">
        <v>445</v>
      </c>
      <c r="D207" s="239" t="s">
        <v>213</v>
      </c>
      <c r="E207" s="240" t="s">
        <v>610</v>
      </c>
      <c r="F207" s="241" t="s">
        <v>611</v>
      </c>
      <c r="G207" s="242" t="s">
        <v>563</v>
      </c>
      <c r="H207" s="243">
        <v>274</v>
      </c>
      <c r="I207" s="244"/>
      <c r="J207" s="245">
        <f>ROUND(I207*H207,2)</f>
        <v>0</v>
      </c>
      <c r="K207" s="246"/>
      <c r="L207" s="45"/>
      <c r="M207" s="247" t="s">
        <v>1</v>
      </c>
      <c r="N207" s="248" t="s">
        <v>42</v>
      </c>
      <c r="O207" s="98"/>
      <c r="P207" s="249">
        <f>O207*H207</f>
        <v>0</v>
      </c>
      <c r="Q207" s="249">
        <v>0.15756000000000001</v>
      </c>
      <c r="R207" s="249">
        <f>Q207*H207</f>
        <v>43.171440000000004</v>
      </c>
      <c r="S207" s="249">
        <v>0</v>
      </c>
      <c r="T207" s="250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51" t="s">
        <v>227</v>
      </c>
      <c r="AT207" s="251" t="s">
        <v>213</v>
      </c>
      <c r="AU207" s="251" t="s">
        <v>92</v>
      </c>
      <c r="AY207" s="18" t="s">
        <v>210</v>
      </c>
      <c r="BE207" s="252">
        <f>IF(N207="základná",J207,0)</f>
        <v>0</v>
      </c>
      <c r="BF207" s="252">
        <f>IF(N207="znížená",J207,0)</f>
        <v>0</v>
      </c>
      <c r="BG207" s="252">
        <f>IF(N207="zákl. prenesená",J207,0)</f>
        <v>0</v>
      </c>
      <c r="BH207" s="252">
        <f>IF(N207="zníž. prenesená",J207,0)</f>
        <v>0</v>
      </c>
      <c r="BI207" s="252">
        <f>IF(N207="nulová",J207,0)</f>
        <v>0</v>
      </c>
      <c r="BJ207" s="18" t="s">
        <v>92</v>
      </c>
      <c r="BK207" s="252">
        <f>ROUND(I207*H207,2)</f>
        <v>0</v>
      </c>
      <c r="BL207" s="18" t="s">
        <v>227</v>
      </c>
      <c r="BM207" s="251" t="s">
        <v>612</v>
      </c>
    </row>
    <row r="208" s="2" customFormat="1" ht="21.0566" customHeight="1">
      <c r="A208" s="39"/>
      <c r="B208" s="40"/>
      <c r="C208" s="281" t="s">
        <v>449</v>
      </c>
      <c r="D208" s="281" t="s">
        <v>330</v>
      </c>
      <c r="E208" s="282" t="s">
        <v>614</v>
      </c>
      <c r="F208" s="283" t="s">
        <v>615</v>
      </c>
      <c r="G208" s="284" t="s">
        <v>563</v>
      </c>
      <c r="H208" s="285">
        <v>274</v>
      </c>
      <c r="I208" s="286"/>
      <c r="J208" s="287">
        <f>ROUND(I208*H208,2)</f>
        <v>0</v>
      </c>
      <c r="K208" s="288"/>
      <c r="L208" s="289"/>
      <c r="M208" s="290" t="s">
        <v>1</v>
      </c>
      <c r="N208" s="291" t="s">
        <v>42</v>
      </c>
      <c r="O208" s="98"/>
      <c r="P208" s="249">
        <f>O208*H208</f>
        <v>0</v>
      </c>
      <c r="Q208" s="249">
        <v>0.0015</v>
      </c>
      <c r="R208" s="249">
        <f>Q208*H208</f>
        <v>0.41100000000000003</v>
      </c>
      <c r="S208" s="249">
        <v>0</v>
      </c>
      <c r="T208" s="250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51" t="s">
        <v>287</v>
      </c>
      <c r="AT208" s="251" t="s">
        <v>330</v>
      </c>
      <c r="AU208" s="251" t="s">
        <v>92</v>
      </c>
      <c r="AY208" s="18" t="s">
        <v>210</v>
      </c>
      <c r="BE208" s="252">
        <f>IF(N208="základná",J208,0)</f>
        <v>0</v>
      </c>
      <c r="BF208" s="252">
        <f>IF(N208="znížená",J208,0)</f>
        <v>0</v>
      </c>
      <c r="BG208" s="252">
        <f>IF(N208="zákl. prenesená",J208,0)</f>
        <v>0</v>
      </c>
      <c r="BH208" s="252">
        <f>IF(N208="zníž. prenesená",J208,0)</f>
        <v>0</v>
      </c>
      <c r="BI208" s="252">
        <f>IF(N208="nulová",J208,0)</f>
        <v>0</v>
      </c>
      <c r="BJ208" s="18" t="s">
        <v>92</v>
      </c>
      <c r="BK208" s="252">
        <f>ROUND(I208*H208,2)</f>
        <v>0</v>
      </c>
      <c r="BL208" s="18" t="s">
        <v>227</v>
      </c>
      <c r="BM208" s="251" t="s">
        <v>616</v>
      </c>
    </row>
    <row r="209" s="2" customFormat="1" ht="23.4566" customHeight="1">
      <c r="A209" s="39"/>
      <c r="B209" s="40"/>
      <c r="C209" s="239" t="s">
        <v>455</v>
      </c>
      <c r="D209" s="239" t="s">
        <v>213</v>
      </c>
      <c r="E209" s="240" t="s">
        <v>618</v>
      </c>
      <c r="F209" s="241" t="s">
        <v>619</v>
      </c>
      <c r="G209" s="242" t="s">
        <v>563</v>
      </c>
      <c r="H209" s="243">
        <v>172</v>
      </c>
      <c r="I209" s="244"/>
      <c r="J209" s="245">
        <f>ROUND(I209*H209,2)</f>
        <v>0</v>
      </c>
      <c r="K209" s="246"/>
      <c r="L209" s="45"/>
      <c r="M209" s="247" t="s">
        <v>1</v>
      </c>
      <c r="N209" s="248" t="s">
        <v>42</v>
      </c>
      <c r="O209" s="98"/>
      <c r="P209" s="249">
        <f>O209*H209</f>
        <v>0</v>
      </c>
      <c r="Q209" s="249">
        <v>0.00025000000000000001</v>
      </c>
      <c r="R209" s="249">
        <f>Q209*H209</f>
        <v>0.043000000000000003</v>
      </c>
      <c r="S209" s="249">
        <v>0</v>
      </c>
      <c r="T209" s="250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51" t="s">
        <v>227</v>
      </c>
      <c r="AT209" s="251" t="s">
        <v>213</v>
      </c>
      <c r="AU209" s="251" t="s">
        <v>92</v>
      </c>
      <c r="AY209" s="18" t="s">
        <v>210</v>
      </c>
      <c r="BE209" s="252">
        <f>IF(N209="základná",J209,0)</f>
        <v>0</v>
      </c>
      <c r="BF209" s="252">
        <f>IF(N209="znížená",J209,0)</f>
        <v>0</v>
      </c>
      <c r="BG209" s="252">
        <f>IF(N209="zákl. prenesená",J209,0)</f>
        <v>0</v>
      </c>
      <c r="BH209" s="252">
        <f>IF(N209="zníž. prenesená",J209,0)</f>
        <v>0</v>
      </c>
      <c r="BI209" s="252">
        <f>IF(N209="nulová",J209,0)</f>
        <v>0</v>
      </c>
      <c r="BJ209" s="18" t="s">
        <v>92</v>
      </c>
      <c r="BK209" s="252">
        <f>ROUND(I209*H209,2)</f>
        <v>0</v>
      </c>
      <c r="BL209" s="18" t="s">
        <v>227</v>
      </c>
      <c r="BM209" s="251" t="s">
        <v>620</v>
      </c>
    </row>
    <row r="210" s="2" customFormat="1" ht="31.92453" customHeight="1">
      <c r="A210" s="39"/>
      <c r="B210" s="40"/>
      <c r="C210" s="281" t="s">
        <v>460</v>
      </c>
      <c r="D210" s="281" t="s">
        <v>330</v>
      </c>
      <c r="E210" s="282" t="s">
        <v>622</v>
      </c>
      <c r="F210" s="283" t="s">
        <v>623</v>
      </c>
      <c r="G210" s="284" t="s">
        <v>563</v>
      </c>
      <c r="H210" s="285">
        <v>172</v>
      </c>
      <c r="I210" s="286"/>
      <c r="J210" s="287">
        <f>ROUND(I210*H210,2)</f>
        <v>0</v>
      </c>
      <c r="K210" s="288"/>
      <c r="L210" s="289"/>
      <c r="M210" s="290" t="s">
        <v>1</v>
      </c>
      <c r="N210" s="291" t="s">
        <v>42</v>
      </c>
      <c r="O210" s="98"/>
      <c r="P210" s="249">
        <f>O210*H210</f>
        <v>0</v>
      </c>
      <c r="Q210" s="249">
        <v>0.00084999999999999995</v>
      </c>
      <c r="R210" s="249">
        <f>Q210*H210</f>
        <v>0.1462</v>
      </c>
      <c r="S210" s="249">
        <v>0</v>
      </c>
      <c r="T210" s="250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51" t="s">
        <v>287</v>
      </c>
      <c r="AT210" s="251" t="s">
        <v>330</v>
      </c>
      <c r="AU210" s="251" t="s">
        <v>92</v>
      </c>
      <c r="AY210" s="18" t="s">
        <v>210</v>
      </c>
      <c r="BE210" s="252">
        <f>IF(N210="základná",J210,0)</f>
        <v>0</v>
      </c>
      <c r="BF210" s="252">
        <f>IF(N210="znížená",J210,0)</f>
        <v>0</v>
      </c>
      <c r="BG210" s="252">
        <f>IF(N210="zákl. prenesená",J210,0)</f>
        <v>0</v>
      </c>
      <c r="BH210" s="252">
        <f>IF(N210="zníž. prenesená",J210,0)</f>
        <v>0</v>
      </c>
      <c r="BI210" s="252">
        <f>IF(N210="nulová",J210,0)</f>
        <v>0</v>
      </c>
      <c r="BJ210" s="18" t="s">
        <v>92</v>
      </c>
      <c r="BK210" s="252">
        <f>ROUND(I210*H210,2)</f>
        <v>0</v>
      </c>
      <c r="BL210" s="18" t="s">
        <v>227</v>
      </c>
      <c r="BM210" s="251" t="s">
        <v>624</v>
      </c>
    </row>
    <row r="211" s="2" customFormat="1" ht="16.30189" customHeight="1">
      <c r="A211" s="39"/>
      <c r="B211" s="40"/>
      <c r="C211" s="239" t="s">
        <v>465</v>
      </c>
      <c r="D211" s="239" t="s">
        <v>213</v>
      </c>
      <c r="E211" s="240" t="s">
        <v>626</v>
      </c>
      <c r="F211" s="241" t="s">
        <v>627</v>
      </c>
      <c r="G211" s="242" t="s">
        <v>563</v>
      </c>
      <c r="H211" s="243">
        <v>1338</v>
      </c>
      <c r="I211" s="244"/>
      <c r="J211" s="245">
        <f>ROUND(I211*H211,2)</f>
        <v>0</v>
      </c>
      <c r="K211" s="246"/>
      <c r="L211" s="45"/>
      <c r="M211" s="247" t="s">
        <v>1</v>
      </c>
      <c r="N211" s="248" t="s">
        <v>42</v>
      </c>
      <c r="O211" s="98"/>
      <c r="P211" s="249">
        <f>O211*H211</f>
        <v>0</v>
      </c>
      <c r="Q211" s="249">
        <v>0.00010000000000000001</v>
      </c>
      <c r="R211" s="249">
        <f>Q211*H211</f>
        <v>0.1338</v>
      </c>
      <c r="S211" s="249">
        <v>0</v>
      </c>
      <c r="T211" s="250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51" t="s">
        <v>227</v>
      </c>
      <c r="AT211" s="251" t="s">
        <v>213</v>
      </c>
      <c r="AU211" s="251" t="s">
        <v>92</v>
      </c>
      <c r="AY211" s="18" t="s">
        <v>210</v>
      </c>
      <c r="BE211" s="252">
        <f>IF(N211="základná",J211,0)</f>
        <v>0</v>
      </c>
      <c r="BF211" s="252">
        <f>IF(N211="znížená",J211,0)</f>
        <v>0</v>
      </c>
      <c r="BG211" s="252">
        <f>IF(N211="zákl. prenesená",J211,0)</f>
        <v>0</v>
      </c>
      <c r="BH211" s="252">
        <f>IF(N211="zníž. prenesená",J211,0)</f>
        <v>0</v>
      </c>
      <c r="BI211" s="252">
        <f>IF(N211="nulová",J211,0)</f>
        <v>0</v>
      </c>
      <c r="BJ211" s="18" t="s">
        <v>92</v>
      </c>
      <c r="BK211" s="252">
        <f>ROUND(I211*H211,2)</f>
        <v>0</v>
      </c>
      <c r="BL211" s="18" t="s">
        <v>227</v>
      </c>
      <c r="BM211" s="251" t="s">
        <v>628</v>
      </c>
    </row>
    <row r="212" s="13" customFormat="1">
      <c r="A212" s="13"/>
      <c r="B212" s="258"/>
      <c r="C212" s="259"/>
      <c r="D212" s="260" t="s">
        <v>256</v>
      </c>
      <c r="E212" s="261" t="s">
        <v>1</v>
      </c>
      <c r="F212" s="262" t="s">
        <v>1351</v>
      </c>
      <c r="G212" s="259"/>
      <c r="H212" s="263">
        <v>1338</v>
      </c>
      <c r="I212" s="264"/>
      <c r="J212" s="259"/>
      <c r="K212" s="259"/>
      <c r="L212" s="265"/>
      <c r="M212" s="266"/>
      <c r="N212" s="267"/>
      <c r="O212" s="267"/>
      <c r="P212" s="267"/>
      <c r="Q212" s="267"/>
      <c r="R212" s="267"/>
      <c r="S212" s="267"/>
      <c r="T212" s="268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69" t="s">
        <v>256</v>
      </c>
      <c r="AU212" s="269" t="s">
        <v>92</v>
      </c>
      <c r="AV212" s="13" t="s">
        <v>92</v>
      </c>
      <c r="AW212" s="13" t="s">
        <v>32</v>
      </c>
      <c r="AX212" s="13" t="s">
        <v>84</v>
      </c>
      <c r="AY212" s="269" t="s">
        <v>210</v>
      </c>
    </row>
    <row r="213" s="2" customFormat="1" ht="23.4566" customHeight="1">
      <c r="A213" s="39"/>
      <c r="B213" s="40"/>
      <c r="C213" s="281" t="s">
        <v>470</v>
      </c>
      <c r="D213" s="281" t="s">
        <v>330</v>
      </c>
      <c r="E213" s="282" t="s">
        <v>631</v>
      </c>
      <c r="F213" s="283" t="s">
        <v>632</v>
      </c>
      <c r="G213" s="284" t="s">
        <v>563</v>
      </c>
      <c r="H213" s="285">
        <v>892</v>
      </c>
      <c r="I213" s="286"/>
      <c r="J213" s="287">
        <f>ROUND(I213*H213,2)</f>
        <v>0</v>
      </c>
      <c r="K213" s="288"/>
      <c r="L213" s="289"/>
      <c r="M213" s="290" t="s">
        <v>1</v>
      </c>
      <c r="N213" s="291" t="s">
        <v>42</v>
      </c>
      <c r="O213" s="98"/>
      <c r="P213" s="249">
        <f>O213*H213</f>
        <v>0</v>
      </c>
      <c r="Q213" s="249">
        <v>0.00010000000000000001</v>
      </c>
      <c r="R213" s="249">
        <f>Q213*H213</f>
        <v>0.089200000000000002</v>
      </c>
      <c r="S213" s="249">
        <v>0</v>
      </c>
      <c r="T213" s="250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51" t="s">
        <v>287</v>
      </c>
      <c r="AT213" s="251" t="s">
        <v>330</v>
      </c>
      <c r="AU213" s="251" t="s">
        <v>92</v>
      </c>
      <c r="AY213" s="18" t="s">
        <v>210</v>
      </c>
      <c r="BE213" s="252">
        <f>IF(N213="základná",J213,0)</f>
        <v>0</v>
      </c>
      <c r="BF213" s="252">
        <f>IF(N213="znížená",J213,0)</f>
        <v>0</v>
      </c>
      <c r="BG213" s="252">
        <f>IF(N213="zákl. prenesená",J213,0)</f>
        <v>0</v>
      </c>
      <c r="BH213" s="252">
        <f>IF(N213="zníž. prenesená",J213,0)</f>
        <v>0</v>
      </c>
      <c r="BI213" s="252">
        <f>IF(N213="nulová",J213,0)</f>
        <v>0</v>
      </c>
      <c r="BJ213" s="18" t="s">
        <v>92</v>
      </c>
      <c r="BK213" s="252">
        <f>ROUND(I213*H213,2)</f>
        <v>0</v>
      </c>
      <c r="BL213" s="18" t="s">
        <v>227</v>
      </c>
      <c r="BM213" s="251" t="s">
        <v>633</v>
      </c>
    </row>
    <row r="214" s="2" customFormat="1" ht="23.4566" customHeight="1">
      <c r="A214" s="39"/>
      <c r="B214" s="40"/>
      <c r="C214" s="281" t="s">
        <v>475</v>
      </c>
      <c r="D214" s="281" t="s">
        <v>330</v>
      </c>
      <c r="E214" s="282" t="s">
        <v>635</v>
      </c>
      <c r="F214" s="283" t="s">
        <v>636</v>
      </c>
      <c r="G214" s="284" t="s">
        <v>563</v>
      </c>
      <c r="H214" s="285">
        <v>446</v>
      </c>
      <c r="I214" s="286"/>
      <c r="J214" s="287">
        <f>ROUND(I214*H214,2)</f>
        <v>0</v>
      </c>
      <c r="K214" s="288"/>
      <c r="L214" s="289"/>
      <c r="M214" s="290" t="s">
        <v>1</v>
      </c>
      <c r="N214" s="291" t="s">
        <v>42</v>
      </c>
      <c r="O214" s="98"/>
      <c r="P214" s="249">
        <f>O214*H214</f>
        <v>0</v>
      </c>
      <c r="Q214" s="249">
        <v>5.0000000000000002E-05</v>
      </c>
      <c r="R214" s="249">
        <f>Q214*H214</f>
        <v>0.0223</v>
      </c>
      <c r="S214" s="249">
        <v>0</v>
      </c>
      <c r="T214" s="250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51" t="s">
        <v>287</v>
      </c>
      <c r="AT214" s="251" t="s">
        <v>330</v>
      </c>
      <c r="AU214" s="251" t="s">
        <v>92</v>
      </c>
      <c r="AY214" s="18" t="s">
        <v>210</v>
      </c>
      <c r="BE214" s="252">
        <f>IF(N214="základná",J214,0)</f>
        <v>0</v>
      </c>
      <c r="BF214" s="252">
        <f>IF(N214="znížená",J214,0)</f>
        <v>0</v>
      </c>
      <c r="BG214" s="252">
        <f>IF(N214="zákl. prenesená",J214,0)</f>
        <v>0</v>
      </c>
      <c r="BH214" s="252">
        <f>IF(N214="zníž. prenesená",J214,0)</f>
        <v>0</v>
      </c>
      <c r="BI214" s="252">
        <f>IF(N214="nulová",J214,0)</f>
        <v>0</v>
      </c>
      <c r="BJ214" s="18" t="s">
        <v>92</v>
      </c>
      <c r="BK214" s="252">
        <f>ROUND(I214*H214,2)</f>
        <v>0</v>
      </c>
      <c r="BL214" s="18" t="s">
        <v>227</v>
      </c>
      <c r="BM214" s="251" t="s">
        <v>637</v>
      </c>
    </row>
    <row r="215" s="2" customFormat="1" ht="23.4566" customHeight="1">
      <c r="A215" s="39"/>
      <c r="B215" s="40"/>
      <c r="C215" s="239" t="s">
        <v>480</v>
      </c>
      <c r="D215" s="239" t="s">
        <v>213</v>
      </c>
      <c r="E215" s="240" t="s">
        <v>639</v>
      </c>
      <c r="F215" s="241" t="s">
        <v>640</v>
      </c>
      <c r="G215" s="242" t="s">
        <v>563</v>
      </c>
      <c r="H215" s="243">
        <v>1</v>
      </c>
      <c r="I215" s="244"/>
      <c r="J215" s="245">
        <f>ROUND(I215*H215,2)</f>
        <v>0</v>
      </c>
      <c r="K215" s="246"/>
      <c r="L215" s="45"/>
      <c r="M215" s="247" t="s">
        <v>1</v>
      </c>
      <c r="N215" s="248" t="s">
        <v>42</v>
      </c>
      <c r="O215" s="98"/>
      <c r="P215" s="249">
        <f>O215*H215</f>
        <v>0</v>
      </c>
      <c r="Q215" s="249">
        <v>0.22133</v>
      </c>
      <c r="R215" s="249">
        <f>Q215*H215</f>
        <v>0.22133</v>
      </c>
      <c r="S215" s="249">
        <v>0</v>
      </c>
      <c r="T215" s="250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51" t="s">
        <v>227</v>
      </c>
      <c r="AT215" s="251" t="s">
        <v>213</v>
      </c>
      <c r="AU215" s="251" t="s">
        <v>92</v>
      </c>
      <c r="AY215" s="18" t="s">
        <v>210</v>
      </c>
      <c r="BE215" s="252">
        <f>IF(N215="základná",J215,0)</f>
        <v>0</v>
      </c>
      <c r="BF215" s="252">
        <f>IF(N215="znížená",J215,0)</f>
        <v>0</v>
      </c>
      <c r="BG215" s="252">
        <f>IF(N215="zákl. prenesená",J215,0)</f>
        <v>0</v>
      </c>
      <c r="BH215" s="252">
        <f>IF(N215="zníž. prenesená",J215,0)</f>
        <v>0</v>
      </c>
      <c r="BI215" s="252">
        <f>IF(N215="nulová",J215,0)</f>
        <v>0</v>
      </c>
      <c r="BJ215" s="18" t="s">
        <v>92</v>
      </c>
      <c r="BK215" s="252">
        <f>ROUND(I215*H215,2)</f>
        <v>0</v>
      </c>
      <c r="BL215" s="18" t="s">
        <v>227</v>
      </c>
      <c r="BM215" s="251" t="s">
        <v>641</v>
      </c>
    </row>
    <row r="216" s="2" customFormat="1" ht="23.4566" customHeight="1">
      <c r="A216" s="39"/>
      <c r="B216" s="40"/>
      <c r="C216" s="239" t="s">
        <v>485</v>
      </c>
      <c r="D216" s="239" t="s">
        <v>213</v>
      </c>
      <c r="E216" s="240" t="s">
        <v>643</v>
      </c>
      <c r="F216" s="241" t="s">
        <v>644</v>
      </c>
      <c r="G216" s="242" t="s">
        <v>563</v>
      </c>
      <c r="H216" s="243">
        <v>19</v>
      </c>
      <c r="I216" s="244"/>
      <c r="J216" s="245">
        <f>ROUND(I216*H216,2)</f>
        <v>0</v>
      </c>
      <c r="K216" s="246"/>
      <c r="L216" s="45"/>
      <c r="M216" s="247" t="s">
        <v>1</v>
      </c>
      <c r="N216" s="248" t="s">
        <v>42</v>
      </c>
      <c r="O216" s="98"/>
      <c r="P216" s="249">
        <f>O216*H216</f>
        <v>0</v>
      </c>
      <c r="Q216" s="249">
        <v>0.22133</v>
      </c>
      <c r="R216" s="249">
        <f>Q216*H216</f>
        <v>4.2052699999999996</v>
      </c>
      <c r="S216" s="249">
        <v>0</v>
      </c>
      <c r="T216" s="250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51" t="s">
        <v>227</v>
      </c>
      <c r="AT216" s="251" t="s">
        <v>213</v>
      </c>
      <c r="AU216" s="251" t="s">
        <v>92</v>
      </c>
      <c r="AY216" s="18" t="s">
        <v>210</v>
      </c>
      <c r="BE216" s="252">
        <f>IF(N216="základná",J216,0)</f>
        <v>0</v>
      </c>
      <c r="BF216" s="252">
        <f>IF(N216="znížená",J216,0)</f>
        <v>0</v>
      </c>
      <c r="BG216" s="252">
        <f>IF(N216="zákl. prenesená",J216,0)</f>
        <v>0</v>
      </c>
      <c r="BH216" s="252">
        <f>IF(N216="zníž. prenesená",J216,0)</f>
        <v>0</v>
      </c>
      <c r="BI216" s="252">
        <f>IF(N216="nulová",J216,0)</f>
        <v>0</v>
      </c>
      <c r="BJ216" s="18" t="s">
        <v>92</v>
      </c>
      <c r="BK216" s="252">
        <f>ROUND(I216*H216,2)</f>
        <v>0</v>
      </c>
      <c r="BL216" s="18" t="s">
        <v>227</v>
      </c>
      <c r="BM216" s="251" t="s">
        <v>645</v>
      </c>
    </row>
    <row r="217" s="13" customFormat="1">
      <c r="A217" s="13"/>
      <c r="B217" s="258"/>
      <c r="C217" s="259"/>
      <c r="D217" s="260" t="s">
        <v>256</v>
      </c>
      <c r="E217" s="261" t="s">
        <v>1</v>
      </c>
      <c r="F217" s="262" t="s">
        <v>1352</v>
      </c>
      <c r="G217" s="259"/>
      <c r="H217" s="263">
        <v>19</v>
      </c>
      <c r="I217" s="264"/>
      <c r="J217" s="259"/>
      <c r="K217" s="259"/>
      <c r="L217" s="265"/>
      <c r="M217" s="266"/>
      <c r="N217" s="267"/>
      <c r="O217" s="267"/>
      <c r="P217" s="267"/>
      <c r="Q217" s="267"/>
      <c r="R217" s="267"/>
      <c r="S217" s="267"/>
      <c r="T217" s="268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69" t="s">
        <v>256</v>
      </c>
      <c r="AU217" s="269" t="s">
        <v>92</v>
      </c>
      <c r="AV217" s="13" t="s">
        <v>92</v>
      </c>
      <c r="AW217" s="13" t="s">
        <v>32</v>
      </c>
      <c r="AX217" s="13" t="s">
        <v>76</v>
      </c>
      <c r="AY217" s="269" t="s">
        <v>210</v>
      </c>
    </row>
    <row r="218" s="2" customFormat="1" ht="31.92453" customHeight="1">
      <c r="A218" s="39"/>
      <c r="B218" s="40"/>
      <c r="C218" s="239" t="s">
        <v>490</v>
      </c>
      <c r="D218" s="239" t="s">
        <v>213</v>
      </c>
      <c r="E218" s="240" t="s">
        <v>648</v>
      </c>
      <c r="F218" s="241" t="s">
        <v>649</v>
      </c>
      <c r="G218" s="242" t="s">
        <v>563</v>
      </c>
      <c r="H218" s="243">
        <v>9</v>
      </c>
      <c r="I218" s="244"/>
      <c r="J218" s="245">
        <f>ROUND(I218*H218,2)</f>
        <v>0</v>
      </c>
      <c r="K218" s="246"/>
      <c r="L218" s="45"/>
      <c r="M218" s="247" t="s">
        <v>1</v>
      </c>
      <c r="N218" s="248" t="s">
        <v>42</v>
      </c>
      <c r="O218" s="98"/>
      <c r="P218" s="249">
        <f>O218*H218</f>
        <v>0</v>
      </c>
      <c r="Q218" s="249">
        <v>3.0000000000000001E-05</v>
      </c>
      <c r="R218" s="249">
        <f>Q218*H218</f>
        <v>0.00027</v>
      </c>
      <c r="S218" s="249">
        <v>0</v>
      </c>
      <c r="T218" s="250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51" t="s">
        <v>227</v>
      </c>
      <c r="AT218" s="251" t="s">
        <v>213</v>
      </c>
      <c r="AU218" s="251" t="s">
        <v>92</v>
      </c>
      <c r="AY218" s="18" t="s">
        <v>210</v>
      </c>
      <c r="BE218" s="252">
        <f>IF(N218="základná",J218,0)</f>
        <v>0</v>
      </c>
      <c r="BF218" s="252">
        <f>IF(N218="znížená",J218,0)</f>
        <v>0</v>
      </c>
      <c r="BG218" s="252">
        <f>IF(N218="zákl. prenesená",J218,0)</f>
        <v>0</v>
      </c>
      <c r="BH218" s="252">
        <f>IF(N218="zníž. prenesená",J218,0)</f>
        <v>0</v>
      </c>
      <c r="BI218" s="252">
        <f>IF(N218="nulová",J218,0)</f>
        <v>0</v>
      </c>
      <c r="BJ218" s="18" t="s">
        <v>92</v>
      </c>
      <c r="BK218" s="252">
        <f>ROUND(I218*H218,2)</f>
        <v>0</v>
      </c>
      <c r="BL218" s="18" t="s">
        <v>227</v>
      </c>
      <c r="BM218" s="251" t="s">
        <v>650</v>
      </c>
    </row>
    <row r="219" s="13" customFormat="1">
      <c r="A219" s="13"/>
      <c r="B219" s="258"/>
      <c r="C219" s="259"/>
      <c r="D219" s="260" t="s">
        <v>256</v>
      </c>
      <c r="E219" s="261" t="s">
        <v>1</v>
      </c>
      <c r="F219" s="262" t="s">
        <v>1353</v>
      </c>
      <c r="G219" s="259"/>
      <c r="H219" s="263">
        <v>9</v>
      </c>
      <c r="I219" s="264"/>
      <c r="J219" s="259"/>
      <c r="K219" s="259"/>
      <c r="L219" s="265"/>
      <c r="M219" s="266"/>
      <c r="N219" s="267"/>
      <c r="O219" s="267"/>
      <c r="P219" s="267"/>
      <c r="Q219" s="267"/>
      <c r="R219" s="267"/>
      <c r="S219" s="267"/>
      <c r="T219" s="268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69" t="s">
        <v>256</v>
      </c>
      <c r="AU219" s="269" t="s">
        <v>92</v>
      </c>
      <c r="AV219" s="13" t="s">
        <v>92</v>
      </c>
      <c r="AW219" s="13" t="s">
        <v>32</v>
      </c>
      <c r="AX219" s="13" t="s">
        <v>84</v>
      </c>
      <c r="AY219" s="269" t="s">
        <v>210</v>
      </c>
    </row>
    <row r="220" s="2" customFormat="1" ht="31.92453" customHeight="1">
      <c r="A220" s="39"/>
      <c r="B220" s="40"/>
      <c r="C220" s="281" t="s">
        <v>495</v>
      </c>
      <c r="D220" s="281" t="s">
        <v>330</v>
      </c>
      <c r="E220" s="282" t="s">
        <v>653</v>
      </c>
      <c r="F220" s="283" t="s">
        <v>654</v>
      </c>
      <c r="G220" s="284" t="s">
        <v>563</v>
      </c>
      <c r="H220" s="285">
        <v>3</v>
      </c>
      <c r="I220" s="286"/>
      <c r="J220" s="287">
        <f>ROUND(I220*H220,2)</f>
        <v>0</v>
      </c>
      <c r="K220" s="288"/>
      <c r="L220" s="289"/>
      <c r="M220" s="290" t="s">
        <v>1</v>
      </c>
      <c r="N220" s="291" t="s">
        <v>42</v>
      </c>
      <c r="O220" s="98"/>
      <c r="P220" s="249">
        <f>O220*H220</f>
        <v>0</v>
      </c>
      <c r="Q220" s="249">
        <v>0.0011999999999999999</v>
      </c>
      <c r="R220" s="249">
        <f>Q220*H220</f>
        <v>0.0035999999999999999</v>
      </c>
      <c r="S220" s="249">
        <v>0</v>
      </c>
      <c r="T220" s="250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51" t="s">
        <v>287</v>
      </c>
      <c r="AT220" s="251" t="s">
        <v>330</v>
      </c>
      <c r="AU220" s="251" t="s">
        <v>92</v>
      </c>
      <c r="AY220" s="18" t="s">
        <v>210</v>
      </c>
      <c r="BE220" s="252">
        <f>IF(N220="základná",J220,0)</f>
        <v>0</v>
      </c>
      <c r="BF220" s="252">
        <f>IF(N220="znížená",J220,0)</f>
        <v>0</v>
      </c>
      <c r="BG220" s="252">
        <f>IF(N220="zákl. prenesená",J220,0)</f>
        <v>0</v>
      </c>
      <c r="BH220" s="252">
        <f>IF(N220="zníž. prenesená",J220,0)</f>
        <v>0</v>
      </c>
      <c r="BI220" s="252">
        <f>IF(N220="nulová",J220,0)</f>
        <v>0</v>
      </c>
      <c r="BJ220" s="18" t="s">
        <v>92</v>
      </c>
      <c r="BK220" s="252">
        <f>ROUND(I220*H220,2)</f>
        <v>0</v>
      </c>
      <c r="BL220" s="18" t="s">
        <v>227</v>
      </c>
      <c r="BM220" s="251" t="s">
        <v>655</v>
      </c>
    </row>
    <row r="221" s="2" customFormat="1" ht="31.92453" customHeight="1">
      <c r="A221" s="39"/>
      <c r="B221" s="40"/>
      <c r="C221" s="281" t="s">
        <v>500</v>
      </c>
      <c r="D221" s="281" t="s">
        <v>330</v>
      </c>
      <c r="E221" s="282" t="s">
        <v>1354</v>
      </c>
      <c r="F221" s="283" t="s">
        <v>1355</v>
      </c>
      <c r="G221" s="284" t="s">
        <v>563</v>
      </c>
      <c r="H221" s="285">
        <v>2</v>
      </c>
      <c r="I221" s="286"/>
      <c r="J221" s="287">
        <f>ROUND(I221*H221,2)</f>
        <v>0</v>
      </c>
      <c r="K221" s="288"/>
      <c r="L221" s="289"/>
      <c r="M221" s="290" t="s">
        <v>1</v>
      </c>
      <c r="N221" s="291" t="s">
        <v>42</v>
      </c>
      <c r="O221" s="98"/>
      <c r="P221" s="249">
        <f>O221*H221</f>
        <v>0</v>
      </c>
      <c r="Q221" s="249">
        <v>0.0011999999999999999</v>
      </c>
      <c r="R221" s="249">
        <f>Q221*H221</f>
        <v>0.0023999999999999998</v>
      </c>
      <c r="S221" s="249">
        <v>0</v>
      </c>
      <c r="T221" s="250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51" t="s">
        <v>287</v>
      </c>
      <c r="AT221" s="251" t="s">
        <v>330</v>
      </c>
      <c r="AU221" s="251" t="s">
        <v>92</v>
      </c>
      <c r="AY221" s="18" t="s">
        <v>210</v>
      </c>
      <c r="BE221" s="252">
        <f>IF(N221="základná",J221,0)</f>
        <v>0</v>
      </c>
      <c r="BF221" s="252">
        <f>IF(N221="znížená",J221,0)</f>
        <v>0</v>
      </c>
      <c r="BG221" s="252">
        <f>IF(N221="zákl. prenesená",J221,0)</f>
        <v>0</v>
      </c>
      <c r="BH221" s="252">
        <f>IF(N221="zníž. prenesená",J221,0)</f>
        <v>0</v>
      </c>
      <c r="BI221" s="252">
        <f>IF(N221="nulová",J221,0)</f>
        <v>0</v>
      </c>
      <c r="BJ221" s="18" t="s">
        <v>92</v>
      </c>
      <c r="BK221" s="252">
        <f>ROUND(I221*H221,2)</f>
        <v>0</v>
      </c>
      <c r="BL221" s="18" t="s">
        <v>227</v>
      </c>
      <c r="BM221" s="251" t="s">
        <v>1356</v>
      </c>
    </row>
    <row r="222" s="2" customFormat="1" ht="31.92453" customHeight="1">
      <c r="A222" s="39"/>
      <c r="B222" s="40"/>
      <c r="C222" s="281" t="s">
        <v>505</v>
      </c>
      <c r="D222" s="281" t="s">
        <v>330</v>
      </c>
      <c r="E222" s="282" t="s">
        <v>1357</v>
      </c>
      <c r="F222" s="283" t="s">
        <v>1358</v>
      </c>
      <c r="G222" s="284" t="s">
        <v>563</v>
      </c>
      <c r="H222" s="285">
        <v>3</v>
      </c>
      <c r="I222" s="286"/>
      <c r="J222" s="287">
        <f>ROUND(I222*H222,2)</f>
        <v>0</v>
      </c>
      <c r="K222" s="288"/>
      <c r="L222" s="289"/>
      <c r="M222" s="290" t="s">
        <v>1</v>
      </c>
      <c r="N222" s="291" t="s">
        <v>42</v>
      </c>
      <c r="O222" s="98"/>
      <c r="P222" s="249">
        <f>O222*H222</f>
        <v>0</v>
      </c>
      <c r="Q222" s="249">
        <v>0.0011999999999999999</v>
      </c>
      <c r="R222" s="249">
        <f>Q222*H222</f>
        <v>0.0035999999999999999</v>
      </c>
      <c r="S222" s="249">
        <v>0</v>
      </c>
      <c r="T222" s="250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51" t="s">
        <v>287</v>
      </c>
      <c r="AT222" s="251" t="s">
        <v>330</v>
      </c>
      <c r="AU222" s="251" t="s">
        <v>92</v>
      </c>
      <c r="AY222" s="18" t="s">
        <v>210</v>
      </c>
      <c r="BE222" s="252">
        <f>IF(N222="základná",J222,0)</f>
        <v>0</v>
      </c>
      <c r="BF222" s="252">
        <f>IF(N222="znížená",J222,0)</f>
        <v>0</v>
      </c>
      <c r="BG222" s="252">
        <f>IF(N222="zákl. prenesená",J222,0)</f>
        <v>0</v>
      </c>
      <c r="BH222" s="252">
        <f>IF(N222="zníž. prenesená",J222,0)</f>
        <v>0</v>
      </c>
      <c r="BI222" s="252">
        <f>IF(N222="nulová",J222,0)</f>
        <v>0</v>
      </c>
      <c r="BJ222" s="18" t="s">
        <v>92</v>
      </c>
      <c r="BK222" s="252">
        <f>ROUND(I222*H222,2)</f>
        <v>0</v>
      </c>
      <c r="BL222" s="18" t="s">
        <v>227</v>
      </c>
      <c r="BM222" s="251" t="s">
        <v>1359</v>
      </c>
    </row>
    <row r="223" s="2" customFormat="1" ht="31.92453" customHeight="1">
      <c r="A223" s="39"/>
      <c r="B223" s="40"/>
      <c r="C223" s="281" t="s">
        <v>510</v>
      </c>
      <c r="D223" s="281" t="s">
        <v>330</v>
      </c>
      <c r="E223" s="282" t="s">
        <v>1360</v>
      </c>
      <c r="F223" s="283" t="s">
        <v>1361</v>
      </c>
      <c r="G223" s="284" t="s">
        <v>563</v>
      </c>
      <c r="H223" s="285">
        <v>2</v>
      </c>
      <c r="I223" s="286"/>
      <c r="J223" s="287">
        <f>ROUND(I223*H223,2)</f>
        <v>0</v>
      </c>
      <c r="K223" s="288"/>
      <c r="L223" s="289"/>
      <c r="M223" s="290" t="s">
        <v>1</v>
      </c>
      <c r="N223" s="291" t="s">
        <v>42</v>
      </c>
      <c r="O223" s="98"/>
      <c r="P223" s="249">
        <f>O223*H223</f>
        <v>0</v>
      </c>
      <c r="Q223" s="249">
        <v>0.0025999999999999999</v>
      </c>
      <c r="R223" s="249">
        <f>Q223*H223</f>
        <v>0.0051999999999999998</v>
      </c>
      <c r="S223" s="249">
        <v>0</v>
      </c>
      <c r="T223" s="250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51" t="s">
        <v>287</v>
      </c>
      <c r="AT223" s="251" t="s">
        <v>330</v>
      </c>
      <c r="AU223" s="251" t="s">
        <v>92</v>
      </c>
      <c r="AY223" s="18" t="s">
        <v>210</v>
      </c>
      <c r="BE223" s="252">
        <f>IF(N223="základná",J223,0)</f>
        <v>0</v>
      </c>
      <c r="BF223" s="252">
        <f>IF(N223="znížená",J223,0)</f>
        <v>0</v>
      </c>
      <c r="BG223" s="252">
        <f>IF(N223="zákl. prenesená",J223,0)</f>
        <v>0</v>
      </c>
      <c r="BH223" s="252">
        <f>IF(N223="zníž. prenesená",J223,0)</f>
        <v>0</v>
      </c>
      <c r="BI223" s="252">
        <f>IF(N223="nulová",J223,0)</f>
        <v>0</v>
      </c>
      <c r="BJ223" s="18" t="s">
        <v>92</v>
      </c>
      <c r="BK223" s="252">
        <f>ROUND(I223*H223,2)</f>
        <v>0</v>
      </c>
      <c r="BL223" s="18" t="s">
        <v>227</v>
      </c>
      <c r="BM223" s="251" t="s">
        <v>1362</v>
      </c>
    </row>
    <row r="224" s="2" customFormat="1" ht="36.72453" customHeight="1">
      <c r="A224" s="39"/>
      <c r="B224" s="40"/>
      <c r="C224" s="281" t="s">
        <v>515</v>
      </c>
      <c r="D224" s="281" t="s">
        <v>330</v>
      </c>
      <c r="E224" s="282" t="s">
        <v>1363</v>
      </c>
      <c r="F224" s="283" t="s">
        <v>1364</v>
      </c>
      <c r="G224" s="284" t="s">
        <v>563</v>
      </c>
      <c r="H224" s="285">
        <v>2</v>
      </c>
      <c r="I224" s="286"/>
      <c r="J224" s="287">
        <f>ROUND(I224*H224,2)</f>
        <v>0</v>
      </c>
      <c r="K224" s="288"/>
      <c r="L224" s="289"/>
      <c r="M224" s="290" t="s">
        <v>1</v>
      </c>
      <c r="N224" s="291" t="s">
        <v>42</v>
      </c>
      <c r="O224" s="98"/>
      <c r="P224" s="249">
        <f>O224*H224</f>
        <v>0</v>
      </c>
      <c r="Q224" s="249">
        <v>0.015299999999999999</v>
      </c>
      <c r="R224" s="249">
        <f>Q224*H224</f>
        <v>0.030599999999999999</v>
      </c>
      <c r="S224" s="249">
        <v>0</v>
      </c>
      <c r="T224" s="250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51" t="s">
        <v>287</v>
      </c>
      <c r="AT224" s="251" t="s">
        <v>330</v>
      </c>
      <c r="AU224" s="251" t="s">
        <v>92</v>
      </c>
      <c r="AY224" s="18" t="s">
        <v>210</v>
      </c>
      <c r="BE224" s="252">
        <f>IF(N224="základná",J224,0)</f>
        <v>0</v>
      </c>
      <c r="BF224" s="252">
        <f>IF(N224="znížená",J224,0)</f>
        <v>0</v>
      </c>
      <c r="BG224" s="252">
        <f>IF(N224="zákl. prenesená",J224,0)</f>
        <v>0</v>
      </c>
      <c r="BH224" s="252">
        <f>IF(N224="zníž. prenesená",J224,0)</f>
        <v>0</v>
      </c>
      <c r="BI224" s="252">
        <f>IF(N224="nulová",J224,0)</f>
        <v>0</v>
      </c>
      <c r="BJ224" s="18" t="s">
        <v>92</v>
      </c>
      <c r="BK224" s="252">
        <f>ROUND(I224*H224,2)</f>
        <v>0</v>
      </c>
      <c r="BL224" s="18" t="s">
        <v>227</v>
      </c>
      <c r="BM224" s="251" t="s">
        <v>1365</v>
      </c>
    </row>
    <row r="225" s="2" customFormat="1" ht="42.79245" customHeight="1">
      <c r="A225" s="39"/>
      <c r="B225" s="40"/>
      <c r="C225" s="281" t="s">
        <v>520</v>
      </c>
      <c r="D225" s="281" t="s">
        <v>330</v>
      </c>
      <c r="E225" s="282" t="s">
        <v>1366</v>
      </c>
      <c r="F225" s="283" t="s">
        <v>1367</v>
      </c>
      <c r="G225" s="284" t="s">
        <v>563</v>
      </c>
      <c r="H225" s="285">
        <v>2</v>
      </c>
      <c r="I225" s="286"/>
      <c r="J225" s="287">
        <f>ROUND(I225*H225,2)</f>
        <v>0</v>
      </c>
      <c r="K225" s="288"/>
      <c r="L225" s="289"/>
      <c r="M225" s="290" t="s">
        <v>1</v>
      </c>
      <c r="N225" s="291" t="s">
        <v>42</v>
      </c>
      <c r="O225" s="98"/>
      <c r="P225" s="249">
        <f>O225*H225</f>
        <v>0</v>
      </c>
      <c r="Q225" s="249">
        <v>0.015299999999999999</v>
      </c>
      <c r="R225" s="249">
        <f>Q225*H225</f>
        <v>0.030599999999999999</v>
      </c>
      <c r="S225" s="249">
        <v>0</v>
      </c>
      <c r="T225" s="250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51" t="s">
        <v>287</v>
      </c>
      <c r="AT225" s="251" t="s">
        <v>330</v>
      </c>
      <c r="AU225" s="251" t="s">
        <v>92</v>
      </c>
      <c r="AY225" s="18" t="s">
        <v>210</v>
      </c>
      <c r="BE225" s="252">
        <f>IF(N225="základná",J225,0)</f>
        <v>0</v>
      </c>
      <c r="BF225" s="252">
        <f>IF(N225="znížená",J225,0)</f>
        <v>0</v>
      </c>
      <c r="BG225" s="252">
        <f>IF(N225="zákl. prenesená",J225,0)</f>
        <v>0</v>
      </c>
      <c r="BH225" s="252">
        <f>IF(N225="zníž. prenesená",J225,0)</f>
        <v>0</v>
      </c>
      <c r="BI225" s="252">
        <f>IF(N225="nulová",J225,0)</f>
        <v>0</v>
      </c>
      <c r="BJ225" s="18" t="s">
        <v>92</v>
      </c>
      <c r="BK225" s="252">
        <f>ROUND(I225*H225,2)</f>
        <v>0</v>
      </c>
      <c r="BL225" s="18" t="s">
        <v>227</v>
      </c>
      <c r="BM225" s="251" t="s">
        <v>1368</v>
      </c>
    </row>
    <row r="226" s="2" customFormat="1" ht="31.92453" customHeight="1">
      <c r="A226" s="39"/>
      <c r="B226" s="40"/>
      <c r="C226" s="281" t="s">
        <v>525</v>
      </c>
      <c r="D226" s="281" t="s">
        <v>330</v>
      </c>
      <c r="E226" s="282" t="s">
        <v>1369</v>
      </c>
      <c r="F226" s="283" t="s">
        <v>1370</v>
      </c>
      <c r="G226" s="284" t="s">
        <v>563</v>
      </c>
      <c r="H226" s="285">
        <v>2</v>
      </c>
      <c r="I226" s="286"/>
      <c r="J226" s="287">
        <f>ROUND(I226*H226,2)</f>
        <v>0</v>
      </c>
      <c r="K226" s="288"/>
      <c r="L226" s="289"/>
      <c r="M226" s="290" t="s">
        <v>1</v>
      </c>
      <c r="N226" s="291" t="s">
        <v>42</v>
      </c>
      <c r="O226" s="98"/>
      <c r="P226" s="249">
        <f>O226*H226</f>
        <v>0</v>
      </c>
      <c r="Q226" s="249">
        <v>0.0025999999999999999</v>
      </c>
      <c r="R226" s="249">
        <f>Q226*H226</f>
        <v>0.0051999999999999998</v>
      </c>
      <c r="S226" s="249">
        <v>0</v>
      </c>
      <c r="T226" s="250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51" t="s">
        <v>287</v>
      </c>
      <c r="AT226" s="251" t="s">
        <v>330</v>
      </c>
      <c r="AU226" s="251" t="s">
        <v>92</v>
      </c>
      <c r="AY226" s="18" t="s">
        <v>210</v>
      </c>
      <c r="BE226" s="252">
        <f>IF(N226="základná",J226,0)</f>
        <v>0</v>
      </c>
      <c r="BF226" s="252">
        <f>IF(N226="znížená",J226,0)</f>
        <v>0</v>
      </c>
      <c r="BG226" s="252">
        <f>IF(N226="zákl. prenesená",J226,0)</f>
        <v>0</v>
      </c>
      <c r="BH226" s="252">
        <f>IF(N226="zníž. prenesená",J226,0)</f>
        <v>0</v>
      </c>
      <c r="BI226" s="252">
        <f>IF(N226="nulová",J226,0)</f>
        <v>0</v>
      </c>
      <c r="BJ226" s="18" t="s">
        <v>92</v>
      </c>
      <c r="BK226" s="252">
        <f>ROUND(I226*H226,2)</f>
        <v>0</v>
      </c>
      <c r="BL226" s="18" t="s">
        <v>227</v>
      </c>
      <c r="BM226" s="251" t="s">
        <v>1371</v>
      </c>
    </row>
    <row r="227" s="2" customFormat="1" ht="31.92453" customHeight="1">
      <c r="A227" s="39"/>
      <c r="B227" s="40"/>
      <c r="C227" s="281" t="s">
        <v>529</v>
      </c>
      <c r="D227" s="281" t="s">
        <v>330</v>
      </c>
      <c r="E227" s="282" t="s">
        <v>1372</v>
      </c>
      <c r="F227" s="283" t="s">
        <v>1373</v>
      </c>
      <c r="G227" s="284" t="s">
        <v>563</v>
      </c>
      <c r="H227" s="285">
        <v>2</v>
      </c>
      <c r="I227" s="286"/>
      <c r="J227" s="287">
        <f>ROUND(I227*H227,2)</f>
        <v>0</v>
      </c>
      <c r="K227" s="288"/>
      <c r="L227" s="289"/>
      <c r="M227" s="290" t="s">
        <v>1</v>
      </c>
      <c r="N227" s="291" t="s">
        <v>42</v>
      </c>
      <c r="O227" s="98"/>
      <c r="P227" s="249">
        <f>O227*H227</f>
        <v>0</v>
      </c>
      <c r="Q227" s="249">
        <v>0.0025999999999999999</v>
      </c>
      <c r="R227" s="249">
        <f>Q227*H227</f>
        <v>0.0051999999999999998</v>
      </c>
      <c r="S227" s="249">
        <v>0</v>
      </c>
      <c r="T227" s="250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51" t="s">
        <v>287</v>
      </c>
      <c r="AT227" s="251" t="s">
        <v>330</v>
      </c>
      <c r="AU227" s="251" t="s">
        <v>92</v>
      </c>
      <c r="AY227" s="18" t="s">
        <v>210</v>
      </c>
      <c r="BE227" s="252">
        <f>IF(N227="základná",J227,0)</f>
        <v>0</v>
      </c>
      <c r="BF227" s="252">
        <f>IF(N227="znížená",J227,0)</f>
        <v>0</v>
      </c>
      <c r="BG227" s="252">
        <f>IF(N227="zákl. prenesená",J227,0)</f>
        <v>0</v>
      </c>
      <c r="BH227" s="252">
        <f>IF(N227="zníž. prenesená",J227,0)</f>
        <v>0</v>
      </c>
      <c r="BI227" s="252">
        <f>IF(N227="nulová",J227,0)</f>
        <v>0</v>
      </c>
      <c r="BJ227" s="18" t="s">
        <v>92</v>
      </c>
      <c r="BK227" s="252">
        <f>ROUND(I227*H227,2)</f>
        <v>0</v>
      </c>
      <c r="BL227" s="18" t="s">
        <v>227</v>
      </c>
      <c r="BM227" s="251" t="s">
        <v>1374</v>
      </c>
    </row>
    <row r="228" s="2" customFormat="1" ht="42.79245" customHeight="1">
      <c r="A228" s="39"/>
      <c r="B228" s="40"/>
      <c r="C228" s="281" t="s">
        <v>534</v>
      </c>
      <c r="D228" s="281" t="s">
        <v>330</v>
      </c>
      <c r="E228" s="282" t="s">
        <v>665</v>
      </c>
      <c r="F228" s="283" t="s">
        <v>666</v>
      </c>
      <c r="G228" s="284" t="s">
        <v>563</v>
      </c>
      <c r="H228" s="285">
        <v>3</v>
      </c>
      <c r="I228" s="286"/>
      <c r="J228" s="287">
        <f>ROUND(I228*H228,2)</f>
        <v>0</v>
      </c>
      <c r="K228" s="288"/>
      <c r="L228" s="289"/>
      <c r="M228" s="290" t="s">
        <v>1</v>
      </c>
      <c r="N228" s="291" t="s">
        <v>42</v>
      </c>
      <c r="O228" s="98"/>
      <c r="P228" s="249">
        <f>O228*H228</f>
        <v>0</v>
      </c>
      <c r="Q228" s="249">
        <v>0.0061000000000000004</v>
      </c>
      <c r="R228" s="249">
        <f>Q228*H228</f>
        <v>0.0183</v>
      </c>
      <c r="S228" s="249">
        <v>0</v>
      </c>
      <c r="T228" s="250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51" t="s">
        <v>287</v>
      </c>
      <c r="AT228" s="251" t="s">
        <v>330</v>
      </c>
      <c r="AU228" s="251" t="s">
        <v>92</v>
      </c>
      <c r="AY228" s="18" t="s">
        <v>210</v>
      </c>
      <c r="BE228" s="252">
        <f>IF(N228="základná",J228,0)</f>
        <v>0</v>
      </c>
      <c r="BF228" s="252">
        <f>IF(N228="znížená",J228,0)</f>
        <v>0</v>
      </c>
      <c r="BG228" s="252">
        <f>IF(N228="zákl. prenesená",J228,0)</f>
        <v>0</v>
      </c>
      <c r="BH228" s="252">
        <f>IF(N228="zníž. prenesená",J228,0)</f>
        <v>0</v>
      </c>
      <c r="BI228" s="252">
        <f>IF(N228="nulová",J228,0)</f>
        <v>0</v>
      </c>
      <c r="BJ228" s="18" t="s">
        <v>92</v>
      </c>
      <c r="BK228" s="252">
        <f>ROUND(I228*H228,2)</f>
        <v>0</v>
      </c>
      <c r="BL228" s="18" t="s">
        <v>227</v>
      </c>
      <c r="BM228" s="251" t="s">
        <v>667</v>
      </c>
    </row>
    <row r="229" s="2" customFormat="1" ht="42.79245" customHeight="1">
      <c r="A229" s="39"/>
      <c r="B229" s="40"/>
      <c r="C229" s="281" t="s">
        <v>539</v>
      </c>
      <c r="D229" s="281" t="s">
        <v>330</v>
      </c>
      <c r="E229" s="282" t="s">
        <v>669</v>
      </c>
      <c r="F229" s="283" t="s">
        <v>670</v>
      </c>
      <c r="G229" s="284" t="s">
        <v>563</v>
      </c>
      <c r="H229" s="285">
        <v>5</v>
      </c>
      <c r="I229" s="286"/>
      <c r="J229" s="287">
        <f>ROUND(I229*H229,2)</f>
        <v>0</v>
      </c>
      <c r="K229" s="288"/>
      <c r="L229" s="289"/>
      <c r="M229" s="290" t="s">
        <v>1</v>
      </c>
      <c r="N229" s="291" t="s">
        <v>42</v>
      </c>
      <c r="O229" s="98"/>
      <c r="P229" s="249">
        <f>O229*H229</f>
        <v>0</v>
      </c>
      <c r="Q229" s="249">
        <v>0.0030999999999999999</v>
      </c>
      <c r="R229" s="249">
        <f>Q229*H229</f>
        <v>0.0155</v>
      </c>
      <c r="S229" s="249">
        <v>0</v>
      </c>
      <c r="T229" s="250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51" t="s">
        <v>287</v>
      </c>
      <c r="AT229" s="251" t="s">
        <v>330</v>
      </c>
      <c r="AU229" s="251" t="s">
        <v>92</v>
      </c>
      <c r="AY229" s="18" t="s">
        <v>210</v>
      </c>
      <c r="BE229" s="252">
        <f>IF(N229="základná",J229,0)</f>
        <v>0</v>
      </c>
      <c r="BF229" s="252">
        <f>IF(N229="znížená",J229,0)</f>
        <v>0</v>
      </c>
      <c r="BG229" s="252">
        <f>IF(N229="zákl. prenesená",J229,0)</f>
        <v>0</v>
      </c>
      <c r="BH229" s="252">
        <f>IF(N229="zníž. prenesená",J229,0)</f>
        <v>0</v>
      </c>
      <c r="BI229" s="252">
        <f>IF(N229="nulová",J229,0)</f>
        <v>0</v>
      </c>
      <c r="BJ229" s="18" t="s">
        <v>92</v>
      </c>
      <c r="BK229" s="252">
        <f>ROUND(I229*H229,2)</f>
        <v>0</v>
      </c>
      <c r="BL229" s="18" t="s">
        <v>227</v>
      </c>
      <c r="BM229" s="251" t="s">
        <v>671</v>
      </c>
    </row>
    <row r="230" s="2" customFormat="1" ht="31.92453" customHeight="1">
      <c r="A230" s="39"/>
      <c r="B230" s="40"/>
      <c r="C230" s="281" t="s">
        <v>544</v>
      </c>
      <c r="D230" s="281" t="s">
        <v>330</v>
      </c>
      <c r="E230" s="282" t="s">
        <v>1375</v>
      </c>
      <c r="F230" s="283" t="s">
        <v>1376</v>
      </c>
      <c r="G230" s="284" t="s">
        <v>563</v>
      </c>
      <c r="H230" s="285">
        <v>2</v>
      </c>
      <c r="I230" s="286"/>
      <c r="J230" s="287">
        <f>ROUND(I230*H230,2)</f>
        <v>0</v>
      </c>
      <c r="K230" s="288"/>
      <c r="L230" s="289"/>
      <c r="M230" s="290" t="s">
        <v>1</v>
      </c>
      <c r="N230" s="291" t="s">
        <v>42</v>
      </c>
      <c r="O230" s="98"/>
      <c r="P230" s="249">
        <f>O230*H230</f>
        <v>0</v>
      </c>
      <c r="Q230" s="249">
        <v>0.0025999999999999999</v>
      </c>
      <c r="R230" s="249">
        <f>Q230*H230</f>
        <v>0.0051999999999999998</v>
      </c>
      <c r="S230" s="249">
        <v>0</v>
      </c>
      <c r="T230" s="250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51" t="s">
        <v>287</v>
      </c>
      <c r="AT230" s="251" t="s">
        <v>330</v>
      </c>
      <c r="AU230" s="251" t="s">
        <v>92</v>
      </c>
      <c r="AY230" s="18" t="s">
        <v>210</v>
      </c>
      <c r="BE230" s="252">
        <f>IF(N230="základná",J230,0)</f>
        <v>0</v>
      </c>
      <c r="BF230" s="252">
        <f>IF(N230="znížená",J230,0)</f>
        <v>0</v>
      </c>
      <c r="BG230" s="252">
        <f>IF(N230="zákl. prenesená",J230,0)</f>
        <v>0</v>
      </c>
      <c r="BH230" s="252">
        <f>IF(N230="zníž. prenesená",J230,0)</f>
        <v>0</v>
      </c>
      <c r="BI230" s="252">
        <f>IF(N230="nulová",J230,0)</f>
        <v>0</v>
      </c>
      <c r="BJ230" s="18" t="s">
        <v>92</v>
      </c>
      <c r="BK230" s="252">
        <f>ROUND(I230*H230,2)</f>
        <v>0</v>
      </c>
      <c r="BL230" s="18" t="s">
        <v>227</v>
      </c>
      <c r="BM230" s="251" t="s">
        <v>1377</v>
      </c>
    </row>
    <row r="231" s="2" customFormat="1" ht="36.72453" customHeight="1">
      <c r="A231" s="39"/>
      <c r="B231" s="40"/>
      <c r="C231" s="281" t="s">
        <v>550</v>
      </c>
      <c r="D231" s="281" t="s">
        <v>330</v>
      </c>
      <c r="E231" s="282" t="s">
        <v>1378</v>
      </c>
      <c r="F231" s="283" t="s">
        <v>1379</v>
      </c>
      <c r="G231" s="284" t="s">
        <v>563</v>
      </c>
      <c r="H231" s="285">
        <v>121</v>
      </c>
      <c r="I231" s="286"/>
      <c r="J231" s="287">
        <f>ROUND(I231*H231,2)</f>
        <v>0</v>
      </c>
      <c r="K231" s="288"/>
      <c r="L231" s="289"/>
      <c r="M231" s="290" t="s">
        <v>1</v>
      </c>
      <c r="N231" s="291" t="s">
        <v>42</v>
      </c>
      <c r="O231" s="98"/>
      <c r="P231" s="249">
        <f>O231*H231</f>
        <v>0</v>
      </c>
      <c r="Q231" s="249">
        <v>0.017100000000000001</v>
      </c>
      <c r="R231" s="249">
        <f>Q231*H231</f>
        <v>2.0691000000000002</v>
      </c>
      <c r="S231" s="249">
        <v>0</v>
      </c>
      <c r="T231" s="250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51" t="s">
        <v>287</v>
      </c>
      <c r="AT231" s="251" t="s">
        <v>330</v>
      </c>
      <c r="AU231" s="251" t="s">
        <v>92</v>
      </c>
      <c r="AY231" s="18" t="s">
        <v>210</v>
      </c>
      <c r="BE231" s="252">
        <f>IF(N231="základná",J231,0)</f>
        <v>0</v>
      </c>
      <c r="BF231" s="252">
        <f>IF(N231="znížená",J231,0)</f>
        <v>0</v>
      </c>
      <c r="BG231" s="252">
        <f>IF(N231="zákl. prenesená",J231,0)</f>
        <v>0</v>
      </c>
      <c r="BH231" s="252">
        <f>IF(N231="zníž. prenesená",J231,0)</f>
        <v>0</v>
      </c>
      <c r="BI231" s="252">
        <f>IF(N231="nulová",J231,0)</f>
        <v>0</v>
      </c>
      <c r="BJ231" s="18" t="s">
        <v>92</v>
      </c>
      <c r="BK231" s="252">
        <f>ROUND(I231*H231,2)</f>
        <v>0</v>
      </c>
      <c r="BL231" s="18" t="s">
        <v>227</v>
      </c>
      <c r="BM231" s="251" t="s">
        <v>1380</v>
      </c>
    </row>
    <row r="232" s="2" customFormat="1" ht="36.72453" customHeight="1">
      <c r="A232" s="39"/>
      <c r="B232" s="40"/>
      <c r="C232" s="281" t="s">
        <v>554</v>
      </c>
      <c r="D232" s="281" t="s">
        <v>330</v>
      </c>
      <c r="E232" s="282" t="s">
        <v>1381</v>
      </c>
      <c r="F232" s="283" t="s">
        <v>1382</v>
      </c>
      <c r="G232" s="284" t="s">
        <v>563</v>
      </c>
      <c r="H232" s="285">
        <v>18</v>
      </c>
      <c r="I232" s="286"/>
      <c r="J232" s="287">
        <f>ROUND(I232*H232,2)</f>
        <v>0</v>
      </c>
      <c r="K232" s="288"/>
      <c r="L232" s="289"/>
      <c r="M232" s="290" t="s">
        <v>1</v>
      </c>
      <c r="N232" s="291" t="s">
        <v>42</v>
      </c>
      <c r="O232" s="98"/>
      <c r="P232" s="249">
        <f>O232*H232</f>
        <v>0</v>
      </c>
      <c r="Q232" s="249">
        <v>0.029600000000000001</v>
      </c>
      <c r="R232" s="249">
        <f>Q232*H232</f>
        <v>0.53280000000000005</v>
      </c>
      <c r="S232" s="249">
        <v>0</v>
      </c>
      <c r="T232" s="250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51" t="s">
        <v>287</v>
      </c>
      <c r="AT232" s="251" t="s">
        <v>330</v>
      </c>
      <c r="AU232" s="251" t="s">
        <v>92</v>
      </c>
      <c r="AY232" s="18" t="s">
        <v>210</v>
      </c>
      <c r="BE232" s="252">
        <f>IF(N232="základná",J232,0)</f>
        <v>0</v>
      </c>
      <c r="BF232" s="252">
        <f>IF(N232="znížená",J232,0)</f>
        <v>0</v>
      </c>
      <c r="BG232" s="252">
        <f>IF(N232="zákl. prenesená",J232,0)</f>
        <v>0</v>
      </c>
      <c r="BH232" s="252">
        <f>IF(N232="zníž. prenesená",J232,0)</f>
        <v>0</v>
      </c>
      <c r="BI232" s="252">
        <f>IF(N232="nulová",J232,0)</f>
        <v>0</v>
      </c>
      <c r="BJ232" s="18" t="s">
        <v>92</v>
      </c>
      <c r="BK232" s="252">
        <f>ROUND(I232*H232,2)</f>
        <v>0</v>
      </c>
      <c r="BL232" s="18" t="s">
        <v>227</v>
      </c>
      <c r="BM232" s="251" t="s">
        <v>1383</v>
      </c>
    </row>
    <row r="233" s="2" customFormat="1" ht="21.0566" customHeight="1">
      <c r="A233" s="39"/>
      <c r="B233" s="40"/>
      <c r="C233" s="281" t="s">
        <v>560</v>
      </c>
      <c r="D233" s="281" t="s">
        <v>330</v>
      </c>
      <c r="E233" s="282" t="s">
        <v>673</v>
      </c>
      <c r="F233" s="283" t="s">
        <v>674</v>
      </c>
      <c r="G233" s="284" t="s">
        <v>563</v>
      </c>
      <c r="H233" s="285">
        <v>19</v>
      </c>
      <c r="I233" s="286"/>
      <c r="J233" s="287">
        <f>ROUND(I233*H233,2)</f>
        <v>0</v>
      </c>
      <c r="K233" s="288"/>
      <c r="L233" s="289"/>
      <c r="M233" s="290" t="s">
        <v>1</v>
      </c>
      <c r="N233" s="291" t="s">
        <v>42</v>
      </c>
      <c r="O233" s="98"/>
      <c r="P233" s="249">
        <f>O233*H233</f>
        <v>0</v>
      </c>
      <c r="Q233" s="249">
        <v>0.0044000000000000003</v>
      </c>
      <c r="R233" s="249">
        <f>Q233*H233</f>
        <v>0.083600000000000008</v>
      </c>
      <c r="S233" s="249">
        <v>0</v>
      </c>
      <c r="T233" s="250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51" t="s">
        <v>287</v>
      </c>
      <c r="AT233" s="251" t="s">
        <v>330</v>
      </c>
      <c r="AU233" s="251" t="s">
        <v>92</v>
      </c>
      <c r="AY233" s="18" t="s">
        <v>210</v>
      </c>
      <c r="BE233" s="252">
        <f>IF(N233="základná",J233,0)</f>
        <v>0</v>
      </c>
      <c r="BF233" s="252">
        <f>IF(N233="znížená",J233,0)</f>
        <v>0</v>
      </c>
      <c r="BG233" s="252">
        <f>IF(N233="zákl. prenesená",J233,0)</f>
        <v>0</v>
      </c>
      <c r="BH233" s="252">
        <f>IF(N233="zníž. prenesená",J233,0)</f>
        <v>0</v>
      </c>
      <c r="BI233" s="252">
        <f>IF(N233="nulová",J233,0)</f>
        <v>0</v>
      </c>
      <c r="BJ233" s="18" t="s">
        <v>92</v>
      </c>
      <c r="BK233" s="252">
        <f>ROUND(I233*H233,2)</f>
        <v>0</v>
      </c>
      <c r="BL233" s="18" t="s">
        <v>227</v>
      </c>
      <c r="BM233" s="251" t="s">
        <v>675</v>
      </c>
    </row>
    <row r="234" s="13" customFormat="1">
      <c r="A234" s="13"/>
      <c r="B234" s="258"/>
      <c r="C234" s="259"/>
      <c r="D234" s="260" t="s">
        <v>256</v>
      </c>
      <c r="E234" s="261" t="s">
        <v>1</v>
      </c>
      <c r="F234" s="262" t="s">
        <v>353</v>
      </c>
      <c r="G234" s="259"/>
      <c r="H234" s="263">
        <v>19</v>
      </c>
      <c r="I234" s="264"/>
      <c r="J234" s="259"/>
      <c r="K234" s="259"/>
      <c r="L234" s="265"/>
      <c r="M234" s="266"/>
      <c r="N234" s="267"/>
      <c r="O234" s="267"/>
      <c r="P234" s="267"/>
      <c r="Q234" s="267"/>
      <c r="R234" s="267"/>
      <c r="S234" s="267"/>
      <c r="T234" s="268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69" t="s">
        <v>256</v>
      </c>
      <c r="AU234" s="269" t="s">
        <v>92</v>
      </c>
      <c r="AV234" s="13" t="s">
        <v>92</v>
      </c>
      <c r="AW234" s="13" t="s">
        <v>32</v>
      </c>
      <c r="AX234" s="13" t="s">
        <v>84</v>
      </c>
      <c r="AY234" s="269" t="s">
        <v>210</v>
      </c>
    </row>
    <row r="235" s="2" customFormat="1" ht="21.0566" customHeight="1">
      <c r="A235" s="39"/>
      <c r="B235" s="40"/>
      <c r="C235" s="281" t="s">
        <v>566</v>
      </c>
      <c r="D235" s="281" t="s">
        <v>330</v>
      </c>
      <c r="E235" s="282" t="s">
        <v>677</v>
      </c>
      <c r="F235" s="283" t="s">
        <v>678</v>
      </c>
      <c r="G235" s="284" t="s">
        <v>563</v>
      </c>
      <c r="H235" s="285">
        <v>142</v>
      </c>
      <c r="I235" s="286"/>
      <c r="J235" s="287">
        <f>ROUND(I235*H235,2)</f>
        <v>0</v>
      </c>
      <c r="K235" s="288"/>
      <c r="L235" s="289"/>
      <c r="M235" s="290" t="s">
        <v>1</v>
      </c>
      <c r="N235" s="291" t="s">
        <v>42</v>
      </c>
      <c r="O235" s="98"/>
      <c r="P235" s="249">
        <f>O235*H235</f>
        <v>0</v>
      </c>
      <c r="Q235" s="249">
        <v>0.0028</v>
      </c>
      <c r="R235" s="249">
        <f>Q235*H235</f>
        <v>0.39760000000000001</v>
      </c>
      <c r="S235" s="249">
        <v>0</v>
      </c>
      <c r="T235" s="250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51" t="s">
        <v>287</v>
      </c>
      <c r="AT235" s="251" t="s">
        <v>330</v>
      </c>
      <c r="AU235" s="251" t="s">
        <v>92</v>
      </c>
      <c r="AY235" s="18" t="s">
        <v>210</v>
      </c>
      <c r="BE235" s="252">
        <f>IF(N235="základná",J235,0)</f>
        <v>0</v>
      </c>
      <c r="BF235" s="252">
        <f>IF(N235="znížená",J235,0)</f>
        <v>0</v>
      </c>
      <c r="BG235" s="252">
        <f>IF(N235="zákl. prenesená",J235,0)</f>
        <v>0</v>
      </c>
      <c r="BH235" s="252">
        <f>IF(N235="zníž. prenesená",J235,0)</f>
        <v>0</v>
      </c>
      <c r="BI235" s="252">
        <f>IF(N235="nulová",J235,0)</f>
        <v>0</v>
      </c>
      <c r="BJ235" s="18" t="s">
        <v>92</v>
      </c>
      <c r="BK235" s="252">
        <f>ROUND(I235*H235,2)</f>
        <v>0</v>
      </c>
      <c r="BL235" s="18" t="s">
        <v>227</v>
      </c>
      <c r="BM235" s="251" t="s">
        <v>679</v>
      </c>
    </row>
    <row r="236" s="2" customFormat="1" ht="16.30189" customHeight="1">
      <c r="A236" s="39"/>
      <c r="B236" s="40"/>
      <c r="C236" s="281" t="s">
        <v>570</v>
      </c>
      <c r="D236" s="281" t="s">
        <v>330</v>
      </c>
      <c r="E236" s="282" t="s">
        <v>681</v>
      </c>
      <c r="F236" s="283" t="s">
        <v>682</v>
      </c>
      <c r="G236" s="284" t="s">
        <v>563</v>
      </c>
      <c r="H236" s="285">
        <v>161</v>
      </c>
      <c r="I236" s="286"/>
      <c r="J236" s="287">
        <f>ROUND(I236*H236,2)</f>
        <v>0</v>
      </c>
      <c r="K236" s="288"/>
      <c r="L236" s="289"/>
      <c r="M236" s="290" t="s">
        <v>1</v>
      </c>
      <c r="N236" s="291" t="s">
        <v>42</v>
      </c>
      <c r="O236" s="98"/>
      <c r="P236" s="249">
        <f>O236*H236</f>
        <v>0</v>
      </c>
      <c r="Q236" s="249">
        <v>0</v>
      </c>
      <c r="R236" s="249">
        <f>Q236*H236</f>
        <v>0</v>
      </c>
      <c r="S236" s="249">
        <v>0</v>
      </c>
      <c r="T236" s="250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51" t="s">
        <v>287</v>
      </c>
      <c r="AT236" s="251" t="s">
        <v>330</v>
      </c>
      <c r="AU236" s="251" t="s">
        <v>92</v>
      </c>
      <c r="AY236" s="18" t="s">
        <v>210</v>
      </c>
      <c r="BE236" s="252">
        <f>IF(N236="základná",J236,0)</f>
        <v>0</v>
      </c>
      <c r="BF236" s="252">
        <f>IF(N236="znížená",J236,0)</f>
        <v>0</v>
      </c>
      <c r="BG236" s="252">
        <f>IF(N236="zákl. prenesená",J236,0)</f>
        <v>0</v>
      </c>
      <c r="BH236" s="252">
        <f>IF(N236="zníž. prenesená",J236,0)</f>
        <v>0</v>
      </c>
      <c r="BI236" s="252">
        <f>IF(N236="nulová",J236,0)</f>
        <v>0</v>
      </c>
      <c r="BJ236" s="18" t="s">
        <v>92</v>
      </c>
      <c r="BK236" s="252">
        <f>ROUND(I236*H236,2)</f>
        <v>0</v>
      </c>
      <c r="BL236" s="18" t="s">
        <v>227</v>
      </c>
      <c r="BM236" s="251" t="s">
        <v>683</v>
      </c>
    </row>
    <row r="237" s="2" customFormat="1" ht="16.30189" customHeight="1">
      <c r="A237" s="39"/>
      <c r="B237" s="40"/>
      <c r="C237" s="281" t="s">
        <v>574</v>
      </c>
      <c r="D237" s="281" t="s">
        <v>330</v>
      </c>
      <c r="E237" s="282" t="s">
        <v>685</v>
      </c>
      <c r="F237" s="283" t="s">
        <v>686</v>
      </c>
      <c r="G237" s="284" t="s">
        <v>563</v>
      </c>
      <c r="H237" s="285">
        <v>322</v>
      </c>
      <c r="I237" s="286"/>
      <c r="J237" s="287">
        <f>ROUND(I237*H237,2)</f>
        <v>0</v>
      </c>
      <c r="K237" s="288"/>
      <c r="L237" s="289"/>
      <c r="M237" s="290" t="s">
        <v>1</v>
      </c>
      <c r="N237" s="291" t="s">
        <v>42</v>
      </c>
      <c r="O237" s="98"/>
      <c r="P237" s="249">
        <f>O237*H237</f>
        <v>0</v>
      </c>
      <c r="Q237" s="249">
        <v>1.0000000000000001E-05</v>
      </c>
      <c r="R237" s="249">
        <f>Q237*H237</f>
        <v>0.0032200000000000002</v>
      </c>
      <c r="S237" s="249">
        <v>0</v>
      </c>
      <c r="T237" s="250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51" t="s">
        <v>287</v>
      </c>
      <c r="AT237" s="251" t="s">
        <v>330</v>
      </c>
      <c r="AU237" s="251" t="s">
        <v>92</v>
      </c>
      <c r="AY237" s="18" t="s">
        <v>210</v>
      </c>
      <c r="BE237" s="252">
        <f>IF(N237="základná",J237,0)</f>
        <v>0</v>
      </c>
      <c r="BF237" s="252">
        <f>IF(N237="znížená",J237,0)</f>
        <v>0</v>
      </c>
      <c r="BG237" s="252">
        <f>IF(N237="zákl. prenesená",J237,0)</f>
        <v>0</v>
      </c>
      <c r="BH237" s="252">
        <f>IF(N237="zníž. prenesená",J237,0)</f>
        <v>0</v>
      </c>
      <c r="BI237" s="252">
        <f>IF(N237="nulová",J237,0)</f>
        <v>0</v>
      </c>
      <c r="BJ237" s="18" t="s">
        <v>92</v>
      </c>
      <c r="BK237" s="252">
        <f>ROUND(I237*H237,2)</f>
        <v>0</v>
      </c>
      <c r="BL237" s="18" t="s">
        <v>227</v>
      </c>
      <c r="BM237" s="251" t="s">
        <v>687</v>
      </c>
    </row>
    <row r="238" s="13" customFormat="1">
      <c r="A238" s="13"/>
      <c r="B238" s="258"/>
      <c r="C238" s="259"/>
      <c r="D238" s="260" t="s">
        <v>256</v>
      </c>
      <c r="E238" s="261" t="s">
        <v>1</v>
      </c>
      <c r="F238" s="262" t="s">
        <v>1384</v>
      </c>
      <c r="G238" s="259"/>
      <c r="H238" s="263">
        <v>322</v>
      </c>
      <c r="I238" s="264"/>
      <c r="J238" s="259"/>
      <c r="K238" s="259"/>
      <c r="L238" s="265"/>
      <c r="M238" s="266"/>
      <c r="N238" s="267"/>
      <c r="O238" s="267"/>
      <c r="P238" s="267"/>
      <c r="Q238" s="267"/>
      <c r="R238" s="267"/>
      <c r="S238" s="267"/>
      <c r="T238" s="268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69" t="s">
        <v>256</v>
      </c>
      <c r="AU238" s="269" t="s">
        <v>92</v>
      </c>
      <c r="AV238" s="13" t="s">
        <v>92</v>
      </c>
      <c r="AW238" s="13" t="s">
        <v>32</v>
      </c>
      <c r="AX238" s="13" t="s">
        <v>84</v>
      </c>
      <c r="AY238" s="269" t="s">
        <v>210</v>
      </c>
    </row>
    <row r="239" s="2" customFormat="1" ht="31.92453" customHeight="1">
      <c r="A239" s="39"/>
      <c r="B239" s="40"/>
      <c r="C239" s="239" t="s">
        <v>579</v>
      </c>
      <c r="D239" s="239" t="s">
        <v>213</v>
      </c>
      <c r="E239" s="240" t="s">
        <v>690</v>
      </c>
      <c r="F239" s="241" t="s">
        <v>691</v>
      </c>
      <c r="G239" s="242" t="s">
        <v>310</v>
      </c>
      <c r="H239" s="243">
        <v>2427</v>
      </c>
      <c r="I239" s="244"/>
      <c r="J239" s="245">
        <f>ROUND(I239*H239,2)</f>
        <v>0</v>
      </c>
      <c r="K239" s="246"/>
      <c r="L239" s="45"/>
      <c r="M239" s="247" t="s">
        <v>1</v>
      </c>
      <c r="N239" s="248" t="s">
        <v>42</v>
      </c>
      <c r="O239" s="98"/>
      <c r="P239" s="249">
        <f>O239*H239</f>
        <v>0</v>
      </c>
      <c r="Q239" s="249">
        <v>0.00025000000000000001</v>
      </c>
      <c r="R239" s="249">
        <f>Q239*H239</f>
        <v>0.60675000000000001</v>
      </c>
      <c r="S239" s="249">
        <v>0</v>
      </c>
      <c r="T239" s="250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51" t="s">
        <v>227</v>
      </c>
      <c r="AT239" s="251" t="s">
        <v>213</v>
      </c>
      <c r="AU239" s="251" t="s">
        <v>92</v>
      </c>
      <c r="AY239" s="18" t="s">
        <v>210</v>
      </c>
      <c r="BE239" s="252">
        <f>IF(N239="základná",J239,0)</f>
        <v>0</v>
      </c>
      <c r="BF239" s="252">
        <f>IF(N239="znížená",J239,0)</f>
        <v>0</v>
      </c>
      <c r="BG239" s="252">
        <f>IF(N239="zákl. prenesená",J239,0)</f>
        <v>0</v>
      </c>
      <c r="BH239" s="252">
        <f>IF(N239="zníž. prenesená",J239,0)</f>
        <v>0</v>
      </c>
      <c r="BI239" s="252">
        <f>IF(N239="nulová",J239,0)</f>
        <v>0</v>
      </c>
      <c r="BJ239" s="18" t="s">
        <v>92</v>
      </c>
      <c r="BK239" s="252">
        <f>ROUND(I239*H239,2)</f>
        <v>0</v>
      </c>
      <c r="BL239" s="18" t="s">
        <v>227</v>
      </c>
      <c r="BM239" s="251" t="s">
        <v>692</v>
      </c>
    </row>
    <row r="240" s="13" customFormat="1">
      <c r="A240" s="13"/>
      <c r="B240" s="258"/>
      <c r="C240" s="259"/>
      <c r="D240" s="260" t="s">
        <v>256</v>
      </c>
      <c r="E240" s="261" t="s">
        <v>1</v>
      </c>
      <c r="F240" s="262" t="s">
        <v>1385</v>
      </c>
      <c r="G240" s="259"/>
      <c r="H240" s="263">
        <v>2427</v>
      </c>
      <c r="I240" s="264"/>
      <c r="J240" s="259"/>
      <c r="K240" s="259"/>
      <c r="L240" s="265"/>
      <c r="M240" s="266"/>
      <c r="N240" s="267"/>
      <c r="O240" s="267"/>
      <c r="P240" s="267"/>
      <c r="Q240" s="267"/>
      <c r="R240" s="267"/>
      <c r="S240" s="267"/>
      <c r="T240" s="268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69" t="s">
        <v>256</v>
      </c>
      <c r="AU240" s="269" t="s">
        <v>92</v>
      </c>
      <c r="AV240" s="13" t="s">
        <v>92</v>
      </c>
      <c r="AW240" s="13" t="s">
        <v>32</v>
      </c>
      <c r="AX240" s="13" t="s">
        <v>76</v>
      </c>
      <c r="AY240" s="269" t="s">
        <v>210</v>
      </c>
    </row>
    <row r="241" s="2" customFormat="1" ht="36.72453" customHeight="1">
      <c r="A241" s="39"/>
      <c r="B241" s="40"/>
      <c r="C241" s="239" t="s">
        <v>583</v>
      </c>
      <c r="D241" s="239" t="s">
        <v>213</v>
      </c>
      <c r="E241" s="240" t="s">
        <v>695</v>
      </c>
      <c r="F241" s="241" t="s">
        <v>696</v>
      </c>
      <c r="G241" s="242" t="s">
        <v>310</v>
      </c>
      <c r="H241" s="243">
        <v>1342</v>
      </c>
      <c r="I241" s="244"/>
      <c r="J241" s="245">
        <f>ROUND(I241*H241,2)</f>
        <v>0</v>
      </c>
      <c r="K241" s="246"/>
      <c r="L241" s="45"/>
      <c r="M241" s="247" t="s">
        <v>1</v>
      </c>
      <c r="N241" s="248" t="s">
        <v>42</v>
      </c>
      <c r="O241" s="98"/>
      <c r="P241" s="249">
        <f>O241*H241</f>
        <v>0</v>
      </c>
      <c r="Q241" s="249">
        <v>9.0000000000000006E-05</v>
      </c>
      <c r="R241" s="249">
        <f>Q241*H241</f>
        <v>0.12078000000000001</v>
      </c>
      <c r="S241" s="249">
        <v>0</v>
      </c>
      <c r="T241" s="250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51" t="s">
        <v>227</v>
      </c>
      <c r="AT241" s="251" t="s">
        <v>213</v>
      </c>
      <c r="AU241" s="251" t="s">
        <v>92</v>
      </c>
      <c r="AY241" s="18" t="s">
        <v>210</v>
      </c>
      <c r="BE241" s="252">
        <f>IF(N241="základná",J241,0)</f>
        <v>0</v>
      </c>
      <c r="BF241" s="252">
        <f>IF(N241="znížená",J241,0)</f>
        <v>0</v>
      </c>
      <c r="BG241" s="252">
        <f>IF(N241="zákl. prenesená",J241,0)</f>
        <v>0</v>
      </c>
      <c r="BH241" s="252">
        <f>IF(N241="zníž. prenesená",J241,0)</f>
        <v>0</v>
      </c>
      <c r="BI241" s="252">
        <f>IF(N241="nulová",J241,0)</f>
        <v>0</v>
      </c>
      <c r="BJ241" s="18" t="s">
        <v>92</v>
      </c>
      <c r="BK241" s="252">
        <f>ROUND(I241*H241,2)</f>
        <v>0</v>
      </c>
      <c r="BL241" s="18" t="s">
        <v>227</v>
      </c>
      <c r="BM241" s="251" t="s">
        <v>697</v>
      </c>
    </row>
    <row r="242" s="13" customFormat="1">
      <c r="A242" s="13"/>
      <c r="B242" s="258"/>
      <c r="C242" s="259"/>
      <c r="D242" s="260" t="s">
        <v>256</v>
      </c>
      <c r="E242" s="261" t="s">
        <v>1</v>
      </c>
      <c r="F242" s="262" t="s">
        <v>1386</v>
      </c>
      <c r="G242" s="259"/>
      <c r="H242" s="263">
        <v>1342</v>
      </c>
      <c r="I242" s="264"/>
      <c r="J242" s="259"/>
      <c r="K242" s="259"/>
      <c r="L242" s="265"/>
      <c r="M242" s="266"/>
      <c r="N242" s="267"/>
      <c r="O242" s="267"/>
      <c r="P242" s="267"/>
      <c r="Q242" s="267"/>
      <c r="R242" s="267"/>
      <c r="S242" s="267"/>
      <c r="T242" s="268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69" t="s">
        <v>256</v>
      </c>
      <c r="AU242" s="269" t="s">
        <v>92</v>
      </c>
      <c r="AV242" s="13" t="s">
        <v>92</v>
      </c>
      <c r="AW242" s="13" t="s">
        <v>32</v>
      </c>
      <c r="AX242" s="13" t="s">
        <v>76</v>
      </c>
      <c r="AY242" s="269" t="s">
        <v>210</v>
      </c>
    </row>
    <row r="243" s="2" customFormat="1" ht="23.4566" customHeight="1">
      <c r="A243" s="39"/>
      <c r="B243" s="40"/>
      <c r="C243" s="239" t="s">
        <v>589</v>
      </c>
      <c r="D243" s="239" t="s">
        <v>213</v>
      </c>
      <c r="E243" s="240" t="s">
        <v>1387</v>
      </c>
      <c r="F243" s="241" t="s">
        <v>1388</v>
      </c>
      <c r="G243" s="242" t="s">
        <v>310</v>
      </c>
      <c r="H243" s="243">
        <v>8</v>
      </c>
      <c r="I243" s="244"/>
      <c r="J243" s="245">
        <f>ROUND(I243*H243,2)</f>
        <v>0</v>
      </c>
      <c r="K243" s="246"/>
      <c r="L243" s="45"/>
      <c r="M243" s="247" t="s">
        <v>1</v>
      </c>
      <c r="N243" s="248" t="s">
        <v>42</v>
      </c>
      <c r="O243" s="98"/>
      <c r="P243" s="249">
        <f>O243*H243</f>
        <v>0</v>
      </c>
      <c r="Q243" s="249">
        <v>0.0025500000000000002</v>
      </c>
      <c r="R243" s="249">
        <f>Q243*H243</f>
        <v>0.020400000000000001</v>
      </c>
      <c r="S243" s="249">
        <v>0</v>
      </c>
      <c r="T243" s="250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51" t="s">
        <v>227</v>
      </c>
      <c r="AT243" s="251" t="s">
        <v>213</v>
      </c>
      <c r="AU243" s="251" t="s">
        <v>92</v>
      </c>
      <c r="AY243" s="18" t="s">
        <v>210</v>
      </c>
      <c r="BE243" s="252">
        <f>IF(N243="základná",J243,0)</f>
        <v>0</v>
      </c>
      <c r="BF243" s="252">
        <f>IF(N243="znížená",J243,0)</f>
        <v>0</v>
      </c>
      <c r="BG243" s="252">
        <f>IF(N243="zákl. prenesená",J243,0)</f>
        <v>0</v>
      </c>
      <c r="BH243" s="252">
        <f>IF(N243="zníž. prenesená",J243,0)</f>
        <v>0</v>
      </c>
      <c r="BI243" s="252">
        <f>IF(N243="nulová",J243,0)</f>
        <v>0</v>
      </c>
      <c r="BJ243" s="18" t="s">
        <v>92</v>
      </c>
      <c r="BK243" s="252">
        <f>ROUND(I243*H243,2)</f>
        <v>0</v>
      </c>
      <c r="BL243" s="18" t="s">
        <v>227</v>
      </c>
      <c r="BM243" s="251" t="s">
        <v>1389</v>
      </c>
    </row>
    <row r="244" s="13" customFormat="1">
      <c r="A244" s="13"/>
      <c r="B244" s="258"/>
      <c r="C244" s="259"/>
      <c r="D244" s="260" t="s">
        <v>256</v>
      </c>
      <c r="E244" s="261" t="s">
        <v>1</v>
      </c>
      <c r="F244" s="262" t="s">
        <v>1390</v>
      </c>
      <c r="G244" s="259"/>
      <c r="H244" s="263">
        <v>8</v>
      </c>
      <c r="I244" s="264"/>
      <c r="J244" s="259"/>
      <c r="K244" s="259"/>
      <c r="L244" s="265"/>
      <c r="M244" s="266"/>
      <c r="N244" s="267"/>
      <c r="O244" s="267"/>
      <c r="P244" s="267"/>
      <c r="Q244" s="267"/>
      <c r="R244" s="267"/>
      <c r="S244" s="267"/>
      <c r="T244" s="268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69" t="s">
        <v>256</v>
      </c>
      <c r="AU244" s="269" t="s">
        <v>92</v>
      </c>
      <c r="AV244" s="13" t="s">
        <v>92</v>
      </c>
      <c r="AW244" s="13" t="s">
        <v>32</v>
      </c>
      <c r="AX244" s="13" t="s">
        <v>84</v>
      </c>
      <c r="AY244" s="269" t="s">
        <v>210</v>
      </c>
    </row>
    <row r="245" s="2" customFormat="1" ht="31.92453" customHeight="1">
      <c r="A245" s="39"/>
      <c r="B245" s="40"/>
      <c r="C245" s="239" t="s">
        <v>595</v>
      </c>
      <c r="D245" s="239" t="s">
        <v>213</v>
      </c>
      <c r="E245" s="240" t="s">
        <v>1391</v>
      </c>
      <c r="F245" s="241" t="s">
        <v>1392</v>
      </c>
      <c r="G245" s="242" t="s">
        <v>254</v>
      </c>
      <c r="H245" s="243">
        <v>24</v>
      </c>
      <c r="I245" s="244"/>
      <c r="J245" s="245">
        <f>ROUND(I245*H245,2)</f>
        <v>0</v>
      </c>
      <c r="K245" s="246"/>
      <c r="L245" s="45"/>
      <c r="M245" s="247" t="s">
        <v>1</v>
      </c>
      <c r="N245" s="248" t="s">
        <v>42</v>
      </c>
      <c r="O245" s="98"/>
      <c r="P245" s="249">
        <f>O245*H245</f>
        <v>0</v>
      </c>
      <c r="Q245" s="249">
        <v>0.00089999999999999998</v>
      </c>
      <c r="R245" s="249">
        <f>Q245*H245</f>
        <v>0.021600000000000001</v>
      </c>
      <c r="S245" s="249">
        <v>0</v>
      </c>
      <c r="T245" s="250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51" t="s">
        <v>227</v>
      </c>
      <c r="AT245" s="251" t="s">
        <v>213</v>
      </c>
      <c r="AU245" s="251" t="s">
        <v>92</v>
      </c>
      <c r="AY245" s="18" t="s">
        <v>210</v>
      </c>
      <c r="BE245" s="252">
        <f>IF(N245="základná",J245,0)</f>
        <v>0</v>
      </c>
      <c r="BF245" s="252">
        <f>IF(N245="znížená",J245,0)</f>
        <v>0</v>
      </c>
      <c r="BG245" s="252">
        <f>IF(N245="zákl. prenesená",J245,0)</f>
        <v>0</v>
      </c>
      <c r="BH245" s="252">
        <f>IF(N245="zníž. prenesená",J245,0)</f>
        <v>0</v>
      </c>
      <c r="BI245" s="252">
        <f>IF(N245="nulová",J245,0)</f>
        <v>0</v>
      </c>
      <c r="BJ245" s="18" t="s">
        <v>92</v>
      </c>
      <c r="BK245" s="252">
        <f>ROUND(I245*H245,2)</f>
        <v>0</v>
      </c>
      <c r="BL245" s="18" t="s">
        <v>227</v>
      </c>
      <c r="BM245" s="251" t="s">
        <v>1393</v>
      </c>
    </row>
    <row r="246" s="13" customFormat="1">
      <c r="A246" s="13"/>
      <c r="B246" s="258"/>
      <c r="C246" s="259"/>
      <c r="D246" s="260" t="s">
        <v>256</v>
      </c>
      <c r="E246" s="261" t="s">
        <v>1</v>
      </c>
      <c r="F246" s="262" t="s">
        <v>1394</v>
      </c>
      <c r="G246" s="259"/>
      <c r="H246" s="263">
        <v>24</v>
      </c>
      <c r="I246" s="264"/>
      <c r="J246" s="259"/>
      <c r="K246" s="259"/>
      <c r="L246" s="265"/>
      <c r="M246" s="266"/>
      <c r="N246" s="267"/>
      <c r="O246" s="267"/>
      <c r="P246" s="267"/>
      <c r="Q246" s="267"/>
      <c r="R246" s="267"/>
      <c r="S246" s="267"/>
      <c r="T246" s="268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69" t="s">
        <v>256</v>
      </c>
      <c r="AU246" s="269" t="s">
        <v>92</v>
      </c>
      <c r="AV246" s="13" t="s">
        <v>92</v>
      </c>
      <c r="AW246" s="13" t="s">
        <v>32</v>
      </c>
      <c r="AX246" s="13" t="s">
        <v>76</v>
      </c>
      <c r="AY246" s="269" t="s">
        <v>210</v>
      </c>
    </row>
    <row r="247" s="2" customFormat="1" ht="23.4566" customHeight="1">
      <c r="A247" s="39"/>
      <c r="B247" s="40"/>
      <c r="C247" s="239" t="s">
        <v>600</v>
      </c>
      <c r="D247" s="239" t="s">
        <v>213</v>
      </c>
      <c r="E247" s="240" t="s">
        <v>700</v>
      </c>
      <c r="F247" s="241" t="s">
        <v>701</v>
      </c>
      <c r="G247" s="242" t="s">
        <v>310</v>
      </c>
      <c r="H247" s="243">
        <v>3769</v>
      </c>
      <c r="I247" s="244"/>
      <c r="J247" s="245">
        <f>ROUND(I247*H247,2)</f>
        <v>0</v>
      </c>
      <c r="K247" s="246"/>
      <c r="L247" s="45"/>
      <c r="M247" s="247" t="s">
        <v>1</v>
      </c>
      <c r="N247" s="248" t="s">
        <v>42</v>
      </c>
      <c r="O247" s="98"/>
      <c r="P247" s="249">
        <f>O247*H247</f>
        <v>0</v>
      </c>
      <c r="Q247" s="249">
        <v>0</v>
      </c>
      <c r="R247" s="249">
        <f>Q247*H247</f>
        <v>0</v>
      </c>
      <c r="S247" s="249">
        <v>0</v>
      </c>
      <c r="T247" s="250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51" t="s">
        <v>227</v>
      </c>
      <c r="AT247" s="251" t="s">
        <v>213</v>
      </c>
      <c r="AU247" s="251" t="s">
        <v>92</v>
      </c>
      <c r="AY247" s="18" t="s">
        <v>210</v>
      </c>
      <c r="BE247" s="252">
        <f>IF(N247="základná",J247,0)</f>
        <v>0</v>
      </c>
      <c r="BF247" s="252">
        <f>IF(N247="znížená",J247,0)</f>
        <v>0</v>
      </c>
      <c r="BG247" s="252">
        <f>IF(N247="zákl. prenesená",J247,0)</f>
        <v>0</v>
      </c>
      <c r="BH247" s="252">
        <f>IF(N247="zníž. prenesená",J247,0)</f>
        <v>0</v>
      </c>
      <c r="BI247" s="252">
        <f>IF(N247="nulová",J247,0)</f>
        <v>0</v>
      </c>
      <c r="BJ247" s="18" t="s">
        <v>92</v>
      </c>
      <c r="BK247" s="252">
        <f>ROUND(I247*H247,2)</f>
        <v>0</v>
      </c>
      <c r="BL247" s="18" t="s">
        <v>227</v>
      </c>
      <c r="BM247" s="251" t="s">
        <v>702</v>
      </c>
    </row>
    <row r="248" s="13" customFormat="1">
      <c r="A248" s="13"/>
      <c r="B248" s="258"/>
      <c r="C248" s="259"/>
      <c r="D248" s="260" t="s">
        <v>256</v>
      </c>
      <c r="E248" s="261" t="s">
        <v>1</v>
      </c>
      <c r="F248" s="262" t="s">
        <v>1395</v>
      </c>
      <c r="G248" s="259"/>
      <c r="H248" s="263">
        <v>3769</v>
      </c>
      <c r="I248" s="264"/>
      <c r="J248" s="259"/>
      <c r="K248" s="259"/>
      <c r="L248" s="265"/>
      <c r="M248" s="266"/>
      <c r="N248" s="267"/>
      <c r="O248" s="267"/>
      <c r="P248" s="267"/>
      <c r="Q248" s="267"/>
      <c r="R248" s="267"/>
      <c r="S248" s="267"/>
      <c r="T248" s="268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69" t="s">
        <v>256</v>
      </c>
      <c r="AU248" s="269" t="s">
        <v>92</v>
      </c>
      <c r="AV248" s="13" t="s">
        <v>92</v>
      </c>
      <c r="AW248" s="13" t="s">
        <v>32</v>
      </c>
      <c r="AX248" s="13" t="s">
        <v>84</v>
      </c>
      <c r="AY248" s="269" t="s">
        <v>210</v>
      </c>
    </row>
    <row r="249" s="2" customFormat="1" ht="23.4566" customHeight="1">
      <c r="A249" s="39"/>
      <c r="B249" s="40"/>
      <c r="C249" s="239" t="s">
        <v>604</v>
      </c>
      <c r="D249" s="239" t="s">
        <v>213</v>
      </c>
      <c r="E249" s="240" t="s">
        <v>1396</v>
      </c>
      <c r="F249" s="241" t="s">
        <v>1397</v>
      </c>
      <c r="G249" s="242" t="s">
        <v>254</v>
      </c>
      <c r="H249" s="243">
        <v>24</v>
      </c>
      <c r="I249" s="244"/>
      <c r="J249" s="245">
        <f>ROUND(I249*H249,2)</f>
        <v>0</v>
      </c>
      <c r="K249" s="246"/>
      <c r="L249" s="45"/>
      <c r="M249" s="247" t="s">
        <v>1</v>
      </c>
      <c r="N249" s="248" t="s">
        <v>42</v>
      </c>
      <c r="O249" s="98"/>
      <c r="P249" s="249">
        <f>O249*H249</f>
        <v>0</v>
      </c>
      <c r="Q249" s="249">
        <v>1.0000000000000001E-05</v>
      </c>
      <c r="R249" s="249">
        <f>Q249*H249</f>
        <v>0.00024000000000000003</v>
      </c>
      <c r="S249" s="249">
        <v>0</v>
      </c>
      <c r="T249" s="250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51" t="s">
        <v>227</v>
      </c>
      <c r="AT249" s="251" t="s">
        <v>213</v>
      </c>
      <c r="AU249" s="251" t="s">
        <v>92</v>
      </c>
      <c r="AY249" s="18" t="s">
        <v>210</v>
      </c>
      <c r="BE249" s="252">
        <f>IF(N249="základná",J249,0)</f>
        <v>0</v>
      </c>
      <c r="BF249" s="252">
        <f>IF(N249="znížená",J249,0)</f>
        <v>0</v>
      </c>
      <c r="BG249" s="252">
        <f>IF(N249="zákl. prenesená",J249,0)</f>
        <v>0</v>
      </c>
      <c r="BH249" s="252">
        <f>IF(N249="zníž. prenesená",J249,0)</f>
        <v>0</v>
      </c>
      <c r="BI249" s="252">
        <f>IF(N249="nulová",J249,0)</f>
        <v>0</v>
      </c>
      <c r="BJ249" s="18" t="s">
        <v>92</v>
      </c>
      <c r="BK249" s="252">
        <f>ROUND(I249*H249,2)</f>
        <v>0</v>
      </c>
      <c r="BL249" s="18" t="s">
        <v>227</v>
      </c>
      <c r="BM249" s="251" t="s">
        <v>1398</v>
      </c>
    </row>
    <row r="250" s="2" customFormat="1" ht="21.0566" customHeight="1">
      <c r="A250" s="39"/>
      <c r="B250" s="40"/>
      <c r="C250" s="239" t="s">
        <v>609</v>
      </c>
      <c r="D250" s="239" t="s">
        <v>213</v>
      </c>
      <c r="E250" s="240" t="s">
        <v>705</v>
      </c>
      <c r="F250" s="241" t="s">
        <v>706</v>
      </c>
      <c r="G250" s="242" t="s">
        <v>310</v>
      </c>
      <c r="H250" s="243">
        <v>20</v>
      </c>
      <c r="I250" s="244"/>
      <c r="J250" s="245">
        <f>ROUND(I250*H250,2)</f>
        <v>0</v>
      </c>
      <c r="K250" s="246"/>
      <c r="L250" s="45"/>
      <c r="M250" s="247" t="s">
        <v>1</v>
      </c>
      <c r="N250" s="248" t="s">
        <v>42</v>
      </c>
      <c r="O250" s="98"/>
      <c r="P250" s="249">
        <f>O250*H250</f>
        <v>0</v>
      </c>
      <c r="Q250" s="249">
        <v>0.90208999999999995</v>
      </c>
      <c r="R250" s="249">
        <f>Q250*H250</f>
        <v>18.041799999999999</v>
      </c>
      <c r="S250" s="249">
        <v>0</v>
      </c>
      <c r="T250" s="250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51" t="s">
        <v>227</v>
      </c>
      <c r="AT250" s="251" t="s">
        <v>213</v>
      </c>
      <c r="AU250" s="251" t="s">
        <v>92</v>
      </c>
      <c r="AY250" s="18" t="s">
        <v>210</v>
      </c>
      <c r="BE250" s="252">
        <f>IF(N250="základná",J250,0)</f>
        <v>0</v>
      </c>
      <c r="BF250" s="252">
        <f>IF(N250="znížená",J250,0)</f>
        <v>0</v>
      </c>
      <c r="BG250" s="252">
        <f>IF(N250="zákl. prenesená",J250,0)</f>
        <v>0</v>
      </c>
      <c r="BH250" s="252">
        <f>IF(N250="zníž. prenesená",J250,0)</f>
        <v>0</v>
      </c>
      <c r="BI250" s="252">
        <f>IF(N250="nulová",J250,0)</f>
        <v>0</v>
      </c>
      <c r="BJ250" s="18" t="s">
        <v>92</v>
      </c>
      <c r="BK250" s="252">
        <f>ROUND(I250*H250,2)</f>
        <v>0</v>
      </c>
      <c r="BL250" s="18" t="s">
        <v>227</v>
      </c>
      <c r="BM250" s="251" t="s">
        <v>707</v>
      </c>
    </row>
    <row r="251" s="13" customFormat="1">
      <c r="A251" s="13"/>
      <c r="B251" s="258"/>
      <c r="C251" s="259"/>
      <c r="D251" s="260" t="s">
        <v>256</v>
      </c>
      <c r="E251" s="261" t="s">
        <v>1</v>
      </c>
      <c r="F251" s="262" t="s">
        <v>1399</v>
      </c>
      <c r="G251" s="259"/>
      <c r="H251" s="263">
        <v>20</v>
      </c>
      <c r="I251" s="264"/>
      <c r="J251" s="259"/>
      <c r="K251" s="259"/>
      <c r="L251" s="265"/>
      <c r="M251" s="266"/>
      <c r="N251" s="267"/>
      <c r="O251" s="267"/>
      <c r="P251" s="267"/>
      <c r="Q251" s="267"/>
      <c r="R251" s="267"/>
      <c r="S251" s="267"/>
      <c r="T251" s="268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69" t="s">
        <v>256</v>
      </c>
      <c r="AU251" s="269" t="s">
        <v>92</v>
      </c>
      <c r="AV251" s="13" t="s">
        <v>92</v>
      </c>
      <c r="AW251" s="13" t="s">
        <v>32</v>
      </c>
      <c r="AX251" s="13" t="s">
        <v>84</v>
      </c>
      <c r="AY251" s="269" t="s">
        <v>210</v>
      </c>
    </row>
    <row r="252" s="2" customFormat="1" ht="23.4566" customHeight="1">
      <c r="A252" s="39"/>
      <c r="B252" s="40"/>
      <c r="C252" s="281" t="s">
        <v>613</v>
      </c>
      <c r="D252" s="281" t="s">
        <v>330</v>
      </c>
      <c r="E252" s="282" t="s">
        <v>710</v>
      </c>
      <c r="F252" s="283" t="s">
        <v>711</v>
      </c>
      <c r="G252" s="284" t="s">
        <v>563</v>
      </c>
      <c r="H252" s="285">
        <v>20.199999999999999</v>
      </c>
      <c r="I252" s="286"/>
      <c r="J252" s="287">
        <f>ROUND(I252*H252,2)</f>
        <v>0</v>
      </c>
      <c r="K252" s="288"/>
      <c r="L252" s="289"/>
      <c r="M252" s="290" t="s">
        <v>1</v>
      </c>
      <c r="N252" s="291" t="s">
        <v>42</v>
      </c>
      <c r="O252" s="98"/>
      <c r="P252" s="249">
        <f>O252*H252</f>
        <v>0</v>
      </c>
      <c r="Q252" s="249">
        <v>0.32300000000000001</v>
      </c>
      <c r="R252" s="249">
        <f>Q252*H252</f>
        <v>6.5246000000000004</v>
      </c>
      <c r="S252" s="249">
        <v>0</v>
      </c>
      <c r="T252" s="250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51" t="s">
        <v>287</v>
      </c>
      <c r="AT252" s="251" t="s">
        <v>330</v>
      </c>
      <c r="AU252" s="251" t="s">
        <v>92</v>
      </c>
      <c r="AY252" s="18" t="s">
        <v>210</v>
      </c>
      <c r="BE252" s="252">
        <f>IF(N252="základná",J252,0)</f>
        <v>0</v>
      </c>
      <c r="BF252" s="252">
        <f>IF(N252="znížená",J252,0)</f>
        <v>0</v>
      </c>
      <c r="BG252" s="252">
        <f>IF(N252="zákl. prenesená",J252,0)</f>
        <v>0</v>
      </c>
      <c r="BH252" s="252">
        <f>IF(N252="zníž. prenesená",J252,0)</f>
        <v>0</v>
      </c>
      <c r="BI252" s="252">
        <f>IF(N252="nulová",J252,0)</f>
        <v>0</v>
      </c>
      <c r="BJ252" s="18" t="s">
        <v>92</v>
      </c>
      <c r="BK252" s="252">
        <f>ROUND(I252*H252,2)</f>
        <v>0</v>
      </c>
      <c r="BL252" s="18" t="s">
        <v>227</v>
      </c>
      <c r="BM252" s="251" t="s">
        <v>712</v>
      </c>
    </row>
    <row r="253" s="2" customFormat="1" ht="36.72453" customHeight="1">
      <c r="A253" s="39"/>
      <c r="B253" s="40"/>
      <c r="C253" s="239" t="s">
        <v>617</v>
      </c>
      <c r="D253" s="239" t="s">
        <v>213</v>
      </c>
      <c r="E253" s="240" t="s">
        <v>714</v>
      </c>
      <c r="F253" s="241" t="s">
        <v>715</v>
      </c>
      <c r="G253" s="242" t="s">
        <v>310</v>
      </c>
      <c r="H253" s="243">
        <v>3727</v>
      </c>
      <c r="I253" s="244"/>
      <c r="J253" s="245">
        <f>ROUND(I253*H253,2)</f>
        <v>0</v>
      </c>
      <c r="K253" s="246"/>
      <c r="L253" s="45"/>
      <c r="M253" s="247" t="s">
        <v>1</v>
      </c>
      <c r="N253" s="248" t="s">
        <v>42</v>
      </c>
      <c r="O253" s="98"/>
      <c r="P253" s="249">
        <f>O253*H253</f>
        <v>0</v>
      </c>
      <c r="Q253" s="249">
        <v>0</v>
      </c>
      <c r="R253" s="249">
        <f>Q253*H253</f>
        <v>0</v>
      </c>
      <c r="S253" s="249">
        <v>0</v>
      </c>
      <c r="T253" s="250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51" t="s">
        <v>227</v>
      </c>
      <c r="AT253" s="251" t="s">
        <v>213</v>
      </c>
      <c r="AU253" s="251" t="s">
        <v>92</v>
      </c>
      <c r="AY253" s="18" t="s">
        <v>210</v>
      </c>
      <c r="BE253" s="252">
        <f>IF(N253="základná",J253,0)</f>
        <v>0</v>
      </c>
      <c r="BF253" s="252">
        <f>IF(N253="znížená",J253,0)</f>
        <v>0</v>
      </c>
      <c r="BG253" s="252">
        <f>IF(N253="zákl. prenesená",J253,0)</f>
        <v>0</v>
      </c>
      <c r="BH253" s="252">
        <f>IF(N253="zníž. prenesená",J253,0)</f>
        <v>0</v>
      </c>
      <c r="BI253" s="252">
        <f>IF(N253="nulová",J253,0)</f>
        <v>0</v>
      </c>
      <c r="BJ253" s="18" t="s">
        <v>92</v>
      </c>
      <c r="BK253" s="252">
        <f>ROUND(I253*H253,2)</f>
        <v>0</v>
      </c>
      <c r="BL253" s="18" t="s">
        <v>227</v>
      </c>
      <c r="BM253" s="251" t="s">
        <v>716</v>
      </c>
    </row>
    <row r="254" s="13" customFormat="1">
      <c r="A254" s="13"/>
      <c r="B254" s="258"/>
      <c r="C254" s="259"/>
      <c r="D254" s="260" t="s">
        <v>256</v>
      </c>
      <c r="E254" s="261" t="s">
        <v>1</v>
      </c>
      <c r="F254" s="262" t="s">
        <v>1400</v>
      </c>
      <c r="G254" s="259"/>
      <c r="H254" s="263">
        <v>3727</v>
      </c>
      <c r="I254" s="264"/>
      <c r="J254" s="259"/>
      <c r="K254" s="259"/>
      <c r="L254" s="265"/>
      <c r="M254" s="266"/>
      <c r="N254" s="267"/>
      <c r="O254" s="267"/>
      <c r="P254" s="267"/>
      <c r="Q254" s="267"/>
      <c r="R254" s="267"/>
      <c r="S254" s="267"/>
      <c r="T254" s="268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69" t="s">
        <v>256</v>
      </c>
      <c r="AU254" s="269" t="s">
        <v>92</v>
      </c>
      <c r="AV254" s="13" t="s">
        <v>92</v>
      </c>
      <c r="AW254" s="13" t="s">
        <v>32</v>
      </c>
      <c r="AX254" s="13" t="s">
        <v>84</v>
      </c>
      <c r="AY254" s="269" t="s">
        <v>210</v>
      </c>
    </row>
    <row r="255" s="2" customFormat="1" ht="31.92453" customHeight="1">
      <c r="A255" s="39"/>
      <c r="B255" s="40"/>
      <c r="C255" s="239" t="s">
        <v>621</v>
      </c>
      <c r="D255" s="239" t="s">
        <v>213</v>
      </c>
      <c r="E255" s="240" t="s">
        <v>719</v>
      </c>
      <c r="F255" s="241" t="s">
        <v>720</v>
      </c>
      <c r="G255" s="242" t="s">
        <v>310</v>
      </c>
      <c r="H255" s="243">
        <v>3727</v>
      </c>
      <c r="I255" s="244"/>
      <c r="J255" s="245">
        <f>ROUND(I255*H255,2)</f>
        <v>0</v>
      </c>
      <c r="K255" s="246"/>
      <c r="L255" s="45"/>
      <c r="M255" s="247" t="s">
        <v>1</v>
      </c>
      <c r="N255" s="248" t="s">
        <v>42</v>
      </c>
      <c r="O255" s="98"/>
      <c r="P255" s="249">
        <f>O255*H255</f>
        <v>0</v>
      </c>
      <c r="Q255" s="249">
        <v>0.00011</v>
      </c>
      <c r="R255" s="249">
        <f>Q255*H255</f>
        <v>0.40997</v>
      </c>
      <c r="S255" s="249">
        <v>0</v>
      </c>
      <c r="T255" s="250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51" t="s">
        <v>227</v>
      </c>
      <c r="AT255" s="251" t="s">
        <v>213</v>
      </c>
      <c r="AU255" s="251" t="s">
        <v>92</v>
      </c>
      <c r="AY255" s="18" t="s">
        <v>210</v>
      </c>
      <c r="BE255" s="252">
        <f>IF(N255="základná",J255,0)</f>
        <v>0</v>
      </c>
      <c r="BF255" s="252">
        <f>IF(N255="znížená",J255,0)</f>
        <v>0</v>
      </c>
      <c r="BG255" s="252">
        <f>IF(N255="zákl. prenesená",J255,0)</f>
        <v>0</v>
      </c>
      <c r="BH255" s="252">
        <f>IF(N255="zníž. prenesená",J255,0)</f>
        <v>0</v>
      </c>
      <c r="BI255" s="252">
        <f>IF(N255="nulová",J255,0)</f>
        <v>0</v>
      </c>
      <c r="BJ255" s="18" t="s">
        <v>92</v>
      </c>
      <c r="BK255" s="252">
        <f>ROUND(I255*H255,2)</f>
        <v>0</v>
      </c>
      <c r="BL255" s="18" t="s">
        <v>227</v>
      </c>
      <c r="BM255" s="251" t="s">
        <v>721</v>
      </c>
    </row>
    <row r="256" s="2" customFormat="1" ht="23.4566" customHeight="1">
      <c r="A256" s="39"/>
      <c r="B256" s="40"/>
      <c r="C256" s="239" t="s">
        <v>625</v>
      </c>
      <c r="D256" s="239" t="s">
        <v>213</v>
      </c>
      <c r="E256" s="240" t="s">
        <v>723</v>
      </c>
      <c r="F256" s="241" t="s">
        <v>724</v>
      </c>
      <c r="G256" s="242" t="s">
        <v>310</v>
      </c>
      <c r="H256" s="243">
        <v>41</v>
      </c>
      <c r="I256" s="244"/>
      <c r="J256" s="245">
        <f>ROUND(I256*H256,2)</f>
        <v>0</v>
      </c>
      <c r="K256" s="246"/>
      <c r="L256" s="45"/>
      <c r="M256" s="247" t="s">
        <v>1</v>
      </c>
      <c r="N256" s="248" t="s">
        <v>42</v>
      </c>
      <c r="O256" s="98"/>
      <c r="P256" s="249">
        <f>O256*H256</f>
        <v>0</v>
      </c>
      <c r="Q256" s="249">
        <v>0</v>
      </c>
      <c r="R256" s="249">
        <f>Q256*H256</f>
        <v>0</v>
      </c>
      <c r="S256" s="249">
        <v>0</v>
      </c>
      <c r="T256" s="250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51" t="s">
        <v>227</v>
      </c>
      <c r="AT256" s="251" t="s">
        <v>213</v>
      </c>
      <c r="AU256" s="251" t="s">
        <v>92</v>
      </c>
      <c r="AY256" s="18" t="s">
        <v>210</v>
      </c>
      <c r="BE256" s="252">
        <f>IF(N256="základná",J256,0)</f>
        <v>0</v>
      </c>
      <c r="BF256" s="252">
        <f>IF(N256="znížená",J256,0)</f>
        <v>0</v>
      </c>
      <c r="BG256" s="252">
        <f>IF(N256="zákl. prenesená",J256,0)</f>
        <v>0</v>
      </c>
      <c r="BH256" s="252">
        <f>IF(N256="zníž. prenesená",J256,0)</f>
        <v>0</v>
      </c>
      <c r="BI256" s="252">
        <f>IF(N256="nulová",J256,0)</f>
        <v>0</v>
      </c>
      <c r="BJ256" s="18" t="s">
        <v>92</v>
      </c>
      <c r="BK256" s="252">
        <f>ROUND(I256*H256,2)</f>
        <v>0</v>
      </c>
      <c r="BL256" s="18" t="s">
        <v>227</v>
      </c>
      <c r="BM256" s="251" t="s">
        <v>725</v>
      </c>
    </row>
    <row r="257" s="13" customFormat="1">
      <c r="A257" s="13"/>
      <c r="B257" s="258"/>
      <c r="C257" s="259"/>
      <c r="D257" s="260" t="s">
        <v>256</v>
      </c>
      <c r="E257" s="261" t="s">
        <v>1</v>
      </c>
      <c r="F257" s="262" t="s">
        <v>1401</v>
      </c>
      <c r="G257" s="259"/>
      <c r="H257" s="263">
        <v>41</v>
      </c>
      <c r="I257" s="264"/>
      <c r="J257" s="259"/>
      <c r="K257" s="259"/>
      <c r="L257" s="265"/>
      <c r="M257" s="266"/>
      <c r="N257" s="267"/>
      <c r="O257" s="267"/>
      <c r="P257" s="267"/>
      <c r="Q257" s="267"/>
      <c r="R257" s="267"/>
      <c r="S257" s="267"/>
      <c r="T257" s="268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69" t="s">
        <v>256</v>
      </c>
      <c r="AU257" s="269" t="s">
        <v>92</v>
      </c>
      <c r="AV257" s="13" t="s">
        <v>92</v>
      </c>
      <c r="AW257" s="13" t="s">
        <v>32</v>
      </c>
      <c r="AX257" s="13" t="s">
        <v>84</v>
      </c>
      <c r="AY257" s="269" t="s">
        <v>210</v>
      </c>
    </row>
    <row r="258" s="2" customFormat="1" ht="16.30189" customHeight="1">
      <c r="A258" s="39"/>
      <c r="B258" s="40"/>
      <c r="C258" s="239" t="s">
        <v>630</v>
      </c>
      <c r="D258" s="239" t="s">
        <v>213</v>
      </c>
      <c r="E258" s="240" t="s">
        <v>728</v>
      </c>
      <c r="F258" s="241" t="s">
        <v>729</v>
      </c>
      <c r="G258" s="242" t="s">
        <v>310</v>
      </c>
      <c r="H258" s="243">
        <v>41</v>
      </c>
      <c r="I258" s="244"/>
      <c r="J258" s="245">
        <f>ROUND(I258*H258,2)</f>
        <v>0</v>
      </c>
      <c r="K258" s="246"/>
      <c r="L258" s="45"/>
      <c r="M258" s="247" t="s">
        <v>1</v>
      </c>
      <c r="N258" s="248" t="s">
        <v>42</v>
      </c>
      <c r="O258" s="98"/>
      <c r="P258" s="249">
        <f>O258*H258</f>
        <v>0</v>
      </c>
      <c r="Q258" s="249">
        <v>2.0000000000000002E-05</v>
      </c>
      <c r="R258" s="249">
        <f>Q258*H258</f>
        <v>0.00082000000000000009</v>
      </c>
      <c r="S258" s="249">
        <v>0</v>
      </c>
      <c r="T258" s="250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51" t="s">
        <v>227</v>
      </c>
      <c r="AT258" s="251" t="s">
        <v>213</v>
      </c>
      <c r="AU258" s="251" t="s">
        <v>92</v>
      </c>
      <c r="AY258" s="18" t="s">
        <v>210</v>
      </c>
      <c r="BE258" s="252">
        <f>IF(N258="základná",J258,0)</f>
        <v>0</v>
      </c>
      <c r="BF258" s="252">
        <f>IF(N258="znížená",J258,0)</f>
        <v>0</v>
      </c>
      <c r="BG258" s="252">
        <f>IF(N258="zákl. prenesená",J258,0)</f>
        <v>0</v>
      </c>
      <c r="BH258" s="252">
        <f>IF(N258="zníž. prenesená",J258,0)</f>
        <v>0</v>
      </c>
      <c r="BI258" s="252">
        <f>IF(N258="nulová",J258,0)</f>
        <v>0</v>
      </c>
      <c r="BJ258" s="18" t="s">
        <v>92</v>
      </c>
      <c r="BK258" s="252">
        <f>ROUND(I258*H258,2)</f>
        <v>0</v>
      </c>
      <c r="BL258" s="18" t="s">
        <v>227</v>
      </c>
      <c r="BM258" s="251" t="s">
        <v>730</v>
      </c>
    </row>
    <row r="259" s="2" customFormat="1" ht="23.4566" customHeight="1">
      <c r="A259" s="39"/>
      <c r="B259" s="40"/>
      <c r="C259" s="239" t="s">
        <v>634</v>
      </c>
      <c r="D259" s="239" t="s">
        <v>213</v>
      </c>
      <c r="E259" s="240" t="s">
        <v>732</v>
      </c>
      <c r="F259" s="241" t="s">
        <v>733</v>
      </c>
      <c r="G259" s="242" t="s">
        <v>254</v>
      </c>
      <c r="H259" s="243">
        <v>234</v>
      </c>
      <c r="I259" s="244"/>
      <c r="J259" s="245">
        <f>ROUND(I259*H259,2)</f>
        <v>0</v>
      </c>
      <c r="K259" s="246"/>
      <c r="L259" s="45"/>
      <c r="M259" s="247" t="s">
        <v>1</v>
      </c>
      <c r="N259" s="248" t="s">
        <v>42</v>
      </c>
      <c r="O259" s="98"/>
      <c r="P259" s="249">
        <f>O259*H259</f>
        <v>0</v>
      </c>
      <c r="Q259" s="249">
        <v>0.27382000000000001</v>
      </c>
      <c r="R259" s="249">
        <f>Q259*H259</f>
        <v>64.073880000000003</v>
      </c>
      <c r="S259" s="249">
        <v>0</v>
      </c>
      <c r="T259" s="250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51" t="s">
        <v>227</v>
      </c>
      <c r="AT259" s="251" t="s">
        <v>213</v>
      </c>
      <c r="AU259" s="251" t="s">
        <v>92</v>
      </c>
      <c r="AY259" s="18" t="s">
        <v>210</v>
      </c>
      <c r="BE259" s="252">
        <f>IF(N259="základná",J259,0)</f>
        <v>0</v>
      </c>
      <c r="BF259" s="252">
        <f>IF(N259="znížená",J259,0)</f>
        <v>0</v>
      </c>
      <c r="BG259" s="252">
        <f>IF(N259="zákl. prenesená",J259,0)</f>
        <v>0</v>
      </c>
      <c r="BH259" s="252">
        <f>IF(N259="zníž. prenesená",J259,0)</f>
        <v>0</v>
      </c>
      <c r="BI259" s="252">
        <f>IF(N259="nulová",J259,0)</f>
        <v>0</v>
      </c>
      <c r="BJ259" s="18" t="s">
        <v>92</v>
      </c>
      <c r="BK259" s="252">
        <f>ROUND(I259*H259,2)</f>
        <v>0</v>
      </c>
      <c r="BL259" s="18" t="s">
        <v>227</v>
      </c>
      <c r="BM259" s="251" t="s">
        <v>734</v>
      </c>
    </row>
    <row r="260" s="13" customFormat="1">
      <c r="A260" s="13"/>
      <c r="B260" s="258"/>
      <c r="C260" s="259"/>
      <c r="D260" s="260" t="s">
        <v>256</v>
      </c>
      <c r="E260" s="261" t="s">
        <v>1</v>
      </c>
      <c r="F260" s="262" t="s">
        <v>1402</v>
      </c>
      <c r="G260" s="259"/>
      <c r="H260" s="263">
        <v>234</v>
      </c>
      <c r="I260" s="264"/>
      <c r="J260" s="259"/>
      <c r="K260" s="259"/>
      <c r="L260" s="265"/>
      <c r="M260" s="266"/>
      <c r="N260" s="267"/>
      <c r="O260" s="267"/>
      <c r="P260" s="267"/>
      <c r="Q260" s="267"/>
      <c r="R260" s="267"/>
      <c r="S260" s="267"/>
      <c r="T260" s="268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69" t="s">
        <v>256</v>
      </c>
      <c r="AU260" s="269" t="s">
        <v>92</v>
      </c>
      <c r="AV260" s="13" t="s">
        <v>92</v>
      </c>
      <c r="AW260" s="13" t="s">
        <v>32</v>
      </c>
      <c r="AX260" s="13" t="s">
        <v>76</v>
      </c>
      <c r="AY260" s="269" t="s">
        <v>210</v>
      </c>
    </row>
    <row r="261" s="14" customFormat="1">
      <c r="A261" s="14"/>
      <c r="B261" s="270"/>
      <c r="C261" s="271"/>
      <c r="D261" s="260" t="s">
        <v>256</v>
      </c>
      <c r="E261" s="272" t="s">
        <v>1</v>
      </c>
      <c r="F261" s="273" t="s">
        <v>268</v>
      </c>
      <c r="G261" s="271"/>
      <c r="H261" s="274">
        <v>234</v>
      </c>
      <c r="I261" s="275"/>
      <c r="J261" s="271"/>
      <c r="K261" s="271"/>
      <c r="L261" s="276"/>
      <c r="M261" s="277"/>
      <c r="N261" s="278"/>
      <c r="O261" s="278"/>
      <c r="P261" s="278"/>
      <c r="Q261" s="278"/>
      <c r="R261" s="278"/>
      <c r="S261" s="278"/>
      <c r="T261" s="279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80" t="s">
        <v>256</v>
      </c>
      <c r="AU261" s="280" t="s">
        <v>92</v>
      </c>
      <c r="AV261" s="14" t="s">
        <v>227</v>
      </c>
      <c r="AW261" s="14" t="s">
        <v>32</v>
      </c>
      <c r="AX261" s="14" t="s">
        <v>84</v>
      </c>
      <c r="AY261" s="280" t="s">
        <v>210</v>
      </c>
    </row>
    <row r="262" s="2" customFormat="1" ht="23.4566" customHeight="1">
      <c r="A262" s="39"/>
      <c r="B262" s="40"/>
      <c r="C262" s="281" t="s">
        <v>638</v>
      </c>
      <c r="D262" s="281" t="s">
        <v>330</v>
      </c>
      <c r="E262" s="282" t="s">
        <v>737</v>
      </c>
      <c r="F262" s="283" t="s">
        <v>738</v>
      </c>
      <c r="G262" s="284" t="s">
        <v>563</v>
      </c>
      <c r="H262" s="285">
        <v>1575.5999999999999</v>
      </c>
      <c r="I262" s="286"/>
      <c r="J262" s="287">
        <f>ROUND(I262*H262,2)</f>
        <v>0</v>
      </c>
      <c r="K262" s="288"/>
      <c r="L262" s="289"/>
      <c r="M262" s="290" t="s">
        <v>1</v>
      </c>
      <c r="N262" s="291" t="s">
        <v>42</v>
      </c>
      <c r="O262" s="98"/>
      <c r="P262" s="249">
        <f>O262*H262</f>
        <v>0</v>
      </c>
      <c r="Q262" s="249">
        <v>0.027</v>
      </c>
      <c r="R262" s="249">
        <f>Q262*H262</f>
        <v>42.541199999999996</v>
      </c>
      <c r="S262" s="249">
        <v>0</v>
      </c>
      <c r="T262" s="250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51" t="s">
        <v>287</v>
      </c>
      <c r="AT262" s="251" t="s">
        <v>330</v>
      </c>
      <c r="AU262" s="251" t="s">
        <v>92</v>
      </c>
      <c r="AY262" s="18" t="s">
        <v>210</v>
      </c>
      <c r="BE262" s="252">
        <f>IF(N262="základná",J262,0)</f>
        <v>0</v>
      </c>
      <c r="BF262" s="252">
        <f>IF(N262="znížená",J262,0)</f>
        <v>0</v>
      </c>
      <c r="BG262" s="252">
        <f>IF(N262="zákl. prenesená",J262,0)</f>
        <v>0</v>
      </c>
      <c r="BH262" s="252">
        <f>IF(N262="zníž. prenesená",J262,0)</f>
        <v>0</v>
      </c>
      <c r="BI262" s="252">
        <f>IF(N262="nulová",J262,0)</f>
        <v>0</v>
      </c>
      <c r="BJ262" s="18" t="s">
        <v>92</v>
      </c>
      <c r="BK262" s="252">
        <f>ROUND(I262*H262,2)</f>
        <v>0</v>
      </c>
      <c r="BL262" s="18" t="s">
        <v>227</v>
      </c>
      <c r="BM262" s="251" t="s">
        <v>739</v>
      </c>
    </row>
    <row r="263" s="13" customFormat="1">
      <c r="A263" s="13"/>
      <c r="B263" s="258"/>
      <c r="C263" s="259"/>
      <c r="D263" s="260" t="s">
        <v>256</v>
      </c>
      <c r="E263" s="261" t="s">
        <v>1</v>
      </c>
      <c r="F263" s="262" t="s">
        <v>1403</v>
      </c>
      <c r="G263" s="259"/>
      <c r="H263" s="263">
        <v>1575.5999999999999</v>
      </c>
      <c r="I263" s="264"/>
      <c r="J263" s="259"/>
      <c r="K263" s="259"/>
      <c r="L263" s="265"/>
      <c r="M263" s="266"/>
      <c r="N263" s="267"/>
      <c r="O263" s="267"/>
      <c r="P263" s="267"/>
      <c r="Q263" s="267"/>
      <c r="R263" s="267"/>
      <c r="S263" s="267"/>
      <c r="T263" s="268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69" t="s">
        <v>256</v>
      </c>
      <c r="AU263" s="269" t="s">
        <v>92</v>
      </c>
      <c r="AV263" s="13" t="s">
        <v>92</v>
      </c>
      <c r="AW263" s="13" t="s">
        <v>32</v>
      </c>
      <c r="AX263" s="13" t="s">
        <v>76</v>
      </c>
      <c r="AY263" s="269" t="s">
        <v>210</v>
      </c>
    </row>
    <row r="264" s="14" customFormat="1">
      <c r="A264" s="14"/>
      <c r="B264" s="270"/>
      <c r="C264" s="271"/>
      <c r="D264" s="260" t="s">
        <v>256</v>
      </c>
      <c r="E264" s="272" t="s">
        <v>1</v>
      </c>
      <c r="F264" s="273" t="s">
        <v>268</v>
      </c>
      <c r="G264" s="271"/>
      <c r="H264" s="274">
        <v>1575.5999999999999</v>
      </c>
      <c r="I264" s="275"/>
      <c r="J264" s="271"/>
      <c r="K264" s="271"/>
      <c r="L264" s="276"/>
      <c r="M264" s="277"/>
      <c r="N264" s="278"/>
      <c r="O264" s="278"/>
      <c r="P264" s="278"/>
      <c r="Q264" s="278"/>
      <c r="R264" s="278"/>
      <c r="S264" s="278"/>
      <c r="T264" s="279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80" t="s">
        <v>256</v>
      </c>
      <c r="AU264" s="280" t="s">
        <v>92</v>
      </c>
      <c r="AV264" s="14" t="s">
        <v>227</v>
      </c>
      <c r="AW264" s="14" t="s">
        <v>32</v>
      </c>
      <c r="AX264" s="14" t="s">
        <v>84</v>
      </c>
      <c r="AY264" s="280" t="s">
        <v>210</v>
      </c>
    </row>
    <row r="265" s="2" customFormat="1" ht="23.4566" customHeight="1">
      <c r="A265" s="39"/>
      <c r="B265" s="40"/>
      <c r="C265" s="239" t="s">
        <v>642</v>
      </c>
      <c r="D265" s="239" t="s">
        <v>213</v>
      </c>
      <c r="E265" s="240" t="s">
        <v>742</v>
      </c>
      <c r="F265" s="241" t="s">
        <v>743</v>
      </c>
      <c r="G265" s="242" t="s">
        <v>310</v>
      </c>
      <c r="H265" s="243">
        <v>390</v>
      </c>
      <c r="I265" s="244"/>
      <c r="J265" s="245">
        <f>ROUND(I265*H265,2)</f>
        <v>0</v>
      </c>
      <c r="K265" s="246"/>
      <c r="L265" s="45"/>
      <c r="M265" s="247" t="s">
        <v>1</v>
      </c>
      <c r="N265" s="248" t="s">
        <v>42</v>
      </c>
      <c r="O265" s="98"/>
      <c r="P265" s="249">
        <f>O265*H265</f>
        <v>0</v>
      </c>
      <c r="Q265" s="249">
        <v>0.15992999999999999</v>
      </c>
      <c r="R265" s="249">
        <f>Q265*H265</f>
        <v>62.372699999999995</v>
      </c>
      <c r="S265" s="249">
        <v>0</v>
      </c>
      <c r="T265" s="250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51" t="s">
        <v>227</v>
      </c>
      <c r="AT265" s="251" t="s">
        <v>213</v>
      </c>
      <c r="AU265" s="251" t="s">
        <v>92</v>
      </c>
      <c r="AY265" s="18" t="s">
        <v>210</v>
      </c>
      <c r="BE265" s="252">
        <f>IF(N265="základná",J265,0)</f>
        <v>0</v>
      </c>
      <c r="BF265" s="252">
        <f>IF(N265="znížená",J265,0)</f>
        <v>0</v>
      </c>
      <c r="BG265" s="252">
        <f>IF(N265="zákl. prenesená",J265,0)</f>
        <v>0</v>
      </c>
      <c r="BH265" s="252">
        <f>IF(N265="zníž. prenesená",J265,0)</f>
        <v>0</v>
      </c>
      <c r="BI265" s="252">
        <f>IF(N265="nulová",J265,0)</f>
        <v>0</v>
      </c>
      <c r="BJ265" s="18" t="s">
        <v>92</v>
      </c>
      <c r="BK265" s="252">
        <f>ROUND(I265*H265,2)</f>
        <v>0</v>
      </c>
      <c r="BL265" s="18" t="s">
        <v>227</v>
      </c>
      <c r="BM265" s="251" t="s">
        <v>744</v>
      </c>
    </row>
    <row r="266" s="13" customFormat="1">
      <c r="A266" s="13"/>
      <c r="B266" s="258"/>
      <c r="C266" s="259"/>
      <c r="D266" s="260" t="s">
        <v>256</v>
      </c>
      <c r="E266" s="261" t="s">
        <v>1</v>
      </c>
      <c r="F266" s="262" t="s">
        <v>1404</v>
      </c>
      <c r="G266" s="259"/>
      <c r="H266" s="263">
        <v>390</v>
      </c>
      <c r="I266" s="264"/>
      <c r="J266" s="259"/>
      <c r="K266" s="259"/>
      <c r="L266" s="265"/>
      <c r="M266" s="266"/>
      <c r="N266" s="267"/>
      <c r="O266" s="267"/>
      <c r="P266" s="267"/>
      <c r="Q266" s="267"/>
      <c r="R266" s="267"/>
      <c r="S266" s="267"/>
      <c r="T266" s="268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69" t="s">
        <v>256</v>
      </c>
      <c r="AU266" s="269" t="s">
        <v>92</v>
      </c>
      <c r="AV266" s="13" t="s">
        <v>92</v>
      </c>
      <c r="AW266" s="13" t="s">
        <v>32</v>
      </c>
      <c r="AX266" s="13" t="s">
        <v>84</v>
      </c>
      <c r="AY266" s="269" t="s">
        <v>210</v>
      </c>
    </row>
    <row r="267" s="2" customFormat="1" ht="23.4566" customHeight="1">
      <c r="A267" s="39"/>
      <c r="B267" s="40"/>
      <c r="C267" s="281" t="s">
        <v>647</v>
      </c>
      <c r="D267" s="281" t="s">
        <v>330</v>
      </c>
      <c r="E267" s="282" t="s">
        <v>747</v>
      </c>
      <c r="F267" s="283" t="s">
        <v>748</v>
      </c>
      <c r="G267" s="284" t="s">
        <v>563</v>
      </c>
      <c r="H267" s="285">
        <v>1310.4000000000001</v>
      </c>
      <c r="I267" s="286"/>
      <c r="J267" s="287">
        <f>ROUND(I267*H267,2)</f>
        <v>0</v>
      </c>
      <c r="K267" s="288"/>
      <c r="L267" s="289"/>
      <c r="M267" s="290" t="s">
        <v>1</v>
      </c>
      <c r="N267" s="291" t="s">
        <v>42</v>
      </c>
      <c r="O267" s="98"/>
      <c r="P267" s="249">
        <f>O267*H267</f>
        <v>0</v>
      </c>
      <c r="Q267" s="249">
        <v>0.034000000000000002</v>
      </c>
      <c r="R267" s="249">
        <f>Q267*H267</f>
        <v>44.553600000000003</v>
      </c>
      <c r="S267" s="249">
        <v>0</v>
      </c>
      <c r="T267" s="250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51" t="s">
        <v>287</v>
      </c>
      <c r="AT267" s="251" t="s">
        <v>330</v>
      </c>
      <c r="AU267" s="251" t="s">
        <v>92</v>
      </c>
      <c r="AY267" s="18" t="s">
        <v>210</v>
      </c>
      <c r="BE267" s="252">
        <f>IF(N267="základná",J267,0)</f>
        <v>0</v>
      </c>
      <c r="BF267" s="252">
        <f>IF(N267="znížená",J267,0)</f>
        <v>0</v>
      </c>
      <c r="BG267" s="252">
        <f>IF(N267="zákl. prenesená",J267,0)</f>
        <v>0</v>
      </c>
      <c r="BH267" s="252">
        <f>IF(N267="zníž. prenesená",J267,0)</f>
        <v>0</v>
      </c>
      <c r="BI267" s="252">
        <f>IF(N267="nulová",J267,0)</f>
        <v>0</v>
      </c>
      <c r="BJ267" s="18" t="s">
        <v>92</v>
      </c>
      <c r="BK267" s="252">
        <f>ROUND(I267*H267,2)</f>
        <v>0</v>
      </c>
      <c r="BL267" s="18" t="s">
        <v>227</v>
      </c>
      <c r="BM267" s="251" t="s">
        <v>749</v>
      </c>
    </row>
    <row r="268" s="13" customFormat="1">
      <c r="A268" s="13"/>
      <c r="B268" s="258"/>
      <c r="C268" s="259"/>
      <c r="D268" s="260" t="s">
        <v>256</v>
      </c>
      <c r="E268" s="259"/>
      <c r="F268" s="262" t="s">
        <v>1405</v>
      </c>
      <c r="G268" s="259"/>
      <c r="H268" s="263">
        <v>1310.4000000000001</v>
      </c>
      <c r="I268" s="264"/>
      <c r="J268" s="259"/>
      <c r="K268" s="259"/>
      <c r="L268" s="265"/>
      <c r="M268" s="266"/>
      <c r="N268" s="267"/>
      <c r="O268" s="267"/>
      <c r="P268" s="267"/>
      <c r="Q268" s="267"/>
      <c r="R268" s="267"/>
      <c r="S268" s="267"/>
      <c r="T268" s="268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69" t="s">
        <v>256</v>
      </c>
      <c r="AU268" s="269" t="s">
        <v>92</v>
      </c>
      <c r="AV268" s="13" t="s">
        <v>92</v>
      </c>
      <c r="AW268" s="13" t="s">
        <v>4</v>
      </c>
      <c r="AX268" s="13" t="s">
        <v>84</v>
      </c>
      <c r="AY268" s="269" t="s">
        <v>210</v>
      </c>
    </row>
    <row r="269" s="2" customFormat="1" ht="31.92453" customHeight="1">
      <c r="A269" s="39"/>
      <c r="B269" s="40"/>
      <c r="C269" s="239" t="s">
        <v>652</v>
      </c>
      <c r="D269" s="239" t="s">
        <v>213</v>
      </c>
      <c r="E269" s="240" t="s">
        <v>752</v>
      </c>
      <c r="F269" s="241" t="s">
        <v>753</v>
      </c>
      <c r="G269" s="242" t="s">
        <v>254</v>
      </c>
      <c r="H269" s="243">
        <v>11828</v>
      </c>
      <c r="I269" s="244"/>
      <c r="J269" s="245">
        <f>ROUND(I269*H269,2)</f>
        <v>0</v>
      </c>
      <c r="K269" s="246"/>
      <c r="L269" s="45"/>
      <c r="M269" s="247" t="s">
        <v>1</v>
      </c>
      <c r="N269" s="248" t="s">
        <v>42</v>
      </c>
      <c r="O269" s="98"/>
      <c r="P269" s="249">
        <f>O269*H269</f>
        <v>0</v>
      </c>
      <c r="Q269" s="249">
        <v>0</v>
      </c>
      <c r="R269" s="249">
        <f>Q269*H269</f>
        <v>0</v>
      </c>
      <c r="S269" s="249">
        <v>0</v>
      </c>
      <c r="T269" s="250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51" t="s">
        <v>227</v>
      </c>
      <c r="AT269" s="251" t="s">
        <v>213</v>
      </c>
      <c r="AU269" s="251" t="s">
        <v>92</v>
      </c>
      <c r="AY269" s="18" t="s">
        <v>210</v>
      </c>
      <c r="BE269" s="252">
        <f>IF(N269="základná",J269,0)</f>
        <v>0</v>
      </c>
      <c r="BF269" s="252">
        <f>IF(N269="znížená",J269,0)</f>
        <v>0</v>
      </c>
      <c r="BG269" s="252">
        <f>IF(N269="zákl. prenesená",J269,0)</f>
        <v>0</v>
      </c>
      <c r="BH269" s="252">
        <f>IF(N269="zníž. prenesená",J269,0)</f>
        <v>0</v>
      </c>
      <c r="BI269" s="252">
        <f>IF(N269="nulová",J269,0)</f>
        <v>0</v>
      </c>
      <c r="BJ269" s="18" t="s">
        <v>92</v>
      </c>
      <c r="BK269" s="252">
        <f>ROUND(I269*H269,2)</f>
        <v>0</v>
      </c>
      <c r="BL269" s="18" t="s">
        <v>227</v>
      </c>
      <c r="BM269" s="251" t="s">
        <v>754</v>
      </c>
    </row>
    <row r="270" s="13" customFormat="1">
      <c r="A270" s="13"/>
      <c r="B270" s="258"/>
      <c r="C270" s="259"/>
      <c r="D270" s="260" t="s">
        <v>256</v>
      </c>
      <c r="E270" s="261" t="s">
        <v>1</v>
      </c>
      <c r="F270" s="262" t="s">
        <v>1406</v>
      </c>
      <c r="G270" s="259"/>
      <c r="H270" s="263">
        <v>11828</v>
      </c>
      <c r="I270" s="264"/>
      <c r="J270" s="259"/>
      <c r="K270" s="259"/>
      <c r="L270" s="265"/>
      <c r="M270" s="266"/>
      <c r="N270" s="267"/>
      <c r="O270" s="267"/>
      <c r="P270" s="267"/>
      <c r="Q270" s="267"/>
      <c r="R270" s="267"/>
      <c r="S270" s="267"/>
      <c r="T270" s="268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69" t="s">
        <v>256</v>
      </c>
      <c r="AU270" s="269" t="s">
        <v>92</v>
      </c>
      <c r="AV270" s="13" t="s">
        <v>92</v>
      </c>
      <c r="AW270" s="13" t="s">
        <v>32</v>
      </c>
      <c r="AX270" s="13" t="s">
        <v>84</v>
      </c>
      <c r="AY270" s="269" t="s">
        <v>210</v>
      </c>
    </row>
    <row r="271" s="2" customFormat="1" ht="36.72453" customHeight="1">
      <c r="A271" s="39"/>
      <c r="B271" s="40"/>
      <c r="C271" s="239" t="s">
        <v>656</v>
      </c>
      <c r="D271" s="239" t="s">
        <v>213</v>
      </c>
      <c r="E271" s="240" t="s">
        <v>1407</v>
      </c>
      <c r="F271" s="241" t="s">
        <v>1408</v>
      </c>
      <c r="G271" s="242" t="s">
        <v>310</v>
      </c>
      <c r="H271" s="243">
        <v>3397</v>
      </c>
      <c r="I271" s="244"/>
      <c r="J271" s="245">
        <f>ROUND(I271*H271,2)</f>
        <v>0</v>
      </c>
      <c r="K271" s="246"/>
      <c r="L271" s="45"/>
      <c r="M271" s="247" t="s">
        <v>1</v>
      </c>
      <c r="N271" s="248" t="s">
        <v>42</v>
      </c>
      <c r="O271" s="98"/>
      <c r="P271" s="249">
        <f>O271*H271</f>
        <v>0</v>
      </c>
      <c r="Q271" s="249">
        <v>0</v>
      </c>
      <c r="R271" s="249">
        <f>Q271*H271</f>
        <v>0</v>
      </c>
      <c r="S271" s="249">
        <v>0.1946</v>
      </c>
      <c r="T271" s="250">
        <f>S271*H271</f>
        <v>661.05619999999999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51" t="s">
        <v>227</v>
      </c>
      <c r="AT271" s="251" t="s">
        <v>213</v>
      </c>
      <c r="AU271" s="251" t="s">
        <v>92</v>
      </c>
      <c r="AY271" s="18" t="s">
        <v>210</v>
      </c>
      <c r="BE271" s="252">
        <f>IF(N271="základná",J271,0)</f>
        <v>0</v>
      </c>
      <c r="BF271" s="252">
        <f>IF(N271="znížená",J271,0)</f>
        <v>0</v>
      </c>
      <c r="BG271" s="252">
        <f>IF(N271="zákl. prenesená",J271,0)</f>
        <v>0</v>
      </c>
      <c r="BH271" s="252">
        <f>IF(N271="zníž. prenesená",J271,0)</f>
        <v>0</v>
      </c>
      <c r="BI271" s="252">
        <f>IF(N271="nulová",J271,0)</f>
        <v>0</v>
      </c>
      <c r="BJ271" s="18" t="s">
        <v>92</v>
      </c>
      <c r="BK271" s="252">
        <f>ROUND(I271*H271,2)</f>
        <v>0</v>
      </c>
      <c r="BL271" s="18" t="s">
        <v>227</v>
      </c>
      <c r="BM271" s="251" t="s">
        <v>1409</v>
      </c>
    </row>
    <row r="272" s="13" customFormat="1">
      <c r="A272" s="13"/>
      <c r="B272" s="258"/>
      <c r="C272" s="259"/>
      <c r="D272" s="260" t="s">
        <v>256</v>
      </c>
      <c r="E272" s="261" t="s">
        <v>1</v>
      </c>
      <c r="F272" s="262" t="s">
        <v>1410</v>
      </c>
      <c r="G272" s="259"/>
      <c r="H272" s="263">
        <v>3397</v>
      </c>
      <c r="I272" s="264"/>
      <c r="J272" s="259"/>
      <c r="K272" s="259"/>
      <c r="L272" s="265"/>
      <c r="M272" s="266"/>
      <c r="N272" s="267"/>
      <c r="O272" s="267"/>
      <c r="P272" s="267"/>
      <c r="Q272" s="267"/>
      <c r="R272" s="267"/>
      <c r="S272" s="267"/>
      <c r="T272" s="268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69" t="s">
        <v>256</v>
      </c>
      <c r="AU272" s="269" t="s">
        <v>92</v>
      </c>
      <c r="AV272" s="13" t="s">
        <v>92</v>
      </c>
      <c r="AW272" s="13" t="s">
        <v>32</v>
      </c>
      <c r="AX272" s="13" t="s">
        <v>84</v>
      </c>
      <c r="AY272" s="269" t="s">
        <v>210</v>
      </c>
    </row>
    <row r="273" s="2" customFormat="1" ht="23.4566" customHeight="1">
      <c r="A273" s="39"/>
      <c r="B273" s="40"/>
      <c r="C273" s="239" t="s">
        <v>660</v>
      </c>
      <c r="D273" s="239" t="s">
        <v>213</v>
      </c>
      <c r="E273" s="240" t="s">
        <v>757</v>
      </c>
      <c r="F273" s="241" t="s">
        <v>758</v>
      </c>
      <c r="G273" s="242" t="s">
        <v>254</v>
      </c>
      <c r="H273" s="243">
        <v>6369</v>
      </c>
      <c r="I273" s="244"/>
      <c r="J273" s="245">
        <f>ROUND(I273*H273,2)</f>
        <v>0</v>
      </c>
      <c r="K273" s="246"/>
      <c r="L273" s="45"/>
      <c r="M273" s="247" t="s">
        <v>1</v>
      </c>
      <c r="N273" s="248" t="s">
        <v>42</v>
      </c>
      <c r="O273" s="98"/>
      <c r="P273" s="249">
        <f>O273*H273</f>
        <v>0</v>
      </c>
      <c r="Q273" s="249">
        <v>0</v>
      </c>
      <c r="R273" s="249">
        <f>Q273*H273</f>
        <v>0</v>
      </c>
      <c r="S273" s="249">
        <v>0.252</v>
      </c>
      <c r="T273" s="250">
        <f>S273*H273</f>
        <v>1604.9880000000001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51" t="s">
        <v>227</v>
      </c>
      <c r="AT273" s="251" t="s">
        <v>213</v>
      </c>
      <c r="AU273" s="251" t="s">
        <v>92</v>
      </c>
      <c r="AY273" s="18" t="s">
        <v>210</v>
      </c>
      <c r="BE273" s="252">
        <f>IF(N273="základná",J273,0)</f>
        <v>0</v>
      </c>
      <c r="BF273" s="252">
        <f>IF(N273="znížená",J273,0)</f>
        <v>0</v>
      </c>
      <c r="BG273" s="252">
        <f>IF(N273="zákl. prenesená",J273,0)</f>
        <v>0</v>
      </c>
      <c r="BH273" s="252">
        <f>IF(N273="zníž. prenesená",J273,0)</f>
        <v>0</v>
      </c>
      <c r="BI273" s="252">
        <f>IF(N273="nulová",J273,0)</f>
        <v>0</v>
      </c>
      <c r="BJ273" s="18" t="s">
        <v>92</v>
      </c>
      <c r="BK273" s="252">
        <f>ROUND(I273*H273,2)</f>
        <v>0</v>
      </c>
      <c r="BL273" s="18" t="s">
        <v>227</v>
      </c>
      <c r="BM273" s="251" t="s">
        <v>759</v>
      </c>
    </row>
    <row r="274" s="13" customFormat="1">
      <c r="A274" s="13"/>
      <c r="B274" s="258"/>
      <c r="C274" s="259"/>
      <c r="D274" s="260" t="s">
        <v>256</v>
      </c>
      <c r="E274" s="261" t="s">
        <v>1</v>
      </c>
      <c r="F274" s="262" t="s">
        <v>1411</v>
      </c>
      <c r="G274" s="259"/>
      <c r="H274" s="263">
        <v>6369</v>
      </c>
      <c r="I274" s="264"/>
      <c r="J274" s="259"/>
      <c r="K274" s="259"/>
      <c r="L274" s="265"/>
      <c r="M274" s="266"/>
      <c r="N274" s="267"/>
      <c r="O274" s="267"/>
      <c r="P274" s="267"/>
      <c r="Q274" s="267"/>
      <c r="R274" s="267"/>
      <c r="S274" s="267"/>
      <c r="T274" s="268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69" t="s">
        <v>256</v>
      </c>
      <c r="AU274" s="269" t="s">
        <v>92</v>
      </c>
      <c r="AV274" s="13" t="s">
        <v>92</v>
      </c>
      <c r="AW274" s="13" t="s">
        <v>32</v>
      </c>
      <c r="AX274" s="13" t="s">
        <v>84</v>
      </c>
      <c r="AY274" s="269" t="s">
        <v>210</v>
      </c>
    </row>
    <row r="275" s="2" customFormat="1" ht="23.4566" customHeight="1">
      <c r="A275" s="39"/>
      <c r="B275" s="40"/>
      <c r="C275" s="239" t="s">
        <v>664</v>
      </c>
      <c r="D275" s="239" t="s">
        <v>213</v>
      </c>
      <c r="E275" s="240" t="s">
        <v>1412</v>
      </c>
      <c r="F275" s="241" t="s">
        <v>1413</v>
      </c>
      <c r="G275" s="242" t="s">
        <v>310</v>
      </c>
      <c r="H275" s="243">
        <v>54</v>
      </c>
      <c r="I275" s="244"/>
      <c r="J275" s="245">
        <f>ROUND(I275*H275,2)</f>
        <v>0</v>
      </c>
      <c r="K275" s="246"/>
      <c r="L275" s="45"/>
      <c r="M275" s="247" t="s">
        <v>1</v>
      </c>
      <c r="N275" s="248" t="s">
        <v>42</v>
      </c>
      <c r="O275" s="98"/>
      <c r="P275" s="249">
        <f>O275*H275</f>
        <v>0</v>
      </c>
      <c r="Q275" s="249">
        <v>0</v>
      </c>
      <c r="R275" s="249">
        <f>Q275*H275</f>
        <v>0</v>
      </c>
      <c r="S275" s="249">
        <v>0.057110000000000001</v>
      </c>
      <c r="T275" s="250">
        <f>S275*H275</f>
        <v>3.0839400000000001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51" t="s">
        <v>227</v>
      </c>
      <c r="AT275" s="251" t="s">
        <v>213</v>
      </c>
      <c r="AU275" s="251" t="s">
        <v>92</v>
      </c>
      <c r="AY275" s="18" t="s">
        <v>210</v>
      </c>
      <c r="BE275" s="252">
        <f>IF(N275="základná",J275,0)</f>
        <v>0</v>
      </c>
      <c r="BF275" s="252">
        <f>IF(N275="znížená",J275,0)</f>
        <v>0</v>
      </c>
      <c r="BG275" s="252">
        <f>IF(N275="zákl. prenesená",J275,0)</f>
        <v>0</v>
      </c>
      <c r="BH275" s="252">
        <f>IF(N275="zníž. prenesená",J275,0)</f>
        <v>0</v>
      </c>
      <c r="BI275" s="252">
        <f>IF(N275="nulová",J275,0)</f>
        <v>0</v>
      </c>
      <c r="BJ275" s="18" t="s">
        <v>92</v>
      </c>
      <c r="BK275" s="252">
        <f>ROUND(I275*H275,2)</f>
        <v>0</v>
      </c>
      <c r="BL275" s="18" t="s">
        <v>227</v>
      </c>
      <c r="BM275" s="251" t="s">
        <v>1414</v>
      </c>
    </row>
    <row r="276" s="13" customFormat="1">
      <c r="A276" s="13"/>
      <c r="B276" s="258"/>
      <c r="C276" s="259"/>
      <c r="D276" s="260" t="s">
        <v>256</v>
      </c>
      <c r="E276" s="261" t="s">
        <v>1</v>
      </c>
      <c r="F276" s="262" t="s">
        <v>1415</v>
      </c>
      <c r="G276" s="259"/>
      <c r="H276" s="263">
        <v>54</v>
      </c>
      <c r="I276" s="264"/>
      <c r="J276" s="259"/>
      <c r="K276" s="259"/>
      <c r="L276" s="265"/>
      <c r="M276" s="266"/>
      <c r="N276" s="267"/>
      <c r="O276" s="267"/>
      <c r="P276" s="267"/>
      <c r="Q276" s="267"/>
      <c r="R276" s="267"/>
      <c r="S276" s="267"/>
      <c r="T276" s="268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69" t="s">
        <v>256</v>
      </c>
      <c r="AU276" s="269" t="s">
        <v>92</v>
      </c>
      <c r="AV276" s="13" t="s">
        <v>92</v>
      </c>
      <c r="AW276" s="13" t="s">
        <v>32</v>
      </c>
      <c r="AX276" s="13" t="s">
        <v>84</v>
      </c>
      <c r="AY276" s="269" t="s">
        <v>210</v>
      </c>
    </row>
    <row r="277" s="2" customFormat="1" ht="23.4566" customHeight="1">
      <c r="A277" s="39"/>
      <c r="B277" s="40"/>
      <c r="C277" s="239" t="s">
        <v>668</v>
      </c>
      <c r="D277" s="239" t="s">
        <v>213</v>
      </c>
      <c r="E277" s="240" t="s">
        <v>779</v>
      </c>
      <c r="F277" s="241" t="s">
        <v>780</v>
      </c>
      <c r="G277" s="242" t="s">
        <v>310</v>
      </c>
      <c r="H277" s="243">
        <v>2442</v>
      </c>
      <c r="I277" s="244"/>
      <c r="J277" s="245">
        <f>ROUND(I277*H277,2)</f>
        <v>0</v>
      </c>
      <c r="K277" s="246"/>
      <c r="L277" s="45"/>
      <c r="M277" s="247" t="s">
        <v>1</v>
      </c>
      <c r="N277" s="248" t="s">
        <v>42</v>
      </c>
      <c r="O277" s="98"/>
      <c r="P277" s="249">
        <f>O277*H277</f>
        <v>0</v>
      </c>
      <c r="Q277" s="249">
        <v>9.0000000000000006E-05</v>
      </c>
      <c r="R277" s="249">
        <f>Q277*H277</f>
        <v>0.21978</v>
      </c>
      <c r="S277" s="249">
        <v>0.042000000000000003</v>
      </c>
      <c r="T277" s="250">
        <f>S277*H277</f>
        <v>102.56400000000001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51" t="s">
        <v>227</v>
      </c>
      <c r="AT277" s="251" t="s">
        <v>213</v>
      </c>
      <c r="AU277" s="251" t="s">
        <v>92</v>
      </c>
      <c r="AY277" s="18" t="s">
        <v>210</v>
      </c>
      <c r="BE277" s="252">
        <f>IF(N277="základná",J277,0)</f>
        <v>0</v>
      </c>
      <c r="BF277" s="252">
        <f>IF(N277="znížená",J277,0)</f>
        <v>0</v>
      </c>
      <c r="BG277" s="252">
        <f>IF(N277="zákl. prenesená",J277,0)</f>
        <v>0</v>
      </c>
      <c r="BH277" s="252">
        <f>IF(N277="zníž. prenesená",J277,0)</f>
        <v>0</v>
      </c>
      <c r="BI277" s="252">
        <f>IF(N277="nulová",J277,0)</f>
        <v>0</v>
      </c>
      <c r="BJ277" s="18" t="s">
        <v>92</v>
      </c>
      <c r="BK277" s="252">
        <f>ROUND(I277*H277,2)</f>
        <v>0</v>
      </c>
      <c r="BL277" s="18" t="s">
        <v>227</v>
      </c>
      <c r="BM277" s="251" t="s">
        <v>781</v>
      </c>
    </row>
    <row r="278" s="2" customFormat="1" ht="23.4566" customHeight="1">
      <c r="A278" s="39"/>
      <c r="B278" s="40"/>
      <c r="C278" s="239" t="s">
        <v>672</v>
      </c>
      <c r="D278" s="239" t="s">
        <v>213</v>
      </c>
      <c r="E278" s="240" t="s">
        <v>784</v>
      </c>
      <c r="F278" s="241" t="s">
        <v>785</v>
      </c>
      <c r="G278" s="242" t="s">
        <v>563</v>
      </c>
      <c r="H278" s="243">
        <v>27</v>
      </c>
      <c r="I278" s="244"/>
      <c r="J278" s="245">
        <f>ROUND(I278*H278,2)</f>
        <v>0</v>
      </c>
      <c r="K278" s="246"/>
      <c r="L278" s="45"/>
      <c r="M278" s="247" t="s">
        <v>1</v>
      </c>
      <c r="N278" s="248" t="s">
        <v>42</v>
      </c>
      <c r="O278" s="98"/>
      <c r="P278" s="249">
        <f>O278*H278</f>
        <v>0</v>
      </c>
      <c r="Q278" s="249">
        <v>0</v>
      </c>
      <c r="R278" s="249">
        <f>Q278*H278</f>
        <v>0</v>
      </c>
      <c r="S278" s="249">
        <v>0.082000000000000003</v>
      </c>
      <c r="T278" s="250">
        <f>S278*H278</f>
        <v>2.214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51" t="s">
        <v>227</v>
      </c>
      <c r="AT278" s="251" t="s">
        <v>213</v>
      </c>
      <c r="AU278" s="251" t="s">
        <v>92</v>
      </c>
      <c r="AY278" s="18" t="s">
        <v>210</v>
      </c>
      <c r="BE278" s="252">
        <f>IF(N278="základná",J278,0)</f>
        <v>0</v>
      </c>
      <c r="BF278" s="252">
        <f>IF(N278="znížená",J278,0)</f>
        <v>0</v>
      </c>
      <c r="BG278" s="252">
        <f>IF(N278="zákl. prenesená",J278,0)</f>
        <v>0</v>
      </c>
      <c r="BH278" s="252">
        <f>IF(N278="zníž. prenesená",J278,0)</f>
        <v>0</v>
      </c>
      <c r="BI278" s="252">
        <f>IF(N278="nulová",J278,0)</f>
        <v>0</v>
      </c>
      <c r="BJ278" s="18" t="s">
        <v>92</v>
      </c>
      <c r="BK278" s="252">
        <f>ROUND(I278*H278,2)</f>
        <v>0</v>
      </c>
      <c r="BL278" s="18" t="s">
        <v>227</v>
      </c>
      <c r="BM278" s="251" t="s">
        <v>786</v>
      </c>
    </row>
    <row r="279" s="2" customFormat="1" ht="31.92453" customHeight="1">
      <c r="A279" s="39"/>
      <c r="B279" s="40"/>
      <c r="C279" s="239" t="s">
        <v>676</v>
      </c>
      <c r="D279" s="239" t="s">
        <v>213</v>
      </c>
      <c r="E279" s="240" t="s">
        <v>788</v>
      </c>
      <c r="F279" s="241" t="s">
        <v>789</v>
      </c>
      <c r="G279" s="242" t="s">
        <v>563</v>
      </c>
      <c r="H279" s="243">
        <v>76</v>
      </c>
      <c r="I279" s="244"/>
      <c r="J279" s="245">
        <f>ROUND(I279*H279,2)</f>
        <v>0</v>
      </c>
      <c r="K279" s="246"/>
      <c r="L279" s="45"/>
      <c r="M279" s="247" t="s">
        <v>1</v>
      </c>
      <c r="N279" s="248" t="s">
        <v>42</v>
      </c>
      <c r="O279" s="98"/>
      <c r="P279" s="249">
        <f>O279*H279</f>
        <v>0</v>
      </c>
      <c r="Q279" s="249">
        <v>0</v>
      </c>
      <c r="R279" s="249">
        <f>Q279*H279</f>
        <v>0</v>
      </c>
      <c r="S279" s="249">
        <v>0.036999999999999998</v>
      </c>
      <c r="T279" s="250">
        <f>S279*H279</f>
        <v>2.8119999999999998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51" t="s">
        <v>227</v>
      </c>
      <c r="AT279" s="251" t="s">
        <v>213</v>
      </c>
      <c r="AU279" s="251" t="s">
        <v>92</v>
      </c>
      <c r="AY279" s="18" t="s">
        <v>210</v>
      </c>
      <c r="BE279" s="252">
        <f>IF(N279="základná",J279,0)</f>
        <v>0</v>
      </c>
      <c r="BF279" s="252">
        <f>IF(N279="znížená",J279,0)</f>
        <v>0</v>
      </c>
      <c r="BG279" s="252">
        <f>IF(N279="zákl. prenesená",J279,0)</f>
        <v>0</v>
      </c>
      <c r="BH279" s="252">
        <f>IF(N279="zníž. prenesená",J279,0)</f>
        <v>0</v>
      </c>
      <c r="BI279" s="252">
        <f>IF(N279="nulová",J279,0)</f>
        <v>0</v>
      </c>
      <c r="BJ279" s="18" t="s">
        <v>92</v>
      </c>
      <c r="BK279" s="252">
        <f>ROUND(I279*H279,2)</f>
        <v>0</v>
      </c>
      <c r="BL279" s="18" t="s">
        <v>227</v>
      </c>
      <c r="BM279" s="251" t="s">
        <v>790</v>
      </c>
    </row>
    <row r="280" s="2" customFormat="1" ht="23.4566" customHeight="1">
      <c r="A280" s="39"/>
      <c r="B280" s="40"/>
      <c r="C280" s="239" t="s">
        <v>680</v>
      </c>
      <c r="D280" s="239" t="s">
        <v>213</v>
      </c>
      <c r="E280" s="240" t="s">
        <v>792</v>
      </c>
      <c r="F280" s="241" t="s">
        <v>793</v>
      </c>
      <c r="G280" s="242" t="s">
        <v>563</v>
      </c>
      <c r="H280" s="243">
        <v>5</v>
      </c>
      <c r="I280" s="244"/>
      <c r="J280" s="245">
        <f>ROUND(I280*H280,2)</f>
        <v>0</v>
      </c>
      <c r="K280" s="246"/>
      <c r="L280" s="45"/>
      <c r="M280" s="247" t="s">
        <v>1</v>
      </c>
      <c r="N280" s="248" t="s">
        <v>42</v>
      </c>
      <c r="O280" s="98"/>
      <c r="P280" s="249">
        <f>O280*H280</f>
        <v>0</v>
      </c>
      <c r="Q280" s="249">
        <v>0</v>
      </c>
      <c r="R280" s="249">
        <f>Q280*H280</f>
        <v>0</v>
      </c>
      <c r="S280" s="249">
        <v>0.0040000000000000001</v>
      </c>
      <c r="T280" s="250">
        <f>S280*H280</f>
        <v>0.02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51" t="s">
        <v>227</v>
      </c>
      <c r="AT280" s="251" t="s">
        <v>213</v>
      </c>
      <c r="AU280" s="251" t="s">
        <v>92</v>
      </c>
      <c r="AY280" s="18" t="s">
        <v>210</v>
      </c>
      <c r="BE280" s="252">
        <f>IF(N280="základná",J280,0)</f>
        <v>0</v>
      </c>
      <c r="BF280" s="252">
        <f>IF(N280="znížená",J280,0)</f>
        <v>0</v>
      </c>
      <c r="BG280" s="252">
        <f>IF(N280="zákl. prenesená",J280,0)</f>
        <v>0</v>
      </c>
      <c r="BH280" s="252">
        <f>IF(N280="zníž. prenesená",J280,0)</f>
        <v>0</v>
      </c>
      <c r="BI280" s="252">
        <f>IF(N280="nulová",J280,0)</f>
        <v>0</v>
      </c>
      <c r="BJ280" s="18" t="s">
        <v>92</v>
      </c>
      <c r="BK280" s="252">
        <f>ROUND(I280*H280,2)</f>
        <v>0</v>
      </c>
      <c r="BL280" s="18" t="s">
        <v>227</v>
      </c>
      <c r="BM280" s="251" t="s">
        <v>794</v>
      </c>
    </row>
    <row r="281" s="2" customFormat="1" ht="23.4566" customHeight="1">
      <c r="A281" s="39"/>
      <c r="B281" s="40"/>
      <c r="C281" s="239" t="s">
        <v>684</v>
      </c>
      <c r="D281" s="239" t="s">
        <v>213</v>
      </c>
      <c r="E281" s="240" t="s">
        <v>796</v>
      </c>
      <c r="F281" s="241" t="s">
        <v>797</v>
      </c>
      <c r="G281" s="242" t="s">
        <v>333</v>
      </c>
      <c r="H281" s="243">
        <v>6943.4399999999996</v>
      </c>
      <c r="I281" s="244"/>
      <c r="J281" s="245">
        <f>ROUND(I281*H281,2)</f>
        <v>0</v>
      </c>
      <c r="K281" s="246"/>
      <c r="L281" s="45"/>
      <c r="M281" s="247" t="s">
        <v>1</v>
      </c>
      <c r="N281" s="248" t="s">
        <v>42</v>
      </c>
      <c r="O281" s="98"/>
      <c r="P281" s="249">
        <f>O281*H281</f>
        <v>0</v>
      </c>
      <c r="Q281" s="249">
        <v>0</v>
      </c>
      <c r="R281" s="249">
        <f>Q281*H281</f>
        <v>0</v>
      </c>
      <c r="S281" s="249">
        <v>0</v>
      </c>
      <c r="T281" s="250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51" t="s">
        <v>227</v>
      </c>
      <c r="AT281" s="251" t="s">
        <v>213</v>
      </c>
      <c r="AU281" s="251" t="s">
        <v>92</v>
      </c>
      <c r="AY281" s="18" t="s">
        <v>210</v>
      </c>
      <c r="BE281" s="252">
        <f>IF(N281="základná",J281,0)</f>
        <v>0</v>
      </c>
      <c r="BF281" s="252">
        <f>IF(N281="znížená",J281,0)</f>
        <v>0</v>
      </c>
      <c r="BG281" s="252">
        <f>IF(N281="zákl. prenesená",J281,0)</f>
        <v>0</v>
      </c>
      <c r="BH281" s="252">
        <f>IF(N281="zníž. prenesená",J281,0)</f>
        <v>0</v>
      </c>
      <c r="BI281" s="252">
        <f>IF(N281="nulová",J281,0)</f>
        <v>0</v>
      </c>
      <c r="BJ281" s="18" t="s">
        <v>92</v>
      </c>
      <c r="BK281" s="252">
        <f>ROUND(I281*H281,2)</f>
        <v>0</v>
      </c>
      <c r="BL281" s="18" t="s">
        <v>227</v>
      </c>
      <c r="BM281" s="251" t="s">
        <v>798</v>
      </c>
    </row>
    <row r="282" s="13" customFormat="1">
      <c r="A282" s="13"/>
      <c r="B282" s="258"/>
      <c r="C282" s="259"/>
      <c r="D282" s="260" t="s">
        <v>256</v>
      </c>
      <c r="E282" s="261" t="s">
        <v>1</v>
      </c>
      <c r="F282" s="262" t="s">
        <v>1416</v>
      </c>
      <c r="G282" s="259"/>
      <c r="H282" s="263">
        <v>4565.3490000000002</v>
      </c>
      <c r="I282" s="264"/>
      <c r="J282" s="259"/>
      <c r="K282" s="259"/>
      <c r="L282" s="265"/>
      <c r="M282" s="266"/>
      <c r="N282" s="267"/>
      <c r="O282" s="267"/>
      <c r="P282" s="267"/>
      <c r="Q282" s="267"/>
      <c r="R282" s="267"/>
      <c r="S282" s="267"/>
      <c r="T282" s="268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69" t="s">
        <v>256</v>
      </c>
      <c r="AU282" s="269" t="s">
        <v>92</v>
      </c>
      <c r="AV282" s="13" t="s">
        <v>92</v>
      </c>
      <c r="AW282" s="13" t="s">
        <v>32</v>
      </c>
      <c r="AX282" s="13" t="s">
        <v>76</v>
      </c>
      <c r="AY282" s="269" t="s">
        <v>210</v>
      </c>
    </row>
    <row r="283" s="13" customFormat="1">
      <c r="A283" s="13"/>
      <c r="B283" s="258"/>
      <c r="C283" s="259"/>
      <c r="D283" s="260" t="s">
        <v>256</v>
      </c>
      <c r="E283" s="261" t="s">
        <v>1</v>
      </c>
      <c r="F283" s="262" t="s">
        <v>1417</v>
      </c>
      <c r="G283" s="259"/>
      <c r="H283" s="263">
        <v>5.0460000000000003</v>
      </c>
      <c r="I283" s="264"/>
      <c r="J283" s="259"/>
      <c r="K283" s="259"/>
      <c r="L283" s="265"/>
      <c r="M283" s="266"/>
      <c r="N283" s="267"/>
      <c r="O283" s="267"/>
      <c r="P283" s="267"/>
      <c r="Q283" s="267"/>
      <c r="R283" s="267"/>
      <c r="S283" s="267"/>
      <c r="T283" s="268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69" t="s">
        <v>256</v>
      </c>
      <c r="AU283" s="269" t="s">
        <v>92</v>
      </c>
      <c r="AV283" s="13" t="s">
        <v>92</v>
      </c>
      <c r="AW283" s="13" t="s">
        <v>32</v>
      </c>
      <c r="AX283" s="13" t="s">
        <v>76</v>
      </c>
      <c r="AY283" s="269" t="s">
        <v>210</v>
      </c>
    </row>
    <row r="284" s="13" customFormat="1">
      <c r="A284" s="13"/>
      <c r="B284" s="258"/>
      <c r="C284" s="259"/>
      <c r="D284" s="260" t="s">
        <v>256</v>
      </c>
      <c r="E284" s="261" t="s">
        <v>1</v>
      </c>
      <c r="F284" s="262" t="s">
        <v>1318</v>
      </c>
      <c r="G284" s="259"/>
      <c r="H284" s="263">
        <v>1604.9880000000001</v>
      </c>
      <c r="I284" s="264"/>
      <c r="J284" s="259"/>
      <c r="K284" s="259"/>
      <c r="L284" s="265"/>
      <c r="M284" s="266"/>
      <c r="N284" s="267"/>
      <c r="O284" s="267"/>
      <c r="P284" s="267"/>
      <c r="Q284" s="267"/>
      <c r="R284" s="267"/>
      <c r="S284" s="267"/>
      <c r="T284" s="268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69" t="s">
        <v>256</v>
      </c>
      <c r="AU284" s="269" t="s">
        <v>92</v>
      </c>
      <c r="AV284" s="13" t="s">
        <v>92</v>
      </c>
      <c r="AW284" s="13" t="s">
        <v>32</v>
      </c>
      <c r="AX284" s="13" t="s">
        <v>76</v>
      </c>
      <c r="AY284" s="269" t="s">
        <v>210</v>
      </c>
    </row>
    <row r="285" s="13" customFormat="1">
      <c r="A285" s="13"/>
      <c r="B285" s="258"/>
      <c r="C285" s="259"/>
      <c r="D285" s="260" t="s">
        <v>256</v>
      </c>
      <c r="E285" s="261" t="s">
        <v>1</v>
      </c>
      <c r="F285" s="262" t="s">
        <v>1319</v>
      </c>
      <c r="G285" s="259"/>
      <c r="H285" s="263">
        <v>665.49300000000005</v>
      </c>
      <c r="I285" s="264"/>
      <c r="J285" s="259"/>
      <c r="K285" s="259"/>
      <c r="L285" s="265"/>
      <c r="M285" s="266"/>
      <c r="N285" s="267"/>
      <c r="O285" s="267"/>
      <c r="P285" s="267"/>
      <c r="Q285" s="267"/>
      <c r="R285" s="267"/>
      <c r="S285" s="267"/>
      <c r="T285" s="268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69" t="s">
        <v>256</v>
      </c>
      <c r="AU285" s="269" t="s">
        <v>92</v>
      </c>
      <c r="AV285" s="13" t="s">
        <v>92</v>
      </c>
      <c r="AW285" s="13" t="s">
        <v>32</v>
      </c>
      <c r="AX285" s="13" t="s">
        <v>76</v>
      </c>
      <c r="AY285" s="269" t="s">
        <v>210</v>
      </c>
    </row>
    <row r="286" s="13" customFormat="1">
      <c r="A286" s="13"/>
      <c r="B286" s="258"/>
      <c r="C286" s="259"/>
      <c r="D286" s="260" t="s">
        <v>256</v>
      </c>
      <c r="E286" s="261" t="s">
        <v>1</v>
      </c>
      <c r="F286" s="262" t="s">
        <v>1418</v>
      </c>
      <c r="G286" s="259"/>
      <c r="H286" s="263">
        <v>102.56399999999999</v>
      </c>
      <c r="I286" s="264"/>
      <c r="J286" s="259"/>
      <c r="K286" s="259"/>
      <c r="L286" s="265"/>
      <c r="M286" s="266"/>
      <c r="N286" s="267"/>
      <c r="O286" s="267"/>
      <c r="P286" s="267"/>
      <c r="Q286" s="267"/>
      <c r="R286" s="267"/>
      <c r="S286" s="267"/>
      <c r="T286" s="268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69" t="s">
        <v>256</v>
      </c>
      <c r="AU286" s="269" t="s">
        <v>92</v>
      </c>
      <c r="AV286" s="13" t="s">
        <v>92</v>
      </c>
      <c r="AW286" s="13" t="s">
        <v>32</v>
      </c>
      <c r="AX286" s="13" t="s">
        <v>76</v>
      </c>
      <c r="AY286" s="269" t="s">
        <v>210</v>
      </c>
    </row>
    <row r="287" s="14" customFormat="1">
      <c r="A287" s="14"/>
      <c r="B287" s="270"/>
      <c r="C287" s="271"/>
      <c r="D287" s="260" t="s">
        <v>256</v>
      </c>
      <c r="E287" s="272" t="s">
        <v>1</v>
      </c>
      <c r="F287" s="273" t="s">
        <v>268</v>
      </c>
      <c r="G287" s="271"/>
      <c r="H287" s="274">
        <v>6943.4399999999996</v>
      </c>
      <c r="I287" s="275"/>
      <c r="J287" s="271"/>
      <c r="K287" s="271"/>
      <c r="L287" s="276"/>
      <c r="M287" s="277"/>
      <c r="N287" s="278"/>
      <c r="O287" s="278"/>
      <c r="P287" s="278"/>
      <c r="Q287" s="278"/>
      <c r="R287" s="278"/>
      <c r="S287" s="278"/>
      <c r="T287" s="279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80" t="s">
        <v>256</v>
      </c>
      <c r="AU287" s="280" t="s">
        <v>92</v>
      </c>
      <c r="AV287" s="14" t="s">
        <v>227</v>
      </c>
      <c r="AW287" s="14" t="s">
        <v>32</v>
      </c>
      <c r="AX287" s="14" t="s">
        <v>84</v>
      </c>
      <c r="AY287" s="280" t="s">
        <v>210</v>
      </c>
    </row>
    <row r="288" s="2" customFormat="1" ht="23.4566" customHeight="1">
      <c r="A288" s="39"/>
      <c r="B288" s="40"/>
      <c r="C288" s="239" t="s">
        <v>689</v>
      </c>
      <c r="D288" s="239" t="s">
        <v>213</v>
      </c>
      <c r="E288" s="240" t="s">
        <v>803</v>
      </c>
      <c r="F288" s="241" t="s">
        <v>804</v>
      </c>
      <c r="G288" s="242" t="s">
        <v>333</v>
      </c>
      <c r="H288" s="243">
        <v>109220.55</v>
      </c>
      <c r="I288" s="244"/>
      <c r="J288" s="245">
        <f>ROUND(I288*H288,2)</f>
        <v>0</v>
      </c>
      <c r="K288" s="246"/>
      <c r="L288" s="45"/>
      <c r="M288" s="247" t="s">
        <v>1</v>
      </c>
      <c r="N288" s="248" t="s">
        <v>42</v>
      </c>
      <c r="O288" s="98"/>
      <c r="P288" s="249">
        <f>O288*H288</f>
        <v>0</v>
      </c>
      <c r="Q288" s="249">
        <v>0</v>
      </c>
      <c r="R288" s="249">
        <f>Q288*H288</f>
        <v>0</v>
      </c>
      <c r="S288" s="249">
        <v>0</v>
      </c>
      <c r="T288" s="250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51" t="s">
        <v>227</v>
      </c>
      <c r="AT288" s="251" t="s">
        <v>213</v>
      </c>
      <c r="AU288" s="251" t="s">
        <v>92</v>
      </c>
      <c r="AY288" s="18" t="s">
        <v>210</v>
      </c>
      <c r="BE288" s="252">
        <f>IF(N288="základná",J288,0)</f>
        <v>0</v>
      </c>
      <c r="BF288" s="252">
        <f>IF(N288="znížená",J288,0)</f>
        <v>0</v>
      </c>
      <c r="BG288" s="252">
        <f>IF(N288="zákl. prenesená",J288,0)</f>
        <v>0</v>
      </c>
      <c r="BH288" s="252">
        <f>IF(N288="zníž. prenesená",J288,0)</f>
        <v>0</v>
      </c>
      <c r="BI288" s="252">
        <f>IF(N288="nulová",J288,0)</f>
        <v>0</v>
      </c>
      <c r="BJ288" s="18" t="s">
        <v>92</v>
      </c>
      <c r="BK288" s="252">
        <f>ROUND(I288*H288,2)</f>
        <v>0</v>
      </c>
      <c r="BL288" s="18" t="s">
        <v>227</v>
      </c>
      <c r="BM288" s="251" t="s">
        <v>805</v>
      </c>
    </row>
    <row r="289" s="13" customFormat="1">
      <c r="A289" s="13"/>
      <c r="B289" s="258"/>
      <c r="C289" s="259"/>
      <c r="D289" s="260" t="s">
        <v>256</v>
      </c>
      <c r="E289" s="261" t="s">
        <v>1</v>
      </c>
      <c r="F289" s="262" t="s">
        <v>1419</v>
      </c>
      <c r="G289" s="259"/>
      <c r="H289" s="263">
        <v>86741.630999999994</v>
      </c>
      <c r="I289" s="264"/>
      <c r="J289" s="259"/>
      <c r="K289" s="259"/>
      <c r="L289" s="265"/>
      <c r="M289" s="266"/>
      <c r="N289" s="267"/>
      <c r="O289" s="267"/>
      <c r="P289" s="267"/>
      <c r="Q289" s="267"/>
      <c r="R289" s="267"/>
      <c r="S289" s="267"/>
      <c r="T289" s="268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69" t="s">
        <v>256</v>
      </c>
      <c r="AU289" s="269" t="s">
        <v>92</v>
      </c>
      <c r="AV289" s="13" t="s">
        <v>92</v>
      </c>
      <c r="AW289" s="13" t="s">
        <v>32</v>
      </c>
      <c r="AX289" s="13" t="s">
        <v>76</v>
      </c>
      <c r="AY289" s="269" t="s">
        <v>210</v>
      </c>
    </row>
    <row r="290" s="13" customFormat="1">
      <c r="A290" s="13"/>
      <c r="B290" s="258"/>
      <c r="C290" s="259"/>
      <c r="D290" s="260" t="s">
        <v>256</v>
      </c>
      <c r="E290" s="261" t="s">
        <v>1</v>
      </c>
      <c r="F290" s="262" t="s">
        <v>1420</v>
      </c>
      <c r="G290" s="259"/>
      <c r="H290" s="263">
        <v>95.873999999999995</v>
      </c>
      <c r="I290" s="264"/>
      <c r="J290" s="259"/>
      <c r="K290" s="259"/>
      <c r="L290" s="265"/>
      <c r="M290" s="266"/>
      <c r="N290" s="267"/>
      <c r="O290" s="267"/>
      <c r="P290" s="267"/>
      <c r="Q290" s="267"/>
      <c r="R290" s="267"/>
      <c r="S290" s="267"/>
      <c r="T290" s="268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69" t="s">
        <v>256</v>
      </c>
      <c r="AU290" s="269" t="s">
        <v>92</v>
      </c>
      <c r="AV290" s="13" t="s">
        <v>92</v>
      </c>
      <c r="AW290" s="13" t="s">
        <v>32</v>
      </c>
      <c r="AX290" s="13" t="s">
        <v>76</v>
      </c>
      <c r="AY290" s="269" t="s">
        <v>210</v>
      </c>
    </row>
    <row r="291" s="13" customFormat="1">
      <c r="A291" s="13"/>
      <c r="B291" s="258"/>
      <c r="C291" s="259"/>
      <c r="D291" s="260" t="s">
        <v>256</v>
      </c>
      <c r="E291" s="261" t="s">
        <v>1</v>
      </c>
      <c r="F291" s="262" t="s">
        <v>1421</v>
      </c>
      <c r="G291" s="259"/>
      <c r="H291" s="263">
        <v>14444.892</v>
      </c>
      <c r="I291" s="264"/>
      <c r="J291" s="259"/>
      <c r="K291" s="259"/>
      <c r="L291" s="265"/>
      <c r="M291" s="266"/>
      <c r="N291" s="267"/>
      <c r="O291" s="267"/>
      <c r="P291" s="267"/>
      <c r="Q291" s="267"/>
      <c r="R291" s="267"/>
      <c r="S291" s="267"/>
      <c r="T291" s="268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69" t="s">
        <v>256</v>
      </c>
      <c r="AU291" s="269" t="s">
        <v>92</v>
      </c>
      <c r="AV291" s="13" t="s">
        <v>92</v>
      </c>
      <c r="AW291" s="13" t="s">
        <v>32</v>
      </c>
      <c r="AX291" s="13" t="s">
        <v>76</v>
      </c>
      <c r="AY291" s="269" t="s">
        <v>210</v>
      </c>
    </row>
    <row r="292" s="13" customFormat="1">
      <c r="A292" s="13"/>
      <c r="B292" s="258"/>
      <c r="C292" s="259"/>
      <c r="D292" s="260" t="s">
        <v>256</v>
      </c>
      <c r="E292" s="261" t="s">
        <v>1</v>
      </c>
      <c r="F292" s="262" t="s">
        <v>1422</v>
      </c>
      <c r="G292" s="259"/>
      <c r="H292" s="263">
        <v>5989.4369999999999</v>
      </c>
      <c r="I292" s="264"/>
      <c r="J292" s="259"/>
      <c r="K292" s="259"/>
      <c r="L292" s="265"/>
      <c r="M292" s="266"/>
      <c r="N292" s="267"/>
      <c r="O292" s="267"/>
      <c r="P292" s="267"/>
      <c r="Q292" s="267"/>
      <c r="R292" s="267"/>
      <c r="S292" s="267"/>
      <c r="T292" s="268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69" t="s">
        <v>256</v>
      </c>
      <c r="AU292" s="269" t="s">
        <v>92</v>
      </c>
      <c r="AV292" s="13" t="s">
        <v>92</v>
      </c>
      <c r="AW292" s="13" t="s">
        <v>32</v>
      </c>
      <c r="AX292" s="13" t="s">
        <v>76</v>
      </c>
      <c r="AY292" s="269" t="s">
        <v>210</v>
      </c>
    </row>
    <row r="293" s="13" customFormat="1">
      <c r="A293" s="13"/>
      <c r="B293" s="258"/>
      <c r="C293" s="259"/>
      <c r="D293" s="260" t="s">
        <v>256</v>
      </c>
      <c r="E293" s="261" t="s">
        <v>1</v>
      </c>
      <c r="F293" s="262" t="s">
        <v>1423</v>
      </c>
      <c r="G293" s="259"/>
      <c r="H293" s="263">
        <v>1948.7159999999999</v>
      </c>
      <c r="I293" s="264"/>
      <c r="J293" s="259"/>
      <c r="K293" s="259"/>
      <c r="L293" s="265"/>
      <c r="M293" s="266"/>
      <c r="N293" s="267"/>
      <c r="O293" s="267"/>
      <c r="P293" s="267"/>
      <c r="Q293" s="267"/>
      <c r="R293" s="267"/>
      <c r="S293" s="267"/>
      <c r="T293" s="268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69" t="s">
        <v>256</v>
      </c>
      <c r="AU293" s="269" t="s">
        <v>92</v>
      </c>
      <c r="AV293" s="13" t="s">
        <v>92</v>
      </c>
      <c r="AW293" s="13" t="s">
        <v>32</v>
      </c>
      <c r="AX293" s="13" t="s">
        <v>76</v>
      </c>
      <c r="AY293" s="269" t="s">
        <v>210</v>
      </c>
    </row>
    <row r="294" s="14" customFormat="1">
      <c r="A294" s="14"/>
      <c r="B294" s="270"/>
      <c r="C294" s="271"/>
      <c r="D294" s="260" t="s">
        <v>256</v>
      </c>
      <c r="E294" s="272" t="s">
        <v>1</v>
      </c>
      <c r="F294" s="273" t="s">
        <v>268</v>
      </c>
      <c r="G294" s="271"/>
      <c r="H294" s="274">
        <v>109220.55</v>
      </c>
      <c r="I294" s="275"/>
      <c r="J294" s="271"/>
      <c r="K294" s="271"/>
      <c r="L294" s="276"/>
      <c r="M294" s="277"/>
      <c r="N294" s="278"/>
      <c r="O294" s="278"/>
      <c r="P294" s="278"/>
      <c r="Q294" s="278"/>
      <c r="R294" s="278"/>
      <c r="S294" s="278"/>
      <c r="T294" s="279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80" t="s">
        <v>256</v>
      </c>
      <c r="AU294" s="280" t="s">
        <v>92</v>
      </c>
      <c r="AV294" s="14" t="s">
        <v>227</v>
      </c>
      <c r="AW294" s="14" t="s">
        <v>32</v>
      </c>
      <c r="AX294" s="14" t="s">
        <v>84</v>
      </c>
      <c r="AY294" s="280" t="s">
        <v>210</v>
      </c>
    </row>
    <row r="295" s="12" customFormat="1" ht="22.8" customHeight="1">
      <c r="A295" s="12"/>
      <c r="B295" s="223"/>
      <c r="C295" s="224"/>
      <c r="D295" s="225" t="s">
        <v>75</v>
      </c>
      <c r="E295" s="237" t="s">
        <v>741</v>
      </c>
      <c r="F295" s="237" t="s">
        <v>807</v>
      </c>
      <c r="G295" s="224"/>
      <c r="H295" s="224"/>
      <c r="I295" s="227"/>
      <c r="J295" s="238">
        <f>BK295</f>
        <v>0</v>
      </c>
      <c r="K295" s="224"/>
      <c r="L295" s="229"/>
      <c r="M295" s="230"/>
      <c r="N295" s="231"/>
      <c r="O295" s="231"/>
      <c r="P295" s="232">
        <f>P296</f>
        <v>0</v>
      </c>
      <c r="Q295" s="231"/>
      <c r="R295" s="232">
        <f>R296</f>
        <v>0</v>
      </c>
      <c r="S295" s="231"/>
      <c r="T295" s="233">
        <f>T296</f>
        <v>0</v>
      </c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R295" s="234" t="s">
        <v>84</v>
      </c>
      <c r="AT295" s="235" t="s">
        <v>75</v>
      </c>
      <c r="AU295" s="235" t="s">
        <v>84</v>
      </c>
      <c r="AY295" s="234" t="s">
        <v>210</v>
      </c>
      <c r="BK295" s="236">
        <f>BK296</f>
        <v>0</v>
      </c>
    </row>
    <row r="296" s="2" customFormat="1" ht="23.4566" customHeight="1">
      <c r="A296" s="39"/>
      <c r="B296" s="40"/>
      <c r="C296" s="239" t="s">
        <v>694</v>
      </c>
      <c r="D296" s="239" t="s">
        <v>213</v>
      </c>
      <c r="E296" s="240" t="s">
        <v>809</v>
      </c>
      <c r="F296" s="241" t="s">
        <v>810</v>
      </c>
      <c r="G296" s="242" t="s">
        <v>333</v>
      </c>
      <c r="H296" s="243">
        <v>10712.905000000001</v>
      </c>
      <c r="I296" s="244"/>
      <c r="J296" s="245">
        <f>ROUND(I296*H296,2)</f>
        <v>0</v>
      </c>
      <c r="K296" s="246"/>
      <c r="L296" s="45"/>
      <c r="M296" s="253" t="s">
        <v>1</v>
      </c>
      <c r="N296" s="254" t="s">
        <v>42</v>
      </c>
      <c r="O296" s="255"/>
      <c r="P296" s="256">
        <f>O296*H296</f>
        <v>0</v>
      </c>
      <c r="Q296" s="256">
        <v>0</v>
      </c>
      <c r="R296" s="256">
        <f>Q296*H296</f>
        <v>0</v>
      </c>
      <c r="S296" s="256">
        <v>0</v>
      </c>
      <c r="T296" s="257">
        <f>S296*H296</f>
        <v>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51" t="s">
        <v>227</v>
      </c>
      <c r="AT296" s="251" t="s">
        <v>213</v>
      </c>
      <c r="AU296" s="251" t="s">
        <v>92</v>
      </c>
      <c r="AY296" s="18" t="s">
        <v>210</v>
      </c>
      <c r="BE296" s="252">
        <f>IF(N296="základná",J296,0)</f>
        <v>0</v>
      </c>
      <c r="BF296" s="252">
        <f>IF(N296="znížená",J296,0)</f>
        <v>0</v>
      </c>
      <c r="BG296" s="252">
        <f>IF(N296="zákl. prenesená",J296,0)</f>
        <v>0</v>
      </c>
      <c r="BH296" s="252">
        <f>IF(N296="zníž. prenesená",J296,0)</f>
        <v>0</v>
      </c>
      <c r="BI296" s="252">
        <f>IF(N296="nulová",J296,0)</f>
        <v>0</v>
      </c>
      <c r="BJ296" s="18" t="s">
        <v>92</v>
      </c>
      <c r="BK296" s="252">
        <f>ROUND(I296*H296,2)</f>
        <v>0</v>
      </c>
      <c r="BL296" s="18" t="s">
        <v>227</v>
      </c>
      <c r="BM296" s="251" t="s">
        <v>811</v>
      </c>
    </row>
    <row r="297" s="2" customFormat="1" ht="6.96" customHeight="1">
      <c r="A297" s="39"/>
      <c r="B297" s="73"/>
      <c r="C297" s="74"/>
      <c r="D297" s="74"/>
      <c r="E297" s="74"/>
      <c r="F297" s="74"/>
      <c r="G297" s="74"/>
      <c r="H297" s="74"/>
      <c r="I297" s="74"/>
      <c r="J297" s="74"/>
      <c r="K297" s="74"/>
      <c r="L297" s="45"/>
      <c r="M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</row>
  </sheetData>
  <sheetProtection sheet="1" autoFilter="0" formatColumns="0" formatRows="0" objects="1" scenarios="1" spinCount="100000" saltValue="BY/22/kjWYridj6cPBaApFZm2e56ZqI1O17uCyFy1JUecnrkfktKlCvvLUe4+JiOZL19VFEkKjIBjMUUQw27kQ==" hashValue="xdKokBDiWO0ibjhd/JtjBFKRkj5IoXBLy5W/UZzYTbnSC/u8ovwLQQCZ77iQ62qYS+zamSjOJyVOAOO0kEtS4Q==" algorithmName="SHA-512" password="CC35"/>
  <autoFilter ref="C126:K296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5:H115"/>
    <mergeCell ref="E117:H117"/>
    <mergeCell ref="E119:H119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7.863281" style="1" customWidth="1"/>
    <col min="2" max="2" width="1.007813" style="1" customWidth="1"/>
    <col min="3" max="3" width="4.011719" style="1" customWidth="1"/>
    <col min="4" max="4" width="4.152344" style="1" customWidth="1"/>
    <col min="5" max="5" width="16.15234" style="1" customWidth="1"/>
    <col min="6" max="6" width="48.15234" style="1" customWidth="1"/>
    <col min="7" max="7" width="7.011719" style="1" customWidth="1"/>
    <col min="8" max="8" width="13.29297" style="1" customWidth="1"/>
    <col min="9" max="9" width="15.01172" style="1" customWidth="1"/>
    <col min="10" max="10" width="21.15234" style="1" customWidth="1"/>
    <col min="11" max="11" width="21.15234" style="1" hidden="1" customWidth="1"/>
    <col min="12" max="12" width="8.863281" style="1" customWidth="1"/>
    <col min="13" max="13" width="10.29297" style="1" hidden="1" customWidth="1"/>
    <col min="14" max="14" width="9.140625" style="1" hidden="1"/>
    <col min="15" max="15" width="13.43359" style="1" hidden="1" customWidth="1"/>
    <col min="16" max="16" width="13.43359" style="1" hidden="1" customWidth="1"/>
    <col min="17" max="17" width="13.43359" style="1" hidden="1" customWidth="1"/>
    <col min="18" max="18" width="13.43359" style="1" hidden="1" customWidth="1"/>
    <col min="19" max="19" width="13.43359" style="1" hidden="1" customWidth="1"/>
    <col min="20" max="20" width="13.43359" style="1" hidden="1" customWidth="1"/>
    <col min="21" max="21" width="15.43359" style="1" hidden="1" customWidth="1"/>
    <col min="22" max="22" width="11.72266" style="1" customWidth="1"/>
    <col min="23" max="23" width="15.43359" style="1" customWidth="1"/>
    <col min="24" max="24" width="11.72266" style="1" customWidth="1"/>
    <col min="25" max="25" width="14.15234" style="1" customWidth="1"/>
    <col min="26" max="26" width="10.43359" style="1" customWidth="1"/>
    <col min="27" max="27" width="14.15234" style="1" customWidth="1"/>
    <col min="28" max="28" width="15.43359" style="1" customWidth="1"/>
    <col min="29" max="29" width="10.43359" style="1" customWidth="1"/>
    <col min="30" max="30" width="14.15234" style="1" customWidth="1"/>
    <col min="31" max="31" width="15.43359" style="1" customWidth="1"/>
    <col min="44" max="44" width="9.140625" style="1" hidden="1"/>
    <col min="45" max="45" width="9.140625" style="1" hidden="1"/>
    <col min="46" max="46" width="9.140625" style="1" hidden="1"/>
    <col min="47" max="47" width="9.140625" style="1" hidden="1"/>
    <col min="48" max="48" width="9.140625" style="1" hidden="1"/>
    <col min="49" max="49" width="9.140625" style="1" hidden="1"/>
    <col min="50" max="50" width="9.140625" style="1" hidden="1"/>
    <col min="51" max="51" width="9.140625" style="1" hidden="1"/>
    <col min="52" max="52" width="9.140625" style="1" hidden="1"/>
    <col min="53" max="53" width="9.140625" style="1" hidden="1"/>
    <col min="54" max="54" width="9.140625" style="1" hidden="1"/>
    <col min="55" max="55" width="9.140625" style="1" hidden="1"/>
    <col min="56" max="56" width="9.140625" style="1" hidden="1"/>
    <col min="57" max="57" width="9.140625" style="1" hidden="1"/>
    <col min="58" max="58" width="9.140625" style="1" hidden="1"/>
    <col min="59" max="59" width="9.140625" style="1" hidden="1"/>
    <col min="60" max="60" width="9.140625" style="1" hidden="1"/>
    <col min="61" max="61" width="9.140625" style="1" hidden="1"/>
    <col min="62" max="62" width="9.140625" style="1" hidden="1"/>
    <col min="63" max="63" width="9.140625" style="1" hidden="1"/>
    <col min="64" max="64" width="9.140625" style="1" hidden="1"/>
    <col min="65" max="65" width="9.140625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116</v>
      </c>
    </row>
    <row r="3" s="1" customFormat="1" ht="6.96" customHeight="1">
      <c r="B3" s="154"/>
      <c r="C3" s="155"/>
      <c r="D3" s="155"/>
      <c r="E3" s="155"/>
      <c r="F3" s="155"/>
      <c r="G3" s="155"/>
      <c r="H3" s="155"/>
      <c r="I3" s="155"/>
      <c r="J3" s="155"/>
      <c r="K3" s="155"/>
      <c r="L3" s="21"/>
      <c r="AT3" s="18" t="s">
        <v>76</v>
      </c>
    </row>
    <row r="4" s="1" customFormat="1" ht="24.96" customHeight="1">
      <c r="B4" s="21"/>
      <c r="D4" s="156" t="s">
        <v>184</v>
      </c>
      <c r="L4" s="21"/>
      <c r="M4" s="157" t="s">
        <v>9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58" t="s">
        <v>15</v>
      </c>
      <c r="L6" s="21"/>
    </row>
    <row r="7" s="1" customFormat="1" ht="27.84906" customHeight="1">
      <c r="B7" s="21"/>
      <c r="E7" s="159" t="str">
        <f>'Rekapitulácia stavby'!K6</f>
        <v>Rekonštrukcia cesty a mostov II/512 hr. Trenčianskeho kraja - Veľké Pole - križ. II/428 Žarnovica , I. etapa</v>
      </c>
      <c r="F7" s="158"/>
      <c r="G7" s="158"/>
      <c r="H7" s="158"/>
      <c r="L7" s="21"/>
    </row>
    <row r="8">
      <c r="B8" s="21"/>
      <c r="D8" s="158" t="s">
        <v>185</v>
      </c>
      <c r="L8" s="21"/>
    </row>
    <row r="9" s="1" customFormat="1" ht="16.30189" customHeight="1">
      <c r="B9" s="21"/>
      <c r="E9" s="159" t="s">
        <v>1292</v>
      </c>
      <c r="F9" s="1"/>
      <c r="G9" s="1"/>
      <c r="H9" s="1"/>
      <c r="L9" s="21"/>
    </row>
    <row r="10" s="1" customFormat="1" ht="12" customHeight="1">
      <c r="B10" s="21"/>
      <c r="D10" s="158" t="s">
        <v>235</v>
      </c>
      <c r="L10" s="21"/>
    </row>
    <row r="11" s="2" customFormat="1" ht="16.30189" customHeight="1">
      <c r="A11" s="39"/>
      <c r="B11" s="45"/>
      <c r="C11" s="39"/>
      <c r="D11" s="39"/>
      <c r="E11" s="170" t="s">
        <v>1424</v>
      </c>
      <c r="F11" s="39"/>
      <c r="G11" s="39"/>
      <c r="H11" s="39"/>
      <c r="I11" s="39"/>
      <c r="J11" s="39"/>
      <c r="K11" s="39"/>
      <c r="L11" s="70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58" t="s">
        <v>996</v>
      </c>
      <c r="E12" s="39"/>
      <c r="F12" s="39"/>
      <c r="G12" s="39"/>
      <c r="H12" s="39"/>
      <c r="I12" s="39"/>
      <c r="J12" s="39"/>
      <c r="K12" s="39"/>
      <c r="L12" s="70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6.30189" customHeight="1">
      <c r="A13" s="39"/>
      <c r="B13" s="45"/>
      <c r="C13" s="39"/>
      <c r="D13" s="39"/>
      <c r="E13" s="160" t="s">
        <v>1425</v>
      </c>
      <c r="F13" s="39"/>
      <c r="G13" s="39"/>
      <c r="H13" s="39"/>
      <c r="I13" s="39"/>
      <c r="J13" s="39"/>
      <c r="K13" s="39"/>
      <c r="L13" s="70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>
      <c r="A14" s="39"/>
      <c r="B14" s="45"/>
      <c r="C14" s="39"/>
      <c r="D14" s="39"/>
      <c r="E14" s="39"/>
      <c r="F14" s="39"/>
      <c r="G14" s="39"/>
      <c r="H14" s="39"/>
      <c r="I14" s="39"/>
      <c r="J14" s="39"/>
      <c r="K14" s="39"/>
      <c r="L14" s="70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2" customHeight="1">
      <c r="A15" s="39"/>
      <c r="B15" s="45"/>
      <c r="C15" s="39"/>
      <c r="D15" s="158" t="s">
        <v>17</v>
      </c>
      <c r="E15" s="39"/>
      <c r="F15" s="148" t="s">
        <v>1</v>
      </c>
      <c r="G15" s="39"/>
      <c r="H15" s="39"/>
      <c r="I15" s="158" t="s">
        <v>18</v>
      </c>
      <c r="J15" s="148" t="s">
        <v>1</v>
      </c>
      <c r="K15" s="39"/>
      <c r="L15" s="70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12" customHeight="1">
      <c r="A16" s="39"/>
      <c r="B16" s="45"/>
      <c r="C16" s="39"/>
      <c r="D16" s="158" t="s">
        <v>19</v>
      </c>
      <c r="E16" s="39"/>
      <c r="F16" s="148" t="s">
        <v>20</v>
      </c>
      <c r="G16" s="39"/>
      <c r="H16" s="39"/>
      <c r="I16" s="158" t="s">
        <v>21</v>
      </c>
      <c r="J16" s="161" t="str">
        <f>'Rekapitulácia stavby'!AN8</f>
        <v>14. 12. 2020</v>
      </c>
      <c r="K16" s="39"/>
      <c r="L16" s="70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0.8" customHeight="1">
      <c r="A17" s="39"/>
      <c r="B17" s="45"/>
      <c r="C17" s="39"/>
      <c r="D17" s="39"/>
      <c r="E17" s="39"/>
      <c r="F17" s="39"/>
      <c r="G17" s="39"/>
      <c r="H17" s="39"/>
      <c r="I17" s="39"/>
      <c r="J17" s="39"/>
      <c r="K17" s="39"/>
      <c r="L17" s="70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2" customHeight="1">
      <c r="A18" s="39"/>
      <c r="B18" s="45"/>
      <c r="C18" s="39"/>
      <c r="D18" s="158" t="s">
        <v>23</v>
      </c>
      <c r="E18" s="39"/>
      <c r="F18" s="39"/>
      <c r="G18" s="39"/>
      <c r="H18" s="39"/>
      <c r="I18" s="158" t="s">
        <v>24</v>
      </c>
      <c r="J18" s="148" t="s">
        <v>1</v>
      </c>
      <c r="K18" s="39"/>
      <c r="L18" s="70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18" customHeight="1">
      <c r="A19" s="39"/>
      <c r="B19" s="45"/>
      <c r="C19" s="39"/>
      <c r="D19" s="39"/>
      <c r="E19" s="148" t="s">
        <v>25</v>
      </c>
      <c r="F19" s="39"/>
      <c r="G19" s="39"/>
      <c r="H19" s="39"/>
      <c r="I19" s="158" t="s">
        <v>26</v>
      </c>
      <c r="J19" s="148" t="s">
        <v>1</v>
      </c>
      <c r="K19" s="39"/>
      <c r="L19" s="70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6.96" customHeight="1">
      <c r="A20" s="39"/>
      <c r="B20" s="45"/>
      <c r="C20" s="39"/>
      <c r="D20" s="39"/>
      <c r="E20" s="39"/>
      <c r="F20" s="39"/>
      <c r="G20" s="39"/>
      <c r="H20" s="39"/>
      <c r="I20" s="39"/>
      <c r="J20" s="39"/>
      <c r="K20" s="39"/>
      <c r="L20" s="70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2" customHeight="1">
      <c r="A21" s="39"/>
      <c r="B21" s="45"/>
      <c r="C21" s="39"/>
      <c r="D21" s="158" t="s">
        <v>27</v>
      </c>
      <c r="E21" s="39"/>
      <c r="F21" s="39"/>
      <c r="G21" s="39"/>
      <c r="H21" s="39"/>
      <c r="I21" s="158" t="s">
        <v>24</v>
      </c>
      <c r="J21" s="34" t="str">
        <f>'Rekapitulácia stavby'!AN13</f>
        <v>Vyplň údaj</v>
      </c>
      <c r="K21" s="39"/>
      <c r="L21" s="70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18" customHeight="1">
      <c r="A22" s="39"/>
      <c r="B22" s="45"/>
      <c r="C22" s="39"/>
      <c r="D22" s="39"/>
      <c r="E22" s="34" t="str">
        <f>'Rekapitulácia stavby'!E14</f>
        <v>Vyplň údaj</v>
      </c>
      <c r="F22" s="148"/>
      <c r="G22" s="148"/>
      <c r="H22" s="148"/>
      <c r="I22" s="158" t="s">
        <v>26</v>
      </c>
      <c r="J22" s="34" t="str">
        <f>'Rekapitulácia stavby'!AN14</f>
        <v>Vyplň údaj</v>
      </c>
      <c r="K22" s="39"/>
      <c r="L22" s="70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6.96" customHeight="1">
      <c r="A23" s="39"/>
      <c r="B23" s="45"/>
      <c r="C23" s="39"/>
      <c r="D23" s="39"/>
      <c r="E23" s="39"/>
      <c r="F23" s="39"/>
      <c r="G23" s="39"/>
      <c r="H23" s="39"/>
      <c r="I23" s="39"/>
      <c r="J23" s="39"/>
      <c r="K23" s="39"/>
      <c r="L23" s="70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2" customHeight="1">
      <c r="A24" s="39"/>
      <c r="B24" s="45"/>
      <c r="C24" s="39"/>
      <c r="D24" s="158" t="s">
        <v>29</v>
      </c>
      <c r="E24" s="39"/>
      <c r="F24" s="39"/>
      <c r="G24" s="39"/>
      <c r="H24" s="39"/>
      <c r="I24" s="158" t="s">
        <v>24</v>
      </c>
      <c r="J24" s="148" t="s">
        <v>30</v>
      </c>
      <c r="K24" s="39"/>
      <c r="L24" s="70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18" customHeight="1">
      <c r="A25" s="39"/>
      <c r="B25" s="45"/>
      <c r="C25" s="39"/>
      <c r="D25" s="39"/>
      <c r="E25" s="148" t="s">
        <v>31</v>
      </c>
      <c r="F25" s="39"/>
      <c r="G25" s="39"/>
      <c r="H25" s="39"/>
      <c r="I25" s="158" t="s">
        <v>26</v>
      </c>
      <c r="J25" s="148" t="s">
        <v>1</v>
      </c>
      <c r="K25" s="39"/>
      <c r="L25" s="70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6.96" customHeight="1">
      <c r="A26" s="39"/>
      <c r="B26" s="45"/>
      <c r="C26" s="39"/>
      <c r="D26" s="39"/>
      <c r="E26" s="39"/>
      <c r="F26" s="39"/>
      <c r="G26" s="39"/>
      <c r="H26" s="39"/>
      <c r="I26" s="39"/>
      <c r="J26" s="39"/>
      <c r="K26" s="39"/>
      <c r="L26" s="70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2" customFormat="1" ht="12" customHeight="1">
      <c r="A27" s="39"/>
      <c r="B27" s="45"/>
      <c r="C27" s="39"/>
      <c r="D27" s="158" t="s">
        <v>33</v>
      </c>
      <c r="E27" s="39"/>
      <c r="F27" s="39"/>
      <c r="G27" s="39"/>
      <c r="H27" s="39"/>
      <c r="I27" s="158" t="s">
        <v>24</v>
      </c>
      <c r="J27" s="148" t="s">
        <v>1</v>
      </c>
      <c r="K27" s="39"/>
      <c r="L27" s="70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="2" customFormat="1" ht="18" customHeight="1">
      <c r="A28" s="39"/>
      <c r="B28" s="45"/>
      <c r="C28" s="39"/>
      <c r="D28" s="39"/>
      <c r="E28" s="148" t="s">
        <v>237</v>
      </c>
      <c r="F28" s="39"/>
      <c r="G28" s="39"/>
      <c r="H28" s="39"/>
      <c r="I28" s="158" t="s">
        <v>26</v>
      </c>
      <c r="J28" s="148" t="s">
        <v>1</v>
      </c>
      <c r="K28" s="39"/>
      <c r="L28" s="70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39"/>
      <c r="E29" s="39"/>
      <c r="F29" s="39"/>
      <c r="G29" s="39"/>
      <c r="H29" s="39"/>
      <c r="I29" s="39"/>
      <c r="J29" s="39"/>
      <c r="K29" s="39"/>
      <c r="L29" s="70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12" customHeight="1">
      <c r="A30" s="39"/>
      <c r="B30" s="45"/>
      <c r="C30" s="39"/>
      <c r="D30" s="158" t="s">
        <v>35</v>
      </c>
      <c r="E30" s="39"/>
      <c r="F30" s="39"/>
      <c r="G30" s="39"/>
      <c r="H30" s="39"/>
      <c r="I30" s="39"/>
      <c r="J30" s="39"/>
      <c r="K30" s="39"/>
      <c r="L30" s="70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8" customFormat="1" ht="16.30189" customHeight="1">
      <c r="A31" s="162"/>
      <c r="B31" s="163"/>
      <c r="C31" s="162"/>
      <c r="D31" s="162"/>
      <c r="E31" s="164" t="s">
        <v>1</v>
      </c>
      <c r="F31" s="164"/>
      <c r="G31" s="164"/>
      <c r="H31" s="164"/>
      <c r="I31" s="162"/>
      <c r="J31" s="162"/>
      <c r="K31" s="162"/>
      <c r="L31" s="165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</row>
    <row r="32" s="2" customFormat="1" ht="6.96" customHeight="1">
      <c r="A32" s="39"/>
      <c r="B32" s="45"/>
      <c r="C32" s="39"/>
      <c r="D32" s="39"/>
      <c r="E32" s="39"/>
      <c r="F32" s="39"/>
      <c r="G32" s="39"/>
      <c r="H32" s="39"/>
      <c r="I32" s="39"/>
      <c r="J32" s="39"/>
      <c r="K32" s="39"/>
      <c r="L32" s="70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6.96" customHeight="1">
      <c r="A33" s="39"/>
      <c r="B33" s="45"/>
      <c r="C33" s="39"/>
      <c r="D33" s="166"/>
      <c r="E33" s="166"/>
      <c r="F33" s="166"/>
      <c r="G33" s="166"/>
      <c r="H33" s="166"/>
      <c r="I33" s="166"/>
      <c r="J33" s="166"/>
      <c r="K33" s="166"/>
      <c r="L33" s="70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25.44" customHeight="1">
      <c r="A34" s="39"/>
      <c r="B34" s="45"/>
      <c r="C34" s="39"/>
      <c r="D34" s="167" t="s">
        <v>36</v>
      </c>
      <c r="E34" s="39"/>
      <c r="F34" s="39"/>
      <c r="G34" s="39"/>
      <c r="H34" s="39"/>
      <c r="I34" s="39"/>
      <c r="J34" s="168">
        <f>ROUND(J131, 2)</f>
        <v>0</v>
      </c>
      <c r="K34" s="39"/>
      <c r="L34" s="70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="2" customFormat="1" ht="6.96" customHeight="1">
      <c r="A35" s="39"/>
      <c r="B35" s="45"/>
      <c r="C35" s="39"/>
      <c r="D35" s="166"/>
      <c r="E35" s="166"/>
      <c r="F35" s="166"/>
      <c r="G35" s="166"/>
      <c r="H35" s="166"/>
      <c r="I35" s="166"/>
      <c r="J35" s="166"/>
      <c r="K35" s="166"/>
      <c r="L35" s="70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="2" customFormat="1" ht="14.4" customHeight="1">
      <c r="A36" s="39"/>
      <c r="B36" s="45"/>
      <c r="C36" s="39"/>
      <c r="D36" s="39"/>
      <c r="E36" s="39"/>
      <c r="F36" s="169" t="s">
        <v>38</v>
      </c>
      <c r="G36" s="39"/>
      <c r="H36" s="39"/>
      <c r="I36" s="169" t="s">
        <v>37</v>
      </c>
      <c r="J36" s="169" t="s">
        <v>39</v>
      </c>
      <c r="K36" s="39"/>
      <c r="L36" s="70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="2" customFormat="1" ht="14.4" customHeight="1">
      <c r="A37" s="39"/>
      <c r="B37" s="45"/>
      <c r="C37" s="39"/>
      <c r="D37" s="170" t="s">
        <v>40</v>
      </c>
      <c r="E37" s="171" t="s">
        <v>41</v>
      </c>
      <c r="F37" s="172">
        <f>ROUND((SUM(BE131:BE208)),  2)</f>
        <v>0</v>
      </c>
      <c r="G37" s="173"/>
      <c r="H37" s="173"/>
      <c r="I37" s="174">
        <v>0.20000000000000001</v>
      </c>
      <c r="J37" s="172">
        <f>ROUND(((SUM(BE131:BE208))*I37),  2)</f>
        <v>0</v>
      </c>
      <c r="K37" s="39"/>
      <c r="L37" s="70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14.4" customHeight="1">
      <c r="A38" s="39"/>
      <c r="B38" s="45"/>
      <c r="C38" s="39"/>
      <c r="D38" s="39"/>
      <c r="E38" s="171" t="s">
        <v>42</v>
      </c>
      <c r="F38" s="172">
        <f>ROUND((SUM(BF131:BF208)),  2)</f>
        <v>0</v>
      </c>
      <c r="G38" s="173"/>
      <c r="H38" s="173"/>
      <c r="I38" s="174">
        <v>0.20000000000000001</v>
      </c>
      <c r="J38" s="172">
        <f>ROUND(((SUM(BF131:BF208))*I38),  2)</f>
        <v>0</v>
      </c>
      <c r="K38" s="39"/>
      <c r="L38" s="70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hidden="1" s="2" customFormat="1" ht="14.4" customHeight="1">
      <c r="A39" s="39"/>
      <c r="B39" s="45"/>
      <c r="C39" s="39"/>
      <c r="D39" s="39"/>
      <c r="E39" s="158" t="s">
        <v>43</v>
      </c>
      <c r="F39" s="175">
        <f>ROUND((SUM(BG131:BG208)),  2)</f>
        <v>0</v>
      </c>
      <c r="G39" s="39"/>
      <c r="H39" s="39"/>
      <c r="I39" s="176">
        <v>0.20000000000000001</v>
      </c>
      <c r="J39" s="175">
        <f>0</f>
        <v>0</v>
      </c>
      <c r="K39" s="39"/>
      <c r="L39" s="70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hidden="1" s="2" customFormat="1" ht="14.4" customHeight="1">
      <c r="A40" s="39"/>
      <c r="B40" s="45"/>
      <c r="C40" s="39"/>
      <c r="D40" s="39"/>
      <c r="E40" s="158" t="s">
        <v>44</v>
      </c>
      <c r="F40" s="175">
        <f>ROUND((SUM(BH131:BH208)),  2)</f>
        <v>0</v>
      </c>
      <c r="G40" s="39"/>
      <c r="H40" s="39"/>
      <c r="I40" s="176">
        <v>0.20000000000000001</v>
      </c>
      <c r="J40" s="175">
        <f>0</f>
        <v>0</v>
      </c>
      <c r="K40" s="39"/>
      <c r="L40" s="70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hidden="1" s="2" customFormat="1" ht="14.4" customHeight="1">
      <c r="A41" s="39"/>
      <c r="B41" s="45"/>
      <c r="C41" s="39"/>
      <c r="D41" s="39"/>
      <c r="E41" s="171" t="s">
        <v>45</v>
      </c>
      <c r="F41" s="172">
        <f>ROUND((SUM(BI131:BI208)),  2)</f>
        <v>0</v>
      </c>
      <c r="G41" s="173"/>
      <c r="H41" s="173"/>
      <c r="I41" s="174">
        <v>0</v>
      </c>
      <c r="J41" s="172">
        <f>0</f>
        <v>0</v>
      </c>
      <c r="K41" s="39"/>
      <c r="L41" s="70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="2" customFormat="1" ht="6.96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70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="2" customFormat="1" ht="25.44" customHeight="1">
      <c r="A43" s="39"/>
      <c r="B43" s="45"/>
      <c r="C43" s="177"/>
      <c r="D43" s="178" t="s">
        <v>46</v>
      </c>
      <c r="E43" s="179"/>
      <c r="F43" s="179"/>
      <c r="G43" s="180" t="s">
        <v>47</v>
      </c>
      <c r="H43" s="181" t="s">
        <v>48</v>
      </c>
      <c r="I43" s="179"/>
      <c r="J43" s="182">
        <f>SUM(J34:J41)</f>
        <v>0</v>
      </c>
      <c r="K43" s="183"/>
      <c r="L43" s="70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</row>
    <row r="44" s="2" customFormat="1" ht="14.4" customHeight="1">
      <c r="A44" s="39"/>
      <c r="B44" s="45"/>
      <c r="C44" s="39"/>
      <c r="D44" s="39"/>
      <c r="E44" s="39"/>
      <c r="F44" s="39"/>
      <c r="G44" s="39"/>
      <c r="H44" s="39"/>
      <c r="I44" s="39"/>
      <c r="J44" s="39"/>
      <c r="K44" s="39"/>
      <c r="L44" s="70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70"/>
      <c r="D50" s="184" t="s">
        <v>49</v>
      </c>
      <c r="E50" s="185"/>
      <c r="F50" s="185"/>
      <c r="G50" s="184" t="s">
        <v>50</v>
      </c>
      <c r="H50" s="185"/>
      <c r="I50" s="185"/>
      <c r="J50" s="185"/>
      <c r="K50" s="185"/>
      <c r="L50" s="70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86" t="s">
        <v>51</v>
      </c>
      <c r="E61" s="187"/>
      <c r="F61" s="188" t="s">
        <v>52</v>
      </c>
      <c r="G61" s="186" t="s">
        <v>51</v>
      </c>
      <c r="H61" s="187"/>
      <c r="I61" s="187"/>
      <c r="J61" s="189" t="s">
        <v>52</v>
      </c>
      <c r="K61" s="187"/>
      <c r="L61" s="70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84" t="s">
        <v>53</v>
      </c>
      <c r="E65" s="190"/>
      <c r="F65" s="190"/>
      <c r="G65" s="184" t="s">
        <v>54</v>
      </c>
      <c r="H65" s="190"/>
      <c r="I65" s="190"/>
      <c r="J65" s="190"/>
      <c r="K65" s="190"/>
      <c r="L65" s="70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86" t="s">
        <v>51</v>
      </c>
      <c r="E76" s="187"/>
      <c r="F76" s="188" t="s">
        <v>52</v>
      </c>
      <c r="G76" s="186" t="s">
        <v>51</v>
      </c>
      <c r="H76" s="187"/>
      <c r="I76" s="187"/>
      <c r="J76" s="189" t="s">
        <v>52</v>
      </c>
      <c r="K76" s="187"/>
      <c r="L76" s="70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91"/>
      <c r="C77" s="192"/>
      <c r="D77" s="192"/>
      <c r="E77" s="192"/>
      <c r="F77" s="192"/>
      <c r="G77" s="192"/>
      <c r="H77" s="192"/>
      <c r="I77" s="192"/>
      <c r="J77" s="192"/>
      <c r="K77" s="192"/>
      <c r="L77" s="70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hidden="1" s="2" customFormat="1" ht="6.96" customHeight="1">
      <c r="A81" s="39"/>
      <c r="B81" s="193"/>
      <c r="C81" s="194"/>
      <c r="D81" s="194"/>
      <c r="E81" s="194"/>
      <c r="F81" s="194"/>
      <c r="G81" s="194"/>
      <c r="H81" s="194"/>
      <c r="I81" s="194"/>
      <c r="J81" s="194"/>
      <c r="K81" s="194"/>
      <c r="L81" s="70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hidden="1" s="2" customFormat="1" ht="24.96" customHeight="1">
      <c r="A82" s="39"/>
      <c r="B82" s="40"/>
      <c r="C82" s="24" t="s">
        <v>187</v>
      </c>
      <c r="D82" s="41"/>
      <c r="E82" s="41"/>
      <c r="F82" s="41"/>
      <c r="G82" s="41"/>
      <c r="H82" s="41"/>
      <c r="I82" s="41"/>
      <c r="J82" s="41"/>
      <c r="K82" s="41"/>
      <c r="L82" s="70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hidden="1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70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hidden="1" s="2" customFormat="1" ht="12" customHeight="1">
      <c r="A84" s="39"/>
      <c r="B84" s="40"/>
      <c r="C84" s="33" t="s">
        <v>15</v>
      </c>
      <c r="D84" s="41"/>
      <c r="E84" s="41"/>
      <c r="F84" s="41"/>
      <c r="G84" s="41"/>
      <c r="H84" s="41"/>
      <c r="I84" s="41"/>
      <c r="J84" s="41"/>
      <c r="K84" s="41"/>
      <c r="L84" s="70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hidden="1" s="2" customFormat="1" ht="27.84906" customHeight="1">
      <c r="A85" s="39"/>
      <c r="B85" s="40"/>
      <c r="C85" s="41"/>
      <c r="D85" s="41"/>
      <c r="E85" s="195" t="str">
        <f>E7</f>
        <v>Rekonštrukcia cesty a mostov II/512 hr. Trenčianskeho kraja - Veľké Pole - križ. II/428 Žarnovica , I. etapa</v>
      </c>
      <c r="F85" s="33"/>
      <c r="G85" s="33"/>
      <c r="H85" s="33"/>
      <c r="I85" s="41"/>
      <c r="J85" s="41"/>
      <c r="K85" s="41"/>
      <c r="L85" s="70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hidden="1" s="1" customFormat="1" ht="12" customHeight="1">
      <c r="B86" s="22"/>
      <c r="C86" s="33" t="s">
        <v>185</v>
      </c>
      <c r="D86" s="23"/>
      <c r="E86" s="23"/>
      <c r="F86" s="23"/>
      <c r="G86" s="23"/>
      <c r="H86" s="23"/>
      <c r="I86" s="23"/>
      <c r="J86" s="23"/>
      <c r="K86" s="23"/>
      <c r="L86" s="21"/>
    </row>
    <row r="87" hidden="1" s="1" customFormat="1" ht="16.30189" customHeight="1">
      <c r="B87" s="22"/>
      <c r="C87" s="23"/>
      <c r="D87" s="23"/>
      <c r="E87" s="195" t="s">
        <v>1292</v>
      </c>
      <c r="F87" s="23"/>
      <c r="G87" s="23"/>
      <c r="H87" s="23"/>
      <c r="I87" s="23"/>
      <c r="J87" s="23"/>
      <c r="K87" s="23"/>
      <c r="L87" s="21"/>
    </row>
    <row r="88" hidden="1" s="1" customFormat="1" ht="12" customHeight="1">
      <c r="B88" s="22"/>
      <c r="C88" s="33" t="s">
        <v>235</v>
      </c>
      <c r="D88" s="23"/>
      <c r="E88" s="23"/>
      <c r="F88" s="23"/>
      <c r="G88" s="23"/>
      <c r="H88" s="23"/>
      <c r="I88" s="23"/>
      <c r="J88" s="23"/>
      <c r="K88" s="23"/>
      <c r="L88" s="21"/>
    </row>
    <row r="89" hidden="1" s="2" customFormat="1" ht="16.30189" customHeight="1">
      <c r="A89" s="39"/>
      <c r="B89" s="40"/>
      <c r="C89" s="41"/>
      <c r="D89" s="41"/>
      <c r="E89" s="306" t="s">
        <v>1424</v>
      </c>
      <c r="F89" s="41"/>
      <c r="G89" s="41"/>
      <c r="H89" s="41"/>
      <c r="I89" s="41"/>
      <c r="J89" s="41"/>
      <c r="K89" s="41"/>
      <c r="L89" s="70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hidden="1" s="2" customFormat="1" ht="12" customHeight="1">
      <c r="A90" s="39"/>
      <c r="B90" s="40"/>
      <c r="C90" s="33" t="s">
        <v>996</v>
      </c>
      <c r="D90" s="41"/>
      <c r="E90" s="41"/>
      <c r="F90" s="41"/>
      <c r="G90" s="41"/>
      <c r="H90" s="41"/>
      <c r="I90" s="41"/>
      <c r="J90" s="41"/>
      <c r="K90" s="41"/>
      <c r="L90" s="70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hidden="1" s="2" customFormat="1" ht="16.30189" customHeight="1">
      <c r="A91" s="39"/>
      <c r="B91" s="40"/>
      <c r="C91" s="41"/>
      <c r="D91" s="41"/>
      <c r="E91" s="83" t="str">
        <f>E13</f>
        <v>01021 - Priepust v km 15,631 - P22560</v>
      </c>
      <c r="F91" s="41"/>
      <c r="G91" s="41"/>
      <c r="H91" s="41"/>
      <c r="I91" s="41"/>
      <c r="J91" s="41"/>
      <c r="K91" s="41"/>
      <c r="L91" s="70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hidden="1" s="2" customFormat="1" ht="6.96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70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hidden="1" s="2" customFormat="1" ht="12" customHeight="1">
      <c r="A93" s="39"/>
      <c r="B93" s="40"/>
      <c r="C93" s="33" t="s">
        <v>19</v>
      </c>
      <c r="D93" s="41"/>
      <c r="E93" s="41"/>
      <c r="F93" s="28" t="str">
        <f>F16</f>
        <v>Okres Žarnovica , k. ú. Veľké Pole</v>
      </c>
      <c r="G93" s="41"/>
      <c r="H93" s="41"/>
      <c r="I93" s="33" t="s">
        <v>21</v>
      </c>
      <c r="J93" s="86" t="str">
        <f>IF(J16="","",J16)</f>
        <v>14. 12. 2020</v>
      </c>
      <c r="K93" s="41"/>
      <c r="L93" s="70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hidden="1" s="2" customFormat="1" ht="6.96" customHeight="1">
      <c r="A94" s="39"/>
      <c r="B94" s="40"/>
      <c r="C94" s="41"/>
      <c r="D94" s="41"/>
      <c r="E94" s="41"/>
      <c r="F94" s="41"/>
      <c r="G94" s="41"/>
      <c r="H94" s="41"/>
      <c r="I94" s="41"/>
      <c r="J94" s="41"/>
      <c r="K94" s="41"/>
      <c r="L94" s="70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hidden="1" s="2" customFormat="1" ht="24.81509" customHeight="1">
      <c r="A95" s="39"/>
      <c r="B95" s="40"/>
      <c r="C95" s="33" t="s">
        <v>23</v>
      </c>
      <c r="D95" s="41"/>
      <c r="E95" s="41"/>
      <c r="F95" s="28" t="str">
        <f>E19</f>
        <v xml:space="preserve">BANSKOBYSTRICKÝ SAMOSPRÁVNY KRAJ </v>
      </c>
      <c r="G95" s="41"/>
      <c r="H95" s="41"/>
      <c r="I95" s="33" t="s">
        <v>29</v>
      </c>
      <c r="J95" s="37" t="str">
        <f>E25</f>
        <v>ISPO spol.s r.o. , Prešov</v>
      </c>
      <c r="K95" s="41"/>
      <c r="L95" s="70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hidden="1" s="2" customFormat="1" ht="15.30566" customHeight="1">
      <c r="A96" s="39"/>
      <c r="B96" s="40"/>
      <c r="C96" s="33" t="s">
        <v>27</v>
      </c>
      <c r="D96" s="41"/>
      <c r="E96" s="41"/>
      <c r="F96" s="28" t="str">
        <f>IF(E22="","",E22)</f>
        <v>Vyplň údaj</v>
      </c>
      <c r="G96" s="41"/>
      <c r="H96" s="41"/>
      <c r="I96" s="33" t="s">
        <v>33</v>
      </c>
      <c r="J96" s="37" t="str">
        <f>E28</f>
        <v>Macura M.</v>
      </c>
      <c r="K96" s="41"/>
      <c r="L96" s="70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hidden="1" s="2" customFormat="1" ht="10.32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70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hidden="1" s="2" customFormat="1" ht="29.28" customHeight="1">
      <c r="A98" s="39"/>
      <c r="B98" s="40"/>
      <c r="C98" s="196" t="s">
        <v>188</v>
      </c>
      <c r="D98" s="197"/>
      <c r="E98" s="197"/>
      <c r="F98" s="197"/>
      <c r="G98" s="197"/>
      <c r="H98" s="197"/>
      <c r="I98" s="197"/>
      <c r="J98" s="198" t="s">
        <v>189</v>
      </c>
      <c r="K98" s="197"/>
      <c r="L98" s="70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hidden="1" s="2" customFormat="1" ht="10.32" customHeight="1">
      <c r="A99" s="39"/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70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hidden="1" s="2" customFormat="1" ht="22.8" customHeight="1">
      <c r="A100" s="39"/>
      <c r="B100" s="40"/>
      <c r="C100" s="199" t="s">
        <v>190</v>
      </c>
      <c r="D100" s="41"/>
      <c r="E100" s="41"/>
      <c r="F100" s="41"/>
      <c r="G100" s="41"/>
      <c r="H100" s="41"/>
      <c r="I100" s="41"/>
      <c r="J100" s="117">
        <f>J131</f>
        <v>0</v>
      </c>
      <c r="K100" s="41"/>
      <c r="L100" s="70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U100" s="18" t="s">
        <v>191</v>
      </c>
    </row>
    <row r="101" hidden="1" s="9" customFormat="1" ht="24.96" customHeight="1">
      <c r="A101" s="9"/>
      <c r="B101" s="200"/>
      <c r="C101" s="201"/>
      <c r="D101" s="202" t="s">
        <v>238</v>
      </c>
      <c r="E101" s="203"/>
      <c r="F101" s="203"/>
      <c r="G101" s="203"/>
      <c r="H101" s="203"/>
      <c r="I101" s="203"/>
      <c r="J101" s="204">
        <f>J132</f>
        <v>0</v>
      </c>
      <c r="K101" s="201"/>
      <c r="L101" s="205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hidden="1" s="10" customFormat="1" ht="19.92" customHeight="1">
      <c r="A102" s="10"/>
      <c r="B102" s="206"/>
      <c r="C102" s="140"/>
      <c r="D102" s="207" t="s">
        <v>239</v>
      </c>
      <c r="E102" s="208"/>
      <c r="F102" s="208"/>
      <c r="G102" s="208"/>
      <c r="H102" s="208"/>
      <c r="I102" s="208"/>
      <c r="J102" s="209">
        <f>J133</f>
        <v>0</v>
      </c>
      <c r="K102" s="140"/>
      <c r="L102" s="2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hidden="1" s="10" customFormat="1" ht="19.92" customHeight="1">
      <c r="A103" s="10"/>
      <c r="B103" s="206"/>
      <c r="C103" s="140"/>
      <c r="D103" s="207" t="s">
        <v>1426</v>
      </c>
      <c r="E103" s="208"/>
      <c r="F103" s="208"/>
      <c r="G103" s="208"/>
      <c r="H103" s="208"/>
      <c r="I103" s="208"/>
      <c r="J103" s="209">
        <f>J157</f>
        <v>0</v>
      </c>
      <c r="K103" s="140"/>
      <c r="L103" s="2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hidden="1" s="10" customFormat="1" ht="19.92" customHeight="1">
      <c r="A104" s="10"/>
      <c r="B104" s="206"/>
      <c r="C104" s="140"/>
      <c r="D104" s="207" t="s">
        <v>242</v>
      </c>
      <c r="E104" s="208"/>
      <c r="F104" s="208"/>
      <c r="G104" s="208"/>
      <c r="H104" s="208"/>
      <c r="I104" s="208"/>
      <c r="J104" s="209">
        <f>J163</f>
        <v>0</v>
      </c>
      <c r="K104" s="140"/>
      <c r="L104" s="2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hidden="1" s="10" customFormat="1" ht="19.92" customHeight="1">
      <c r="A105" s="10"/>
      <c r="B105" s="206"/>
      <c r="C105" s="140"/>
      <c r="D105" s="207" t="s">
        <v>841</v>
      </c>
      <c r="E105" s="208"/>
      <c r="F105" s="208"/>
      <c r="G105" s="208"/>
      <c r="H105" s="208"/>
      <c r="I105" s="208"/>
      <c r="J105" s="209">
        <f>J177</f>
        <v>0</v>
      </c>
      <c r="K105" s="140"/>
      <c r="L105" s="2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hidden="1" s="10" customFormat="1" ht="19.92" customHeight="1">
      <c r="A106" s="10"/>
      <c r="B106" s="206"/>
      <c r="C106" s="140"/>
      <c r="D106" s="207" t="s">
        <v>245</v>
      </c>
      <c r="E106" s="208"/>
      <c r="F106" s="208"/>
      <c r="G106" s="208"/>
      <c r="H106" s="208"/>
      <c r="I106" s="208"/>
      <c r="J106" s="209">
        <f>J187</f>
        <v>0</v>
      </c>
      <c r="K106" s="140"/>
      <c r="L106" s="2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hidden="1" s="10" customFormat="1" ht="19.92" customHeight="1">
      <c r="A107" s="10"/>
      <c r="B107" s="206"/>
      <c r="C107" s="140"/>
      <c r="D107" s="207" t="s">
        <v>246</v>
      </c>
      <c r="E107" s="208"/>
      <c r="F107" s="208"/>
      <c r="G107" s="208"/>
      <c r="H107" s="208"/>
      <c r="I107" s="208"/>
      <c r="J107" s="209">
        <f>J207</f>
        <v>0</v>
      </c>
      <c r="K107" s="140"/>
      <c r="L107" s="2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hidden="1" s="2" customFormat="1" ht="21.84" customHeight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70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hidden="1" s="2" customFormat="1" ht="6.96" customHeight="1">
      <c r="A109" s="39"/>
      <c r="B109" s="73"/>
      <c r="C109" s="74"/>
      <c r="D109" s="74"/>
      <c r="E109" s="74"/>
      <c r="F109" s="74"/>
      <c r="G109" s="74"/>
      <c r="H109" s="74"/>
      <c r="I109" s="74"/>
      <c r="J109" s="74"/>
      <c r="K109" s="74"/>
      <c r="L109" s="70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hidden="1"/>
    <row r="111" hidden="1"/>
    <row r="112" hidden="1"/>
    <row r="113" s="2" customFormat="1" ht="6.96" customHeight="1">
      <c r="A113" s="39"/>
      <c r="B113" s="75"/>
      <c r="C113" s="76"/>
      <c r="D113" s="76"/>
      <c r="E113" s="76"/>
      <c r="F113" s="76"/>
      <c r="G113" s="76"/>
      <c r="H113" s="76"/>
      <c r="I113" s="76"/>
      <c r="J113" s="76"/>
      <c r="K113" s="76"/>
      <c r="L113" s="70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="2" customFormat="1" ht="24.96" customHeight="1">
      <c r="A114" s="39"/>
      <c r="B114" s="40"/>
      <c r="C114" s="24" t="s">
        <v>195</v>
      </c>
      <c r="D114" s="41"/>
      <c r="E114" s="41"/>
      <c r="F114" s="41"/>
      <c r="G114" s="41"/>
      <c r="H114" s="41"/>
      <c r="I114" s="41"/>
      <c r="J114" s="41"/>
      <c r="K114" s="41"/>
      <c r="L114" s="70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="2" customFormat="1" ht="6.96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70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="2" customFormat="1" ht="12" customHeight="1">
      <c r="A116" s="39"/>
      <c r="B116" s="40"/>
      <c r="C116" s="33" t="s">
        <v>15</v>
      </c>
      <c r="D116" s="41"/>
      <c r="E116" s="41"/>
      <c r="F116" s="41"/>
      <c r="G116" s="41"/>
      <c r="H116" s="41"/>
      <c r="I116" s="41"/>
      <c r="J116" s="41"/>
      <c r="K116" s="41"/>
      <c r="L116" s="70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2" customFormat="1" ht="27.84906" customHeight="1">
      <c r="A117" s="39"/>
      <c r="B117" s="40"/>
      <c r="C117" s="41"/>
      <c r="D117" s="41"/>
      <c r="E117" s="195" t="str">
        <f>E7</f>
        <v>Rekonštrukcia cesty a mostov II/512 hr. Trenčianskeho kraja - Veľké Pole - križ. II/428 Žarnovica , I. etapa</v>
      </c>
      <c r="F117" s="33"/>
      <c r="G117" s="33"/>
      <c r="H117" s="33"/>
      <c r="I117" s="41"/>
      <c r="J117" s="41"/>
      <c r="K117" s="41"/>
      <c r="L117" s="70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1" customFormat="1" ht="12" customHeight="1">
      <c r="B118" s="22"/>
      <c r="C118" s="33" t="s">
        <v>185</v>
      </c>
      <c r="D118" s="23"/>
      <c r="E118" s="23"/>
      <c r="F118" s="23"/>
      <c r="G118" s="23"/>
      <c r="H118" s="23"/>
      <c r="I118" s="23"/>
      <c r="J118" s="23"/>
      <c r="K118" s="23"/>
      <c r="L118" s="21"/>
    </row>
    <row r="119" s="1" customFormat="1" ht="16.30189" customHeight="1">
      <c r="B119" s="22"/>
      <c r="C119" s="23"/>
      <c r="D119" s="23"/>
      <c r="E119" s="195" t="s">
        <v>1292</v>
      </c>
      <c r="F119" s="23"/>
      <c r="G119" s="23"/>
      <c r="H119" s="23"/>
      <c r="I119" s="23"/>
      <c r="J119" s="23"/>
      <c r="K119" s="23"/>
      <c r="L119" s="21"/>
    </row>
    <row r="120" s="1" customFormat="1" ht="12" customHeight="1">
      <c r="B120" s="22"/>
      <c r="C120" s="33" t="s">
        <v>235</v>
      </c>
      <c r="D120" s="23"/>
      <c r="E120" s="23"/>
      <c r="F120" s="23"/>
      <c r="G120" s="23"/>
      <c r="H120" s="23"/>
      <c r="I120" s="23"/>
      <c r="J120" s="23"/>
      <c r="K120" s="23"/>
      <c r="L120" s="21"/>
    </row>
    <row r="121" s="2" customFormat="1" ht="16.30189" customHeight="1">
      <c r="A121" s="39"/>
      <c r="B121" s="40"/>
      <c r="C121" s="41"/>
      <c r="D121" s="41"/>
      <c r="E121" s="306" t="s">
        <v>1424</v>
      </c>
      <c r="F121" s="41"/>
      <c r="G121" s="41"/>
      <c r="H121" s="41"/>
      <c r="I121" s="41"/>
      <c r="J121" s="41"/>
      <c r="K121" s="41"/>
      <c r="L121" s="70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="2" customFormat="1" ht="12" customHeight="1">
      <c r="A122" s="39"/>
      <c r="B122" s="40"/>
      <c r="C122" s="33" t="s">
        <v>996</v>
      </c>
      <c r="D122" s="41"/>
      <c r="E122" s="41"/>
      <c r="F122" s="41"/>
      <c r="G122" s="41"/>
      <c r="H122" s="41"/>
      <c r="I122" s="41"/>
      <c r="J122" s="41"/>
      <c r="K122" s="41"/>
      <c r="L122" s="70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="2" customFormat="1" ht="16.30189" customHeight="1">
      <c r="A123" s="39"/>
      <c r="B123" s="40"/>
      <c r="C123" s="41"/>
      <c r="D123" s="41"/>
      <c r="E123" s="83" t="str">
        <f>E13</f>
        <v>01021 - Priepust v km 15,631 - P22560</v>
      </c>
      <c r="F123" s="41"/>
      <c r="G123" s="41"/>
      <c r="H123" s="41"/>
      <c r="I123" s="41"/>
      <c r="J123" s="41"/>
      <c r="K123" s="41"/>
      <c r="L123" s="70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="2" customFormat="1" ht="6.96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70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="2" customFormat="1" ht="12" customHeight="1">
      <c r="A125" s="39"/>
      <c r="B125" s="40"/>
      <c r="C125" s="33" t="s">
        <v>19</v>
      </c>
      <c r="D125" s="41"/>
      <c r="E125" s="41"/>
      <c r="F125" s="28" t="str">
        <f>F16</f>
        <v>Okres Žarnovica , k. ú. Veľké Pole</v>
      </c>
      <c r="G125" s="41"/>
      <c r="H125" s="41"/>
      <c r="I125" s="33" t="s">
        <v>21</v>
      </c>
      <c r="J125" s="86" t="str">
        <f>IF(J16="","",J16)</f>
        <v>14. 12. 2020</v>
      </c>
      <c r="K125" s="41"/>
      <c r="L125" s="70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="2" customFormat="1" ht="6.96" customHeight="1">
      <c r="A126" s="39"/>
      <c r="B126" s="40"/>
      <c r="C126" s="41"/>
      <c r="D126" s="41"/>
      <c r="E126" s="41"/>
      <c r="F126" s="41"/>
      <c r="G126" s="41"/>
      <c r="H126" s="41"/>
      <c r="I126" s="41"/>
      <c r="J126" s="41"/>
      <c r="K126" s="41"/>
      <c r="L126" s="70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="2" customFormat="1" ht="24.81509" customHeight="1">
      <c r="A127" s="39"/>
      <c r="B127" s="40"/>
      <c r="C127" s="33" t="s">
        <v>23</v>
      </c>
      <c r="D127" s="41"/>
      <c r="E127" s="41"/>
      <c r="F127" s="28" t="str">
        <f>E19</f>
        <v xml:space="preserve">BANSKOBYSTRICKÝ SAMOSPRÁVNY KRAJ </v>
      </c>
      <c r="G127" s="41"/>
      <c r="H127" s="41"/>
      <c r="I127" s="33" t="s">
        <v>29</v>
      </c>
      <c r="J127" s="37" t="str">
        <f>E25</f>
        <v>ISPO spol.s r.o. , Prešov</v>
      </c>
      <c r="K127" s="41"/>
      <c r="L127" s="70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="2" customFormat="1" ht="15.30566" customHeight="1">
      <c r="A128" s="39"/>
      <c r="B128" s="40"/>
      <c r="C128" s="33" t="s">
        <v>27</v>
      </c>
      <c r="D128" s="41"/>
      <c r="E128" s="41"/>
      <c r="F128" s="28" t="str">
        <f>IF(E22="","",E22)</f>
        <v>Vyplň údaj</v>
      </c>
      <c r="G128" s="41"/>
      <c r="H128" s="41"/>
      <c r="I128" s="33" t="s">
        <v>33</v>
      </c>
      <c r="J128" s="37" t="str">
        <f>E28</f>
        <v>Macura M.</v>
      </c>
      <c r="K128" s="41"/>
      <c r="L128" s="70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="2" customFormat="1" ht="10.32" customHeight="1">
      <c r="A129" s="39"/>
      <c r="B129" s="40"/>
      <c r="C129" s="41"/>
      <c r="D129" s="41"/>
      <c r="E129" s="41"/>
      <c r="F129" s="41"/>
      <c r="G129" s="41"/>
      <c r="H129" s="41"/>
      <c r="I129" s="41"/>
      <c r="J129" s="41"/>
      <c r="K129" s="41"/>
      <c r="L129" s="70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="11" customFormat="1" ht="29.28" customHeight="1">
      <c r="A130" s="211"/>
      <c r="B130" s="212"/>
      <c r="C130" s="213" t="s">
        <v>196</v>
      </c>
      <c r="D130" s="214" t="s">
        <v>61</v>
      </c>
      <c r="E130" s="214" t="s">
        <v>57</v>
      </c>
      <c r="F130" s="214" t="s">
        <v>58</v>
      </c>
      <c r="G130" s="214" t="s">
        <v>197</v>
      </c>
      <c r="H130" s="214" t="s">
        <v>198</v>
      </c>
      <c r="I130" s="214" t="s">
        <v>199</v>
      </c>
      <c r="J130" s="215" t="s">
        <v>189</v>
      </c>
      <c r="K130" s="216" t="s">
        <v>200</v>
      </c>
      <c r="L130" s="217"/>
      <c r="M130" s="107" t="s">
        <v>1</v>
      </c>
      <c r="N130" s="108" t="s">
        <v>40</v>
      </c>
      <c r="O130" s="108" t="s">
        <v>201</v>
      </c>
      <c r="P130" s="108" t="s">
        <v>202</v>
      </c>
      <c r="Q130" s="108" t="s">
        <v>203</v>
      </c>
      <c r="R130" s="108" t="s">
        <v>204</v>
      </c>
      <c r="S130" s="108" t="s">
        <v>205</v>
      </c>
      <c r="T130" s="109" t="s">
        <v>206</v>
      </c>
      <c r="U130" s="211"/>
      <c r="V130" s="211"/>
      <c r="W130" s="211"/>
      <c r="X130" s="211"/>
      <c r="Y130" s="211"/>
      <c r="Z130" s="211"/>
      <c r="AA130" s="211"/>
      <c r="AB130" s="211"/>
      <c r="AC130" s="211"/>
      <c r="AD130" s="211"/>
      <c r="AE130" s="211"/>
    </row>
    <row r="131" s="2" customFormat="1" ht="22.8" customHeight="1">
      <c r="A131" s="39"/>
      <c r="B131" s="40"/>
      <c r="C131" s="114" t="s">
        <v>190</v>
      </c>
      <c r="D131" s="41"/>
      <c r="E131" s="41"/>
      <c r="F131" s="41"/>
      <c r="G131" s="41"/>
      <c r="H131" s="41"/>
      <c r="I131" s="41"/>
      <c r="J131" s="218">
        <f>BK131</f>
        <v>0</v>
      </c>
      <c r="K131" s="41"/>
      <c r="L131" s="45"/>
      <c r="M131" s="110"/>
      <c r="N131" s="219"/>
      <c r="O131" s="111"/>
      <c r="P131" s="220">
        <f>P132</f>
        <v>0</v>
      </c>
      <c r="Q131" s="111"/>
      <c r="R131" s="220">
        <f>R132</f>
        <v>26.679117999999999</v>
      </c>
      <c r="S131" s="111"/>
      <c r="T131" s="221">
        <f>T132</f>
        <v>3.83528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75</v>
      </c>
      <c r="AU131" s="18" t="s">
        <v>191</v>
      </c>
      <c r="BK131" s="222">
        <f>BK132</f>
        <v>0</v>
      </c>
    </row>
    <row r="132" s="12" customFormat="1" ht="25.92" customHeight="1">
      <c r="A132" s="12"/>
      <c r="B132" s="223"/>
      <c r="C132" s="224"/>
      <c r="D132" s="225" t="s">
        <v>75</v>
      </c>
      <c r="E132" s="226" t="s">
        <v>249</v>
      </c>
      <c r="F132" s="226" t="s">
        <v>250</v>
      </c>
      <c r="G132" s="224"/>
      <c r="H132" s="224"/>
      <c r="I132" s="227"/>
      <c r="J132" s="228">
        <f>BK132</f>
        <v>0</v>
      </c>
      <c r="K132" s="224"/>
      <c r="L132" s="229"/>
      <c r="M132" s="230"/>
      <c r="N132" s="231"/>
      <c r="O132" s="231"/>
      <c r="P132" s="232">
        <f>P133+P157+P163+P177+P187+P207</f>
        <v>0</v>
      </c>
      <c r="Q132" s="231"/>
      <c r="R132" s="232">
        <f>R133+R157+R163+R177+R187+R207</f>
        <v>26.679117999999999</v>
      </c>
      <c r="S132" s="231"/>
      <c r="T132" s="233">
        <f>T133+T157+T163+T177+T187+T207</f>
        <v>3.83528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34" t="s">
        <v>84</v>
      </c>
      <c r="AT132" s="235" t="s">
        <v>75</v>
      </c>
      <c r="AU132" s="235" t="s">
        <v>76</v>
      </c>
      <c r="AY132" s="234" t="s">
        <v>210</v>
      </c>
      <c r="BK132" s="236">
        <f>BK133+BK157+BK163+BK177+BK187+BK207</f>
        <v>0</v>
      </c>
    </row>
    <row r="133" s="12" customFormat="1" ht="22.8" customHeight="1">
      <c r="A133" s="12"/>
      <c r="B133" s="223"/>
      <c r="C133" s="224"/>
      <c r="D133" s="225" t="s">
        <v>75</v>
      </c>
      <c r="E133" s="237" t="s">
        <v>84</v>
      </c>
      <c r="F133" s="237" t="s">
        <v>251</v>
      </c>
      <c r="G133" s="224"/>
      <c r="H133" s="224"/>
      <c r="I133" s="227"/>
      <c r="J133" s="238">
        <f>BK133</f>
        <v>0</v>
      </c>
      <c r="K133" s="224"/>
      <c r="L133" s="229"/>
      <c r="M133" s="230"/>
      <c r="N133" s="231"/>
      <c r="O133" s="231"/>
      <c r="P133" s="232">
        <f>SUM(P134:P156)</f>
        <v>0</v>
      </c>
      <c r="Q133" s="231"/>
      <c r="R133" s="232">
        <f>SUM(R134:R156)</f>
        <v>0</v>
      </c>
      <c r="S133" s="231"/>
      <c r="T133" s="233">
        <f>SUM(T134:T156)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34" t="s">
        <v>84</v>
      </c>
      <c r="AT133" s="235" t="s">
        <v>75</v>
      </c>
      <c r="AU133" s="235" t="s">
        <v>84</v>
      </c>
      <c r="AY133" s="234" t="s">
        <v>210</v>
      </c>
      <c r="BK133" s="236">
        <f>SUM(BK134:BK156)</f>
        <v>0</v>
      </c>
    </row>
    <row r="134" s="2" customFormat="1" ht="36.72453" customHeight="1">
      <c r="A134" s="39"/>
      <c r="B134" s="40"/>
      <c r="C134" s="239" t="s">
        <v>84</v>
      </c>
      <c r="D134" s="239" t="s">
        <v>213</v>
      </c>
      <c r="E134" s="240" t="s">
        <v>1427</v>
      </c>
      <c r="F134" s="241" t="s">
        <v>1428</v>
      </c>
      <c r="G134" s="242" t="s">
        <v>254</v>
      </c>
      <c r="H134" s="243">
        <v>80</v>
      </c>
      <c r="I134" s="244"/>
      <c r="J134" s="245">
        <f>ROUND(I134*H134,2)</f>
        <v>0</v>
      </c>
      <c r="K134" s="246"/>
      <c r="L134" s="45"/>
      <c r="M134" s="247" t="s">
        <v>1</v>
      </c>
      <c r="N134" s="248" t="s">
        <v>42</v>
      </c>
      <c r="O134" s="98"/>
      <c r="P134" s="249">
        <f>O134*H134</f>
        <v>0</v>
      </c>
      <c r="Q134" s="249">
        <v>0</v>
      </c>
      <c r="R134" s="249">
        <f>Q134*H134</f>
        <v>0</v>
      </c>
      <c r="S134" s="249">
        <v>0</v>
      </c>
      <c r="T134" s="250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51" t="s">
        <v>227</v>
      </c>
      <c r="AT134" s="251" t="s">
        <v>213</v>
      </c>
      <c r="AU134" s="251" t="s">
        <v>92</v>
      </c>
      <c r="AY134" s="18" t="s">
        <v>210</v>
      </c>
      <c r="BE134" s="252">
        <f>IF(N134="základná",J134,0)</f>
        <v>0</v>
      </c>
      <c r="BF134" s="252">
        <f>IF(N134="znížená",J134,0)</f>
        <v>0</v>
      </c>
      <c r="BG134" s="252">
        <f>IF(N134="zákl. prenesená",J134,0)</f>
        <v>0</v>
      </c>
      <c r="BH134" s="252">
        <f>IF(N134="zníž. prenesená",J134,0)</f>
        <v>0</v>
      </c>
      <c r="BI134" s="252">
        <f>IF(N134="nulová",J134,0)</f>
        <v>0</v>
      </c>
      <c r="BJ134" s="18" t="s">
        <v>92</v>
      </c>
      <c r="BK134" s="252">
        <f>ROUND(I134*H134,2)</f>
        <v>0</v>
      </c>
      <c r="BL134" s="18" t="s">
        <v>227</v>
      </c>
      <c r="BM134" s="251" t="s">
        <v>1429</v>
      </c>
    </row>
    <row r="135" s="2" customFormat="1" ht="21.0566" customHeight="1">
      <c r="A135" s="39"/>
      <c r="B135" s="40"/>
      <c r="C135" s="239" t="s">
        <v>92</v>
      </c>
      <c r="D135" s="239" t="s">
        <v>213</v>
      </c>
      <c r="E135" s="240" t="s">
        <v>283</v>
      </c>
      <c r="F135" s="241" t="s">
        <v>284</v>
      </c>
      <c r="G135" s="242" t="s">
        <v>264</v>
      </c>
      <c r="H135" s="243">
        <v>1.365</v>
      </c>
      <c r="I135" s="244"/>
      <c r="J135" s="245">
        <f>ROUND(I135*H135,2)</f>
        <v>0</v>
      </c>
      <c r="K135" s="246"/>
      <c r="L135" s="45"/>
      <c r="M135" s="247" t="s">
        <v>1</v>
      </c>
      <c r="N135" s="248" t="s">
        <v>42</v>
      </c>
      <c r="O135" s="98"/>
      <c r="P135" s="249">
        <f>O135*H135</f>
        <v>0</v>
      </c>
      <c r="Q135" s="249">
        <v>0</v>
      </c>
      <c r="R135" s="249">
        <f>Q135*H135</f>
        <v>0</v>
      </c>
      <c r="S135" s="249">
        <v>0</v>
      </c>
      <c r="T135" s="250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51" t="s">
        <v>227</v>
      </c>
      <c r="AT135" s="251" t="s">
        <v>213</v>
      </c>
      <c r="AU135" s="251" t="s">
        <v>92</v>
      </c>
      <c r="AY135" s="18" t="s">
        <v>210</v>
      </c>
      <c r="BE135" s="252">
        <f>IF(N135="základná",J135,0)</f>
        <v>0</v>
      </c>
      <c r="BF135" s="252">
        <f>IF(N135="znížená",J135,0)</f>
        <v>0</v>
      </c>
      <c r="BG135" s="252">
        <f>IF(N135="zákl. prenesená",J135,0)</f>
        <v>0</v>
      </c>
      <c r="BH135" s="252">
        <f>IF(N135="zníž. prenesená",J135,0)</f>
        <v>0</v>
      </c>
      <c r="BI135" s="252">
        <f>IF(N135="nulová",J135,0)</f>
        <v>0</v>
      </c>
      <c r="BJ135" s="18" t="s">
        <v>92</v>
      </c>
      <c r="BK135" s="252">
        <f>ROUND(I135*H135,2)</f>
        <v>0</v>
      </c>
      <c r="BL135" s="18" t="s">
        <v>227</v>
      </c>
      <c r="BM135" s="251" t="s">
        <v>1430</v>
      </c>
    </row>
    <row r="136" s="13" customFormat="1">
      <c r="A136" s="13"/>
      <c r="B136" s="258"/>
      <c r="C136" s="259"/>
      <c r="D136" s="260" t="s">
        <v>256</v>
      </c>
      <c r="E136" s="261" t="s">
        <v>1</v>
      </c>
      <c r="F136" s="262" t="s">
        <v>1431</v>
      </c>
      <c r="G136" s="259"/>
      <c r="H136" s="263">
        <v>1.365</v>
      </c>
      <c r="I136" s="264"/>
      <c r="J136" s="259"/>
      <c r="K136" s="259"/>
      <c r="L136" s="265"/>
      <c r="M136" s="266"/>
      <c r="N136" s="267"/>
      <c r="O136" s="267"/>
      <c r="P136" s="267"/>
      <c r="Q136" s="267"/>
      <c r="R136" s="267"/>
      <c r="S136" s="267"/>
      <c r="T136" s="268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69" t="s">
        <v>256</v>
      </c>
      <c r="AU136" s="269" t="s">
        <v>92</v>
      </c>
      <c r="AV136" s="13" t="s">
        <v>92</v>
      </c>
      <c r="AW136" s="13" t="s">
        <v>32</v>
      </c>
      <c r="AX136" s="13" t="s">
        <v>84</v>
      </c>
      <c r="AY136" s="269" t="s">
        <v>210</v>
      </c>
    </row>
    <row r="137" s="2" customFormat="1" ht="36.72453" customHeight="1">
      <c r="A137" s="39"/>
      <c r="B137" s="40"/>
      <c r="C137" s="239" t="s">
        <v>102</v>
      </c>
      <c r="D137" s="239" t="s">
        <v>213</v>
      </c>
      <c r="E137" s="240" t="s">
        <v>288</v>
      </c>
      <c r="F137" s="241" t="s">
        <v>289</v>
      </c>
      <c r="G137" s="242" t="s">
        <v>264</v>
      </c>
      <c r="H137" s="243">
        <v>0.40999999999999998</v>
      </c>
      <c r="I137" s="244"/>
      <c r="J137" s="245">
        <f>ROUND(I137*H137,2)</f>
        <v>0</v>
      </c>
      <c r="K137" s="246"/>
      <c r="L137" s="45"/>
      <c r="M137" s="247" t="s">
        <v>1</v>
      </c>
      <c r="N137" s="248" t="s">
        <v>42</v>
      </c>
      <c r="O137" s="98"/>
      <c r="P137" s="249">
        <f>O137*H137</f>
        <v>0</v>
      </c>
      <c r="Q137" s="249">
        <v>0</v>
      </c>
      <c r="R137" s="249">
        <f>Q137*H137</f>
        <v>0</v>
      </c>
      <c r="S137" s="249">
        <v>0</v>
      </c>
      <c r="T137" s="250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51" t="s">
        <v>227</v>
      </c>
      <c r="AT137" s="251" t="s">
        <v>213</v>
      </c>
      <c r="AU137" s="251" t="s">
        <v>92</v>
      </c>
      <c r="AY137" s="18" t="s">
        <v>210</v>
      </c>
      <c r="BE137" s="252">
        <f>IF(N137="základná",J137,0)</f>
        <v>0</v>
      </c>
      <c r="BF137" s="252">
        <f>IF(N137="znížená",J137,0)</f>
        <v>0</v>
      </c>
      <c r="BG137" s="252">
        <f>IF(N137="zákl. prenesená",J137,0)</f>
        <v>0</v>
      </c>
      <c r="BH137" s="252">
        <f>IF(N137="zníž. prenesená",J137,0)</f>
        <v>0</v>
      </c>
      <c r="BI137" s="252">
        <f>IF(N137="nulová",J137,0)</f>
        <v>0</v>
      </c>
      <c r="BJ137" s="18" t="s">
        <v>92</v>
      </c>
      <c r="BK137" s="252">
        <f>ROUND(I137*H137,2)</f>
        <v>0</v>
      </c>
      <c r="BL137" s="18" t="s">
        <v>227</v>
      </c>
      <c r="BM137" s="251" t="s">
        <v>1432</v>
      </c>
    </row>
    <row r="138" s="13" customFormat="1">
      <c r="A138" s="13"/>
      <c r="B138" s="258"/>
      <c r="C138" s="259"/>
      <c r="D138" s="260" t="s">
        <v>256</v>
      </c>
      <c r="E138" s="261" t="s">
        <v>1</v>
      </c>
      <c r="F138" s="262" t="s">
        <v>1433</v>
      </c>
      <c r="G138" s="259"/>
      <c r="H138" s="263">
        <v>1.365</v>
      </c>
      <c r="I138" s="264"/>
      <c r="J138" s="259"/>
      <c r="K138" s="259"/>
      <c r="L138" s="265"/>
      <c r="M138" s="266"/>
      <c r="N138" s="267"/>
      <c r="O138" s="267"/>
      <c r="P138" s="267"/>
      <c r="Q138" s="267"/>
      <c r="R138" s="267"/>
      <c r="S138" s="267"/>
      <c r="T138" s="268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69" t="s">
        <v>256</v>
      </c>
      <c r="AU138" s="269" t="s">
        <v>92</v>
      </c>
      <c r="AV138" s="13" t="s">
        <v>92</v>
      </c>
      <c r="AW138" s="13" t="s">
        <v>32</v>
      </c>
      <c r="AX138" s="13" t="s">
        <v>84</v>
      </c>
      <c r="AY138" s="269" t="s">
        <v>210</v>
      </c>
    </row>
    <row r="139" s="13" customFormat="1">
      <c r="A139" s="13"/>
      <c r="B139" s="258"/>
      <c r="C139" s="259"/>
      <c r="D139" s="260" t="s">
        <v>256</v>
      </c>
      <c r="E139" s="259"/>
      <c r="F139" s="262" t="s">
        <v>1434</v>
      </c>
      <c r="G139" s="259"/>
      <c r="H139" s="263">
        <v>0.40999999999999998</v>
      </c>
      <c r="I139" s="264"/>
      <c r="J139" s="259"/>
      <c r="K139" s="259"/>
      <c r="L139" s="265"/>
      <c r="M139" s="266"/>
      <c r="N139" s="267"/>
      <c r="O139" s="267"/>
      <c r="P139" s="267"/>
      <c r="Q139" s="267"/>
      <c r="R139" s="267"/>
      <c r="S139" s="267"/>
      <c r="T139" s="268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69" t="s">
        <v>256</v>
      </c>
      <c r="AU139" s="269" t="s">
        <v>92</v>
      </c>
      <c r="AV139" s="13" t="s">
        <v>92</v>
      </c>
      <c r="AW139" s="13" t="s">
        <v>4</v>
      </c>
      <c r="AX139" s="13" t="s">
        <v>84</v>
      </c>
      <c r="AY139" s="269" t="s">
        <v>210</v>
      </c>
    </row>
    <row r="140" s="2" customFormat="1" ht="16.30189" customHeight="1">
      <c r="A140" s="39"/>
      <c r="B140" s="40"/>
      <c r="C140" s="239" t="s">
        <v>227</v>
      </c>
      <c r="D140" s="239" t="s">
        <v>213</v>
      </c>
      <c r="E140" s="240" t="s">
        <v>1007</v>
      </c>
      <c r="F140" s="241" t="s">
        <v>1008</v>
      </c>
      <c r="G140" s="242" t="s">
        <v>264</v>
      </c>
      <c r="H140" s="243">
        <v>15.5</v>
      </c>
      <c r="I140" s="244"/>
      <c r="J140" s="245">
        <f>ROUND(I140*H140,2)</f>
        <v>0</v>
      </c>
      <c r="K140" s="246"/>
      <c r="L140" s="45"/>
      <c r="M140" s="247" t="s">
        <v>1</v>
      </c>
      <c r="N140" s="248" t="s">
        <v>42</v>
      </c>
      <c r="O140" s="98"/>
      <c r="P140" s="249">
        <f>O140*H140</f>
        <v>0</v>
      </c>
      <c r="Q140" s="249">
        <v>0</v>
      </c>
      <c r="R140" s="249">
        <f>Q140*H140</f>
        <v>0</v>
      </c>
      <c r="S140" s="249">
        <v>0</v>
      </c>
      <c r="T140" s="250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51" t="s">
        <v>227</v>
      </c>
      <c r="AT140" s="251" t="s">
        <v>213</v>
      </c>
      <c r="AU140" s="251" t="s">
        <v>92</v>
      </c>
      <c r="AY140" s="18" t="s">
        <v>210</v>
      </c>
      <c r="BE140" s="252">
        <f>IF(N140="základná",J140,0)</f>
        <v>0</v>
      </c>
      <c r="BF140" s="252">
        <f>IF(N140="znížená",J140,0)</f>
        <v>0</v>
      </c>
      <c r="BG140" s="252">
        <f>IF(N140="zákl. prenesená",J140,0)</f>
        <v>0</v>
      </c>
      <c r="BH140" s="252">
        <f>IF(N140="zníž. prenesená",J140,0)</f>
        <v>0</v>
      </c>
      <c r="BI140" s="252">
        <f>IF(N140="nulová",J140,0)</f>
        <v>0</v>
      </c>
      <c r="BJ140" s="18" t="s">
        <v>92</v>
      </c>
      <c r="BK140" s="252">
        <f>ROUND(I140*H140,2)</f>
        <v>0</v>
      </c>
      <c r="BL140" s="18" t="s">
        <v>227</v>
      </c>
      <c r="BM140" s="251" t="s">
        <v>1435</v>
      </c>
    </row>
    <row r="141" s="13" customFormat="1">
      <c r="A141" s="13"/>
      <c r="B141" s="258"/>
      <c r="C141" s="259"/>
      <c r="D141" s="260" t="s">
        <v>256</v>
      </c>
      <c r="E141" s="261" t="s">
        <v>1</v>
      </c>
      <c r="F141" s="262" t="s">
        <v>1436</v>
      </c>
      <c r="G141" s="259"/>
      <c r="H141" s="263">
        <v>12</v>
      </c>
      <c r="I141" s="264"/>
      <c r="J141" s="259"/>
      <c r="K141" s="259"/>
      <c r="L141" s="265"/>
      <c r="M141" s="266"/>
      <c r="N141" s="267"/>
      <c r="O141" s="267"/>
      <c r="P141" s="267"/>
      <c r="Q141" s="267"/>
      <c r="R141" s="267"/>
      <c r="S141" s="267"/>
      <c r="T141" s="268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69" t="s">
        <v>256</v>
      </c>
      <c r="AU141" s="269" t="s">
        <v>92</v>
      </c>
      <c r="AV141" s="13" t="s">
        <v>92</v>
      </c>
      <c r="AW141" s="13" t="s">
        <v>32</v>
      </c>
      <c r="AX141" s="13" t="s">
        <v>76</v>
      </c>
      <c r="AY141" s="269" t="s">
        <v>210</v>
      </c>
    </row>
    <row r="142" s="13" customFormat="1">
      <c r="A142" s="13"/>
      <c r="B142" s="258"/>
      <c r="C142" s="259"/>
      <c r="D142" s="260" t="s">
        <v>256</v>
      </c>
      <c r="E142" s="261" t="s">
        <v>1</v>
      </c>
      <c r="F142" s="262" t="s">
        <v>1437</v>
      </c>
      <c r="G142" s="259"/>
      <c r="H142" s="263">
        <v>3.5</v>
      </c>
      <c r="I142" s="264"/>
      <c r="J142" s="259"/>
      <c r="K142" s="259"/>
      <c r="L142" s="265"/>
      <c r="M142" s="266"/>
      <c r="N142" s="267"/>
      <c r="O142" s="267"/>
      <c r="P142" s="267"/>
      <c r="Q142" s="267"/>
      <c r="R142" s="267"/>
      <c r="S142" s="267"/>
      <c r="T142" s="268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69" t="s">
        <v>256</v>
      </c>
      <c r="AU142" s="269" t="s">
        <v>92</v>
      </c>
      <c r="AV142" s="13" t="s">
        <v>92</v>
      </c>
      <c r="AW142" s="13" t="s">
        <v>32</v>
      </c>
      <c r="AX142" s="13" t="s">
        <v>76</v>
      </c>
      <c r="AY142" s="269" t="s">
        <v>210</v>
      </c>
    </row>
    <row r="143" s="14" customFormat="1">
      <c r="A143" s="14"/>
      <c r="B143" s="270"/>
      <c r="C143" s="271"/>
      <c r="D143" s="260" t="s">
        <v>256</v>
      </c>
      <c r="E143" s="272" t="s">
        <v>1</v>
      </c>
      <c r="F143" s="273" t="s">
        <v>268</v>
      </c>
      <c r="G143" s="271"/>
      <c r="H143" s="274">
        <v>15.5</v>
      </c>
      <c r="I143" s="275"/>
      <c r="J143" s="271"/>
      <c r="K143" s="271"/>
      <c r="L143" s="276"/>
      <c r="M143" s="277"/>
      <c r="N143" s="278"/>
      <c r="O143" s="278"/>
      <c r="P143" s="278"/>
      <c r="Q143" s="278"/>
      <c r="R143" s="278"/>
      <c r="S143" s="278"/>
      <c r="T143" s="279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80" t="s">
        <v>256</v>
      </c>
      <c r="AU143" s="280" t="s">
        <v>92</v>
      </c>
      <c r="AV143" s="14" t="s">
        <v>227</v>
      </c>
      <c r="AW143" s="14" t="s">
        <v>32</v>
      </c>
      <c r="AX143" s="14" t="s">
        <v>84</v>
      </c>
      <c r="AY143" s="280" t="s">
        <v>210</v>
      </c>
    </row>
    <row r="144" s="2" customFormat="1" ht="36.72453" customHeight="1">
      <c r="A144" s="39"/>
      <c r="B144" s="40"/>
      <c r="C144" s="239" t="s">
        <v>209</v>
      </c>
      <c r="D144" s="239" t="s">
        <v>213</v>
      </c>
      <c r="E144" s="240" t="s">
        <v>302</v>
      </c>
      <c r="F144" s="241" t="s">
        <v>303</v>
      </c>
      <c r="G144" s="242" t="s">
        <v>264</v>
      </c>
      <c r="H144" s="243">
        <v>4.6500000000000004</v>
      </c>
      <c r="I144" s="244"/>
      <c r="J144" s="245">
        <f>ROUND(I144*H144,2)</f>
        <v>0</v>
      </c>
      <c r="K144" s="246"/>
      <c r="L144" s="45"/>
      <c r="M144" s="247" t="s">
        <v>1</v>
      </c>
      <c r="N144" s="248" t="s">
        <v>42</v>
      </c>
      <c r="O144" s="98"/>
      <c r="P144" s="249">
        <f>O144*H144</f>
        <v>0</v>
      </c>
      <c r="Q144" s="249">
        <v>0</v>
      </c>
      <c r="R144" s="249">
        <f>Q144*H144</f>
        <v>0</v>
      </c>
      <c r="S144" s="249">
        <v>0</v>
      </c>
      <c r="T144" s="250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51" t="s">
        <v>227</v>
      </c>
      <c r="AT144" s="251" t="s">
        <v>213</v>
      </c>
      <c r="AU144" s="251" t="s">
        <v>92</v>
      </c>
      <c r="AY144" s="18" t="s">
        <v>210</v>
      </c>
      <c r="BE144" s="252">
        <f>IF(N144="základná",J144,0)</f>
        <v>0</v>
      </c>
      <c r="BF144" s="252">
        <f>IF(N144="znížená",J144,0)</f>
        <v>0</v>
      </c>
      <c r="BG144" s="252">
        <f>IF(N144="zákl. prenesená",J144,0)</f>
        <v>0</v>
      </c>
      <c r="BH144" s="252">
        <f>IF(N144="zníž. prenesená",J144,0)</f>
        <v>0</v>
      </c>
      <c r="BI144" s="252">
        <f>IF(N144="nulová",J144,0)</f>
        <v>0</v>
      </c>
      <c r="BJ144" s="18" t="s">
        <v>92</v>
      </c>
      <c r="BK144" s="252">
        <f>ROUND(I144*H144,2)</f>
        <v>0</v>
      </c>
      <c r="BL144" s="18" t="s">
        <v>227</v>
      </c>
      <c r="BM144" s="251" t="s">
        <v>1012</v>
      </c>
    </row>
    <row r="145" s="13" customFormat="1">
      <c r="A145" s="13"/>
      <c r="B145" s="258"/>
      <c r="C145" s="259"/>
      <c r="D145" s="260" t="s">
        <v>256</v>
      </c>
      <c r="E145" s="261" t="s">
        <v>1</v>
      </c>
      <c r="F145" s="262" t="s">
        <v>1438</v>
      </c>
      <c r="G145" s="259"/>
      <c r="H145" s="263">
        <v>15.5</v>
      </c>
      <c r="I145" s="264"/>
      <c r="J145" s="259"/>
      <c r="K145" s="259"/>
      <c r="L145" s="265"/>
      <c r="M145" s="266"/>
      <c r="N145" s="267"/>
      <c r="O145" s="267"/>
      <c r="P145" s="267"/>
      <c r="Q145" s="267"/>
      <c r="R145" s="267"/>
      <c r="S145" s="267"/>
      <c r="T145" s="268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9" t="s">
        <v>256</v>
      </c>
      <c r="AU145" s="269" t="s">
        <v>92</v>
      </c>
      <c r="AV145" s="13" t="s">
        <v>92</v>
      </c>
      <c r="AW145" s="13" t="s">
        <v>32</v>
      </c>
      <c r="AX145" s="13" t="s">
        <v>84</v>
      </c>
      <c r="AY145" s="269" t="s">
        <v>210</v>
      </c>
    </row>
    <row r="146" s="13" customFormat="1">
      <c r="A146" s="13"/>
      <c r="B146" s="258"/>
      <c r="C146" s="259"/>
      <c r="D146" s="260" t="s">
        <v>256</v>
      </c>
      <c r="E146" s="259"/>
      <c r="F146" s="262" t="s">
        <v>1439</v>
      </c>
      <c r="G146" s="259"/>
      <c r="H146" s="263">
        <v>4.6500000000000004</v>
      </c>
      <c r="I146" s="264"/>
      <c r="J146" s="259"/>
      <c r="K146" s="259"/>
      <c r="L146" s="265"/>
      <c r="M146" s="266"/>
      <c r="N146" s="267"/>
      <c r="O146" s="267"/>
      <c r="P146" s="267"/>
      <c r="Q146" s="267"/>
      <c r="R146" s="267"/>
      <c r="S146" s="267"/>
      <c r="T146" s="268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69" t="s">
        <v>256</v>
      </c>
      <c r="AU146" s="269" t="s">
        <v>92</v>
      </c>
      <c r="AV146" s="13" t="s">
        <v>92</v>
      </c>
      <c r="AW146" s="13" t="s">
        <v>4</v>
      </c>
      <c r="AX146" s="13" t="s">
        <v>84</v>
      </c>
      <c r="AY146" s="269" t="s">
        <v>210</v>
      </c>
    </row>
    <row r="147" s="2" customFormat="1" ht="31.92453" customHeight="1">
      <c r="A147" s="39"/>
      <c r="B147" s="40"/>
      <c r="C147" s="239" t="s">
        <v>277</v>
      </c>
      <c r="D147" s="239" t="s">
        <v>213</v>
      </c>
      <c r="E147" s="240" t="s">
        <v>1015</v>
      </c>
      <c r="F147" s="241" t="s">
        <v>1016</v>
      </c>
      <c r="G147" s="242" t="s">
        <v>264</v>
      </c>
      <c r="H147" s="243">
        <v>16.864999999999998</v>
      </c>
      <c r="I147" s="244"/>
      <c r="J147" s="245">
        <f>ROUND(I147*H147,2)</f>
        <v>0</v>
      </c>
      <c r="K147" s="246"/>
      <c r="L147" s="45"/>
      <c r="M147" s="247" t="s">
        <v>1</v>
      </c>
      <c r="N147" s="248" t="s">
        <v>42</v>
      </c>
      <c r="O147" s="98"/>
      <c r="P147" s="249">
        <f>O147*H147</f>
        <v>0</v>
      </c>
      <c r="Q147" s="249">
        <v>0</v>
      </c>
      <c r="R147" s="249">
        <f>Q147*H147</f>
        <v>0</v>
      </c>
      <c r="S147" s="249">
        <v>0</v>
      </c>
      <c r="T147" s="250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51" t="s">
        <v>227</v>
      </c>
      <c r="AT147" s="251" t="s">
        <v>213</v>
      </c>
      <c r="AU147" s="251" t="s">
        <v>92</v>
      </c>
      <c r="AY147" s="18" t="s">
        <v>210</v>
      </c>
      <c r="BE147" s="252">
        <f>IF(N147="základná",J147,0)</f>
        <v>0</v>
      </c>
      <c r="BF147" s="252">
        <f>IF(N147="znížená",J147,0)</f>
        <v>0</v>
      </c>
      <c r="BG147" s="252">
        <f>IF(N147="zákl. prenesená",J147,0)</f>
        <v>0</v>
      </c>
      <c r="BH147" s="252">
        <f>IF(N147="zníž. prenesená",J147,0)</f>
        <v>0</v>
      </c>
      <c r="BI147" s="252">
        <f>IF(N147="nulová",J147,0)</f>
        <v>0</v>
      </c>
      <c r="BJ147" s="18" t="s">
        <v>92</v>
      </c>
      <c r="BK147" s="252">
        <f>ROUND(I147*H147,2)</f>
        <v>0</v>
      </c>
      <c r="BL147" s="18" t="s">
        <v>227</v>
      </c>
      <c r="BM147" s="251" t="s">
        <v>1017</v>
      </c>
    </row>
    <row r="148" s="13" customFormat="1">
      <c r="A148" s="13"/>
      <c r="B148" s="258"/>
      <c r="C148" s="259"/>
      <c r="D148" s="260" t="s">
        <v>256</v>
      </c>
      <c r="E148" s="261" t="s">
        <v>1</v>
      </c>
      <c r="F148" s="262" t="s">
        <v>1440</v>
      </c>
      <c r="G148" s="259"/>
      <c r="H148" s="263">
        <v>16.864999999999998</v>
      </c>
      <c r="I148" s="264"/>
      <c r="J148" s="259"/>
      <c r="K148" s="259"/>
      <c r="L148" s="265"/>
      <c r="M148" s="266"/>
      <c r="N148" s="267"/>
      <c r="O148" s="267"/>
      <c r="P148" s="267"/>
      <c r="Q148" s="267"/>
      <c r="R148" s="267"/>
      <c r="S148" s="267"/>
      <c r="T148" s="268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69" t="s">
        <v>256</v>
      </c>
      <c r="AU148" s="269" t="s">
        <v>92</v>
      </c>
      <c r="AV148" s="13" t="s">
        <v>92</v>
      </c>
      <c r="AW148" s="13" t="s">
        <v>32</v>
      </c>
      <c r="AX148" s="13" t="s">
        <v>84</v>
      </c>
      <c r="AY148" s="269" t="s">
        <v>210</v>
      </c>
    </row>
    <row r="149" s="2" customFormat="1" ht="36.72453" customHeight="1">
      <c r="A149" s="39"/>
      <c r="B149" s="40"/>
      <c r="C149" s="239" t="s">
        <v>282</v>
      </c>
      <c r="D149" s="239" t="s">
        <v>213</v>
      </c>
      <c r="E149" s="240" t="s">
        <v>1019</v>
      </c>
      <c r="F149" s="241" t="s">
        <v>1020</v>
      </c>
      <c r="G149" s="242" t="s">
        <v>264</v>
      </c>
      <c r="H149" s="243">
        <v>118.05500000000001</v>
      </c>
      <c r="I149" s="244"/>
      <c r="J149" s="245">
        <f>ROUND(I149*H149,2)</f>
        <v>0</v>
      </c>
      <c r="K149" s="246"/>
      <c r="L149" s="45"/>
      <c r="M149" s="247" t="s">
        <v>1</v>
      </c>
      <c r="N149" s="248" t="s">
        <v>42</v>
      </c>
      <c r="O149" s="98"/>
      <c r="P149" s="249">
        <f>O149*H149</f>
        <v>0</v>
      </c>
      <c r="Q149" s="249">
        <v>0</v>
      </c>
      <c r="R149" s="249">
        <f>Q149*H149</f>
        <v>0</v>
      </c>
      <c r="S149" s="249">
        <v>0</v>
      </c>
      <c r="T149" s="250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51" t="s">
        <v>227</v>
      </c>
      <c r="AT149" s="251" t="s">
        <v>213</v>
      </c>
      <c r="AU149" s="251" t="s">
        <v>92</v>
      </c>
      <c r="AY149" s="18" t="s">
        <v>210</v>
      </c>
      <c r="BE149" s="252">
        <f>IF(N149="základná",J149,0)</f>
        <v>0</v>
      </c>
      <c r="BF149" s="252">
        <f>IF(N149="znížená",J149,0)</f>
        <v>0</v>
      </c>
      <c r="BG149" s="252">
        <f>IF(N149="zákl. prenesená",J149,0)</f>
        <v>0</v>
      </c>
      <c r="BH149" s="252">
        <f>IF(N149="zníž. prenesená",J149,0)</f>
        <v>0</v>
      </c>
      <c r="BI149" s="252">
        <f>IF(N149="nulová",J149,0)</f>
        <v>0</v>
      </c>
      <c r="BJ149" s="18" t="s">
        <v>92</v>
      </c>
      <c r="BK149" s="252">
        <f>ROUND(I149*H149,2)</f>
        <v>0</v>
      </c>
      <c r="BL149" s="18" t="s">
        <v>227</v>
      </c>
      <c r="BM149" s="251" t="s">
        <v>1021</v>
      </c>
    </row>
    <row r="150" s="13" customFormat="1">
      <c r="A150" s="13"/>
      <c r="B150" s="258"/>
      <c r="C150" s="259"/>
      <c r="D150" s="260" t="s">
        <v>256</v>
      </c>
      <c r="E150" s="261" t="s">
        <v>1</v>
      </c>
      <c r="F150" s="262" t="s">
        <v>1441</v>
      </c>
      <c r="G150" s="259"/>
      <c r="H150" s="263">
        <v>118.05500000000001</v>
      </c>
      <c r="I150" s="264"/>
      <c r="J150" s="259"/>
      <c r="K150" s="259"/>
      <c r="L150" s="265"/>
      <c r="M150" s="266"/>
      <c r="N150" s="267"/>
      <c r="O150" s="267"/>
      <c r="P150" s="267"/>
      <c r="Q150" s="267"/>
      <c r="R150" s="267"/>
      <c r="S150" s="267"/>
      <c r="T150" s="268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69" t="s">
        <v>256</v>
      </c>
      <c r="AU150" s="269" t="s">
        <v>92</v>
      </c>
      <c r="AV150" s="13" t="s">
        <v>92</v>
      </c>
      <c r="AW150" s="13" t="s">
        <v>32</v>
      </c>
      <c r="AX150" s="13" t="s">
        <v>84</v>
      </c>
      <c r="AY150" s="269" t="s">
        <v>210</v>
      </c>
    </row>
    <row r="151" s="2" customFormat="1" ht="16.30189" customHeight="1">
      <c r="A151" s="39"/>
      <c r="B151" s="40"/>
      <c r="C151" s="239" t="s">
        <v>287</v>
      </c>
      <c r="D151" s="239" t="s">
        <v>213</v>
      </c>
      <c r="E151" s="240" t="s">
        <v>1023</v>
      </c>
      <c r="F151" s="241" t="s">
        <v>1024</v>
      </c>
      <c r="G151" s="242" t="s">
        <v>264</v>
      </c>
      <c r="H151" s="243">
        <v>16.864999999999998</v>
      </c>
      <c r="I151" s="244"/>
      <c r="J151" s="245">
        <f>ROUND(I151*H151,2)</f>
        <v>0</v>
      </c>
      <c r="K151" s="246"/>
      <c r="L151" s="45"/>
      <c r="M151" s="247" t="s">
        <v>1</v>
      </c>
      <c r="N151" s="248" t="s">
        <v>42</v>
      </c>
      <c r="O151" s="98"/>
      <c r="P151" s="249">
        <f>O151*H151</f>
        <v>0</v>
      </c>
      <c r="Q151" s="249">
        <v>0</v>
      </c>
      <c r="R151" s="249">
        <f>Q151*H151</f>
        <v>0</v>
      </c>
      <c r="S151" s="249">
        <v>0</v>
      </c>
      <c r="T151" s="250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51" t="s">
        <v>227</v>
      </c>
      <c r="AT151" s="251" t="s">
        <v>213</v>
      </c>
      <c r="AU151" s="251" t="s">
        <v>92</v>
      </c>
      <c r="AY151" s="18" t="s">
        <v>210</v>
      </c>
      <c r="BE151" s="252">
        <f>IF(N151="základná",J151,0)</f>
        <v>0</v>
      </c>
      <c r="BF151" s="252">
        <f>IF(N151="znížená",J151,0)</f>
        <v>0</v>
      </c>
      <c r="BG151" s="252">
        <f>IF(N151="zákl. prenesená",J151,0)</f>
        <v>0</v>
      </c>
      <c r="BH151" s="252">
        <f>IF(N151="zníž. prenesená",J151,0)</f>
        <v>0</v>
      </c>
      <c r="BI151" s="252">
        <f>IF(N151="nulová",J151,0)</f>
        <v>0</v>
      </c>
      <c r="BJ151" s="18" t="s">
        <v>92</v>
      </c>
      <c r="BK151" s="252">
        <f>ROUND(I151*H151,2)</f>
        <v>0</v>
      </c>
      <c r="BL151" s="18" t="s">
        <v>227</v>
      </c>
      <c r="BM151" s="251" t="s">
        <v>1025</v>
      </c>
    </row>
    <row r="152" s="2" customFormat="1" ht="23.4566" customHeight="1">
      <c r="A152" s="39"/>
      <c r="B152" s="40"/>
      <c r="C152" s="239" t="s">
        <v>293</v>
      </c>
      <c r="D152" s="239" t="s">
        <v>213</v>
      </c>
      <c r="E152" s="240" t="s">
        <v>1026</v>
      </c>
      <c r="F152" s="241" t="s">
        <v>342</v>
      </c>
      <c r="G152" s="242" t="s">
        <v>333</v>
      </c>
      <c r="H152" s="243">
        <v>27.983000000000001</v>
      </c>
      <c r="I152" s="244"/>
      <c r="J152" s="245">
        <f>ROUND(I152*H152,2)</f>
        <v>0</v>
      </c>
      <c r="K152" s="246"/>
      <c r="L152" s="45"/>
      <c r="M152" s="247" t="s">
        <v>1</v>
      </c>
      <c r="N152" s="248" t="s">
        <v>42</v>
      </c>
      <c r="O152" s="98"/>
      <c r="P152" s="249">
        <f>O152*H152</f>
        <v>0</v>
      </c>
      <c r="Q152" s="249">
        <v>0</v>
      </c>
      <c r="R152" s="249">
        <f>Q152*H152</f>
        <v>0</v>
      </c>
      <c r="S152" s="249">
        <v>0</v>
      </c>
      <c r="T152" s="250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51" t="s">
        <v>227</v>
      </c>
      <c r="AT152" s="251" t="s">
        <v>213</v>
      </c>
      <c r="AU152" s="251" t="s">
        <v>92</v>
      </c>
      <c r="AY152" s="18" t="s">
        <v>210</v>
      </c>
      <c r="BE152" s="252">
        <f>IF(N152="základná",J152,0)</f>
        <v>0</v>
      </c>
      <c r="BF152" s="252">
        <f>IF(N152="znížená",J152,0)</f>
        <v>0</v>
      </c>
      <c r="BG152" s="252">
        <f>IF(N152="zákl. prenesená",J152,0)</f>
        <v>0</v>
      </c>
      <c r="BH152" s="252">
        <f>IF(N152="zníž. prenesená",J152,0)</f>
        <v>0</v>
      </c>
      <c r="BI152" s="252">
        <f>IF(N152="nulová",J152,0)</f>
        <v>0</v>
      </c>
      <c r="BJ152" s="18" t="s">
        <v>92</v>
      </c>
      <c r="BK152" s="252">
        <f>ROUND(I152*H152,2)</f>
        <v>0</v>
      </c>
      <c r="BL152" s="18" t="s">
        <v>227</v>
      </c>
      <c r="BM152" s="251" t="s">
        <v>1027</v>
      </c>
    </row>
    <row r="153" s="13" customFormat="1">
      <c r="A153" s="13"/>
      <c r="B153" s="258"/>
      <c r="C153" s="259"/>
      <c r="D153" s="260" t="s">
        <v>256</v>
      </c>
      <c r="E153" s="261" t="s">
        <v>1</v>
      </c>
      <c r="F153" s="262" t="s">
        <v>1442</v>
      </c>
      <c r="G153" s="259"/>
      <c r="H153" s="263">
        <v>25.297999999999998</v>
      </c>
      <c r="I153" s="264"/>
      <c r="J153" s="259"/>
      <c r="K153" s="259"/>
      <c r="L153" s="265"/>
      <c r="M153" s="266"/>
      <c r="N153" s="267"/>
      <c r="O153" s="267"/>
      <c r="P153" s="267"/>
      <c r="Q153" s="267"/>
      <c r="R153" s="267"/>
      <c r="S153" s="267"/>
      <c r="T153" s="268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69" t="s">
        <v>256</v>
      </c>
      <c r="AU153" s="269" t="s">
        <v>92</v>
      </c>
      <c r="AV153" s="13" t="s">
        <v>92</v>
      </c>
      <c r="AW153" s="13" t="s">
        <v>32</v>
      </c>
      <c r="AX153" s="13" t="s">
        <v>76</v>
      </c>
      <c r="AY153" s="269" t="s">
        <v>210</v>
      </c>
    </row>
    <row r="154" s="13" customFormat="1">
      <c r="A154" s="13"/>
      <c r="B154" s="258"/>
      <c r="C154" s="259"/>
      <c r="D154" s="260" t="s">
        <v>256</v>
      </c>
      <c r="E154" s="261" t="s">
        <v>1</v>
      </c>
      <c r="F154" s="262" t="s">
        <v>1443</v>
      </c>
      <c r="G154" s="259"/>
      <c r="H154" s="263">
        <v>1.712</v>
      </c>
      <c r="I154" s="264"/>
      <c r="J154" s="259"/>
      <c r="K154" s="259"/>
      <c r="L154" s="265"/>
      <c r="M154" s="266"/>
      <c r="N154" s="267"/>
      <c r="O154" s="267"/>
      <c r="P154" s="267"/>
      <c r="Q154" s="267"/>
      <c r="R154" s="267"/>
      <c r="S154" s="267"/>
      <c r="T154" s="268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69" t="s">
        <v>256</v>
      </c>
      <c r="AU154" s="269" t="s">
        <v>92</v>
      </c>
      <c r="AV154" s="13" t="s">
        <v>92</v>
      </c>
      <c r="AW154" s="13" t="s">
        <v>32</v>
      </c>
      <c r="AX154" s="13" t="s">
        <v>76</v>
      </c>
      <c r="AY154" s="269" t="s">
        <v>210</v>
      </c>
    </row>
    <row r="155" s="13" customFormat="1">
      <c r="A155" s="13"/>
      <c r="B155" s="258"/>
      <c r="C155" s="259"/>
      <c r="D155" s="260" t="s">
        <v>256</v>
      </c>
      <c r="E155" s="261" t="s">
        <v>1</v>
      </c>
      <c r="F155" s="262" t="s">
        <v>1444</v>
      </c>
      <c r="G155" s="259"/>
      <c r="H155" s="263">
        <v>0.97299999999999998</v>
      </c>
      <c r="I155" s="264"/>
      <c r="J155" s="259"/>
      <c r="K155" s="259"/>
      <c r="L155" s="265"/>
      <c r="M155" s="266"/>
      <c r="N155" s="267"/>
      <c r="O155" s="267"/>
      <c r="P155" s="267"/>
      <c r="Q155" s="267"/>
      <c r="R155" s="267"/>
      <c r="S155" s="267"/>
      <c r="T155" s="268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69" t="s">
        <v>256</v>
      </c>
      <c r="AU155" s="269" t="s">
        <v>92</v>
      </c>
      <c r="AV155" s="13" t="s">
        <v>92</v>
      </c>
      <c r="AW155" s="13" t="s">
        <v>32</v>
      </c>
      <c r="AX155" s="13" t="s">
        <v>76</v>
      </c>
      <c r="AY155" s="269" t="s">
        <v>210</v>
      </c>
    </row>
    <row r="156" s="14" customFormat="1">
      <c r="A156" s="14"/>
      <c r="B156" s="270"/>
      <c r="C156" s="271"/>
      <c r="D156" s="260" t="s">
        <v>256</v>
      </c>
      <c r="E156" s="272" t="s">
        <v>1</v>
      </c>
      <c r="F156" s="273" t="s">
        <v>268</v>
      </c>
      <c r="G156" s="271"/>
      <c r="H156" s="274">
        <v>27.983000000000001</v>
      </c>
      <c r="I156" s="275"/>
      <c r="J156" s="271"/>
      <c r="K156" s="271"/>
      <c r="L156" s="276"/>
      <c r="M156" s="277"/>
      <c r="N156" s="278"/>
      <c r="O156" s="278"/>
      <c r="P156" s="278"/>
      <c r="Q156" s="278"/>
      <c r="R156" s="278"/>
      <c r="S156" s="278"/>
      <c r="T156" s="279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80" t="s">
        <v>256</v>
      </c>
      <c r="AU156" s="280" t="s">
        <v>92</v>
      </c>
      <c r="AV156" s="14" t="s">
        <v>227</v>
      </c>
      <c r="AW156" s="14" t="s">
        <v>32</v>
      </c>
      <c r="AX156" s="14" t="s">
        <v>84</v>
      </c>
      <c r="AY156" s="280" t="s">
        <v>210</v>
      </c>
    </row>
    <row r="157" s="12" customFormat="1" ht="22.8" customHeight="1">
      <c r="A157" s="12"/>
      <c r="B157" s="223"/>
      <c r="C157" s="224"/>
      <c r="D157" s="225" t="s">
        <v>75</v>
      </c>
      <c r="E157" s="237" t="s">
        <v>102</v>
      </c>
      <c r="F157" s="237" t="s">
        <v>1445</v>
      </c>
      <c r="G157" s="224"/>
      <c r="H157" s="224"/>
      <c r="I157" s="227"/>
      <c r="J157" s="238">
        <f>BK157</f>
        <v>0</v>
      </c>
      <c r="K157" s="224"/>
      <c r="L157" s="229"/>
      <c r="M157" s="230"/>
      <c r="N157" s="231"/>
      <c r="O157" s="231"/>
      <c r="P157" s="232">
        <f>SUM(P158:P162)</f>
        <v>0</v>
      </c>
      <c r="Q157" s="231"/>
      <c r="R157" s="232">
        <f>SUM(R158:R162)</f>
        <v>0.13874</v>
      </c>
      <c r="S157" s="231"/>
      <c r="T157" s="233">
        <f>SUM(T158:T162)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34" t="s">
        <v>84</v>
      </c>
      <c r="AT157" s="235" t="s">
        <v>75</v>
      </c>
      <c r="AU157" s="235" t="s">
        <v>84</v>
      </c>
      <c r="AY157" s="234" t="s">
        <v>210</v>
      </c>
      <c r="BK157" s="236">
        <f>SUM(BK158:BK162)</f>
        <v>0</v>
      </c>
    </row>
    <row r="158" s="2" customFormat="1" ht="23.4566" customHeight="1">
      <c r="A158" s="39"/>
      <c r="B158" s="40"/>
      <c r="C158" s="239" t="s">
        <v>301</v>
      </c>
      <c r="D158" s="239" t="s">
        <v>213</v>
      </c>
      <c r="E158" s="240" t="s">
        <v>1068</v>
      </c>
      <c r="F158" s="241" t="s">
        <v>1069</v>
      </c>
      <c r="G158" s="242" t="s">
        <v>310</v>
      </c>
      <c r="H158" s="243">
        <v>7</v>
      </c>
      <c r="I158" s="244"/>
      <c r="J158" s="245">
        <f>ROUND(I158*H158,2)</f>
        <v>0</v>
      </c>
      <c r="K158" s="246"/>
      <c r="L158" s="45"/>
      <c r="M158" s="247" t="s">
        <v>1</v>
      </c>
      <c r="N158" s="248" t="s">
        <v>42</v>
      </c>
      <c r="O158" s="98"/>
      <c r="P158" s="249">
        <f>O158*H158</f>
        <v>0</v>
      </c>
      <c r="Q158" s="249">
        <v>0.00282</v>
      </c>
      <c r="R158" s="249">
        <f>Q158*H158</f>
        <v>0.019740000000000001</v>
      </c>
      <c r="S158" s="249">
        <v>0</v>
      </c>
      <c r="T158" s="250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51" t="s">
        <v>227</v>
      </c>
      <c r="AT158" s="251" t="s">
        <v>213</v>
      </c>
      <c r="AU158" s="251" t="s">
        <v>92</v>
      </c>
      <c r="AY158" s="18" t="s">
        <v>210</v>
      </c>
      <c r="BE158" s="252">
        <f>IF(N158="základná",J158,0)</f>
        <v>0</v>
      </c>
      <c r="BF158" s="252">
        <f>IF(N158="znížená",J158,0)</f>
        <v>0</v>
      </c>
      <c r="BG158" s="252">
        <f>IF(N158="zákl. prenesená",J158,0)</f>
        <v>0</v>
      </c>
      <c r="BH158" s="252">
        <f>IF(N158="zníž. prenesená",J158,0)</f>
        <v>0</v>
      </c>
      <c r="BI158" s="252">
        <f>IF(N158="nulová",J158,0)</f>
        <v>0</v>
      </c>
      <c r="BJ158" s="18" t="s">
        <v>92</v>
      </c>
      <c r="BK158" s="252">
        <f>ROUND(I158*H158,2)</f>
        <v>0</v>
      </c>
      <c r="BL158" s="18" t="s">
        <v>227</v>
      </c>
      <c r="BM158" s="251" t="s">
        <v>1446</v>
      </c>
    </row>
    <row r="159" s="13" customFormat="1">
      <c r="A159" s="13"/>
      <c r="B159" s="258"/>
      <c r="C159" s="259"/>
      <c r="D159" s="260" t="s">
        <v>256</v>
      </c>
      <c r="E159" s="261" t="s">
        <v>1</v>
      </c>
      <c r="F159" s="262" t="s">
        <v>1447</v>
      </c>
      <c r="G159" s="259"/>
      <c r="H159" s="263">
        <v>7</v>
      </c>
      <c r="I159" s="264"/>
      <c r="J159" s="259"/>
      <c r="K159" s="259"/>
      <c r="L159" s="265"/>
      <c r="M159" s="266"/>
      <c r="N159" s="267"/>
      <c r="O159" s="267"/>
      <c r="P159" s="267"/>
      <c r="Q159" s="267"/>
      <c r="R159" s="267"/>
      <c r="S159" s="267"/>
      <c r="T159" s="268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69" t="s">
        <v>256</v>
      </c>
      <c r="AU159" s="269" t="s">
        <v>92</v>
      </c>
      <c r="AV159" s="13" t="s">
        <v>92</v>
      </c>
      <c r="AW159" s="13" t="s">
        <v>32</v>
      </c>
      <c r="AX159" s="13" t="s">
        <v>84</v>
      </c>
      <c r="AY159" s="269" t="s">
        <v>210</v>
      </c>
    </row>
    <row r="160" s="2" customFormat="1" ht="16.30189" customHeight="1">
      <c r="A160" s="39"/>
      <c r="B160" s="40"/>
      <c r="C160" s="281" t="s">
        <v>307</v>
      </c>
      <c r="D160" s="281" t="s">
        <v>330</v>
      </c>
      <c r="E160" s="282" t="s">
        <v>1073</v>
      </c>
      <c r="F160" s="283" t="s">
        <v>1074</v>
      </c>
      <c r="G160" s="284" t="s">
        <v>310</v>
      </c>
      <c r="H160" s="285">
        <v>7</v>
      </c>
      <c r="I160" s="286"/>
      <c r="J160" s="287">
        <f>ROUND(I160*H160,2)</f>
        <v>0</v>
      </c>
      <c r="K160" s="288"/>
      <c r="L160" s="289"/>
      <c r="M160" s="290" t="s">
        <v>1</v>
      </c>
      <c r="N160" s="291" t="s">
        <v>42</v>
      </c>
      <c r="O160" s="98"/>
      <c r="P160" s="249">
        <f>O160*H160</f>
        <v>0</v>
      </c>
      <c r="Q160" s="249">
        <v>0.017000000000000001</v>
      </c>
      <c r="R160" s="249">
        <f>Q160*H160</f>
        <v>0.11900000000000001</v>
      </c>
      <c r="S160" s="249">
        <v>0</v>
      </c>
      <c r="T160" s="250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51" t="s">
        <v>287</v>
      </c>
      <c r="AT160" s="251" t="s">
        <v>330</v>
      </c>
      <c r="AU160" s="251" t="s">
        <v>92</v>
      </c>
      <c r="AY160" s="18" t="s">
        <v>210</v>
      </c>
      <c r="BE160" s="252">
        <f>IF(N160="základná",J160,0)</f>
        <v>0</v>
      </c>
      <c r="BF160" s="252">
        <f>IF(N160="znížená",J160,0)</f>
        <v>0</v>
      </c>
      <c r="BG160" s="252">
        <f>IF(N160="zákl. prenesená",J160,0)</f>
        <v>0</v>
      </c>
      <c r="BH160" s="252">
        <f>IF(N160="zníž. prenesená",J160,0)</f>
        <v>0</v>
      </c>
      <c r="BI160" s="252">
        <f>IF(N160="nulová",J160,0)</f>
        <v>0</v>
      </c>
      <c r="BJ160" s="18" t="s">
        <v>92</v>
      </c>
      <c r="BK160" s="252">
        <f>ROUND(I160*H160,2)</f>
        <v>0</v>
      </c>
      <c r="BL160" s="18" t="s">
        <v>227</v>
      </c>
      <c r="BM160" s="251" t="s">
        <v>1448</v>
      </c>
    </row>
    <row r="161" s="2" customFormat="1" ht="16.30189" customHeight="1">
      <c r="A161" s="39"/>
      <c r="B161" s="40"/>
      <c r="C161" s="281" t="s">
        <v>313</v>
      </c>
      <c r="D161" s="281" t="s">
        <v>330</v>
      </c>
      <c r="E161" s="282" t="s">
        <v>1076</v>
      </c>
      <c r="F161" s="283" t="s">
        <v>1077</v>
      </c>
      <c r="G161" s="284" t="s">
        <v>1050</v>
      </c>
      <c r="H161" s="285">
        <v>18.84</v>
      </c>
      <c r="I161" s="286"/>
      <c r="J161" s="287">
        <f>ROUND(I161*H161,2)</f>
        <v>0</v>
      </c>
      <c r="K161" s="288"/>
      <c r="L161" s="289"/>
      <c r="M161" s="290" t="s">
        <v>1</v>
      </c>
      <c r="N161" s="291" t="s">
        <v>42</v>
      </c>
      <c r="O161" s="98"/>
      <c r="P161" s="249">
        <f>O161*H161</f>
        <v>0</v>
      </c>
      <c r="Q161" s="249">
        <v>0</v>
      </c>
      <c r="R161" s="249">
        <f>Q161*H161</f>
        <v>0</v>
      </c>
      <c r="S161" s="249">
        <v>0</v>
      </c>
      <c r="T161" s="250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51" t="s">
        <v>287</v>
      </c>
      <c r="AT161" s="251" t="s">
        <v>330</v>
      </c>
      <c r="AU161" s="251" t="s">
        <v>92</v>
      </c>
      <c r="AY161" s="18" t="s">
        <v>210</v>
      </c>
      <c r="BE161" s="252">
        <f>IF(N161="základná",J161,0)</f>
        <v>0</v>
      </c>
      <c r="BF161" s="252">
        <f>IF(N161="znížená",J161,0)</f>
        <v>0</v>
      </c>
      <c r="BG161" s="252">
        <f>IF(N161="zákl. prenesená",J161,0)</f>
        <v>0</v>
      </c>
      <c r="BH161" s="252">
        <f>IF(N161="zníž. prenesená",J161,0)</f>
        <v>0</v>
      </c>
      <c r="BI161" s="252">
        <f>IF(N161="nulová",J161,0)</f>
        <v>0</v>
      </c>
      <c r="BJ161" s="18" t="s">
        <v>92</v>
      </c>
      <c r="BK161" s="252">
        <f>ROUND(I161*H161,2)</f>
        <v>0</v>
      </c>
      <c r="BL161" s="18" t="s">
        <v>227</v>
      </c>
      <c r="BM161" s="251" t="s">
        <v>1449</v>
      </c>
    </row>
    <row r="162" s="13" customFormat="1">
      <c r="A162" s="13"/>
      <c r="B162" s="258"/>
      <c r="C162" s="259"/>
      <c r="D162" s="260" t="s">
        <v>256</v>
      </c>
      <c r="E162" s="261" t="s">
        <v>1</v>
      </c>
      <c r="F162" s="262" t="s">
        <v>1450</v>
      </c>
      <c r="G162" s="259"/>
      <c r="H162" s="263">
        <v>18.84</v>
      </c>
      <c r="I162" s="264"/>
      <c r="J162" s="259"/>
      <c r="K162" s="259"/>
      <c r="L162" s="265"/>
      <c r="M162" s="266"/>
      <c r="N162" s="267"/>
      <c r="O162" s="267"/>
      <c r="P162" s="267"/>
      <c r="Q162" s="267"/>
      <c r="R162" s="267"/>
      <c r="S162" s="267"/>
      <c r="T162" s="268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69" t="s">
        <v>256</v>
      </c>
      <c r="AU162" s="269" t="s">
        <v>92</v>
      </c>
      <c r="AV162" s="13" t="s">
        <v>92</v>
      </c>
      <c r="AW162" s="13" t="s">
        <v>32</v>
      </c>
      <c r="AX162" s="13" t="s">
        <v>84</v>
      </c>
      <c r="AY162" s="269" t="s">
        <v>210</v>
      </c>
    </row>
    <row r="163" s="12" customFormat="1" ht="22.8" customHeight="1">
      <c r="A163" s="12"/>
      <c r="B163" s="223"/>
      <c r="C163" s="224"/>
      <c r="D163" s="225" t="s">
        <v>75</v>
      </c>
      <c r="E163" s="237" t="s">
        <v>227</v>
      </c>
      <c r="F163" s="237" t="s">
        <v>454</v>
      </c>
      <c r="G163" s="224"/>
      <c r="H163" s="224"/>
      <c r="I163" s="227"/>
      <c r="J163" s="238">
        <f>BK163</f>
        <v>0</v>
      </c>
      <c r="K163" s="224"/>
      <c r="L163" s="229"/>
      <c r="M163" s="230"/>
      <c r="N163" s="231"/>
      <c r="O163" s="231"/>
      <c r="P163" s="232">
        <f>SUM(P164:P176)</f>
        <v>0</v>
      </c>
      <c r="Q163" s="231"/>
      <c r="R163" s="232">
        <f>SUM(R164:R176)</f>
        <v>25.685693000000001</v>
      </c>
      <c r="S163" s="231"/>
      <c r="T163" s="233">
        <f>SUM(T164:T176)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34" t="s">
        <v>84</v>
      </c>
      <c r="AT163" s="235" t="s">
        <v>75</v>
      </c>
      <c r="AU163" s="235" t="s">
        <v>84</v>
      </c>
      <c r="AY163" s="234" t="s">
        <v>210</v>
      </c>
      <c r="BK163" s="236">
        <f>SUM(BK164:BK176)</f>
        <v>0</v>
      </c>
    </row>
    <row r="164" s="2" customFormat="1" ht="31.92453" customHeight="1">
      <c r="A164" s="39"/>
      <c r="B164" s="40"/>
      <c r="C164" s="239" t="s">
        <v>318</v>
      </c>
      <c r="D164" s="239" t="s">
        <v>213</v>
      </c>
      <c r="E164" s="240" t="s">
        <v>456</v>
      </c>
      <c r="F164" s="241" t="s">
        <v>457</v>
      </c>
      <c r="G164" s="242" t="s">
        <v>254</v>
      </c>
      <c r="H164" s="243">
        <v>17.559999999999999</v>
      </c>
      <c r="I164" s="244"/>
      <c r="J164" s="245">
        <f>ROUND(I164*H164,2)</f>
        <v>0</v>
      </c>
      <c r="K164" s="246"/>
      <c r="L164" s="45"/>
      <c r="M164" s="247" t="s">
        <v>1</v>
      </c>
      <c r="N164" s="248" t="s">
        <v>42</v>
      </c>
      <c r="O164" s="98"/>
      <c r="P164" s="249">
        <f>O164*H164</f>
        <v>0</v>
      </c>
      <c r="Q164" s="249">
        <v>0.23366999999999999</v>
      </c>
      <c r="R164" s="249">
        <f>Q164*H164</f>
        <v>4.1032451999999999</v>
      </c>
      <c r="S164" s="249">
        <v>0</v>
      </c>
      <c r="T164" s="250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51" t="s">
        <v>227</v>
      </c>
      <c r="AT164" s="251" t="s">
        <v>213</v>
      </c>
      <c r="AU164" s="251" t="s">
        <v>92</v>
      </c>
      <c r="AY164" s="18" t="s">
        <v>210</v>
      </c>
      <c r="BE164" s="252">
        <f>IF(N164="základná",J164,0)</f>
        <v>0</v>
      </c>
      <c r="BF164" s="252">
        <f>IF(N164="znížená",J164,0)</f>
        <v>0</v>
      </c>
      <c r="BG164" s="252">
        <f>IF(N164="zákl. prenesená",J164,0)</f>
        <v>0</v>
      </c>
      <c r="BH164" s="252">
        <f>IF(N164="zníž. prenesená",J164,0)</f>
        <v>0</v>
      </c>
      <c r="BI164" s="252">
        <f>IF(N164="nulová",J164,0)</f>
        <v>0</v>
      </c>
      <c r="BJ164" s="18" t="s">
        <v>92</v>
      </c>
      <c r="BK164" s="252">
        <f>ROUND(I164*H164,2)</f>
        <v>0</v>
      </c>
      <c r="BL164" s="18" t="s">
        <v>227</v>
      </c>
      <c r="BM164" s="251" t="s">
        <v>1451</v>
      </c>
    </row>
    <row r="165" s="13" customFormat="1">
      <c r="A165" s="13"/>
      <c r="B165" s="258"/>
      <c r="C165" s="259"/>
      <c r="D165" s="260" t="s">
        <v>256</v>
      </c>
      <c r="E165" s="261" t="s">
        <v>1</v>
      </c>
      <c r="F165" s="262" t="s">
        <v>1452</v>
      </c>
      <c r="G165" s="259"/>
      <c r="H165" s="263">
        <v>10</v>
      </c>
      <c r="I165" s="264"/>
      <c r="J165" s="259"/>
      <c r="K165" s="259"/>
      <c r="L165" s="265"/>
      <c r="M165" s="266"/>
      <c r="N165" s="267"/>
      <c r="O165" s="267"/>
      <c r="P165" s="267"/>
      <c r="Q165" s="267"/>
      <c r="R165" s="267"/>
      <c r="S165" s="267"/>
      <c r="T165" s="268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9" t="s">
        <v>256</v>
      </c>
      <c r="AU165" s="269" t="s">
        <v>92</v>
      </c>
      <c r="AV165" s="13" t="s">
        <v>92</v>
      </c>
      <c r="AW165" s="13" t="s">
        <v>32</v>
      </c>
      <c r="AX165" s="13" t="s">
        <v>76</v>
      </c>
      <c r="AY165" s="269" t="s">
        <v>210</v>
      </c>
    </row>
    <row r="166" s="13" customFormat="1">
      <c r="A166" s="13"/>
      <c r="B166" s="258"/>
      <c r="C166" s="259"/>
      <c r="D166" s="260" t="s">
        <v>256</v>
      </c>
      <c r="E166" s="261" t="s">
        <v>1</v>
      </c>
      <c r="F166" s="262" t="s">
        <v>1453</v>
      </c>
      <c r="G166" s="259"/>
      <c r="H166" s="263">
        <v>7.5599999999999996</v>
      </c>
      <c r="I166" s="264"/>
      <c r="J166" s="259"/>
      <c r="K166" s="259"/>
      <c r="L166" s="265"/>
      <c r="M166" s="266"/>
      <c r="N166" s="267"/>
      <c r="O166" s="267"/>
      <c r="P166" s="267"/>
      <c r="Q166" s="267"/>
      <c r="R166" s="267"/>
      <c r="S166" s="267"/>
      <c r="T166" s="268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69" t="s">
        <v>256</v>
      </c>
      <c r="AU166" s="269" t="s">
        <v>92</v>
      </c>
      <c r="AV166" s="13" t="s">
        <v>92</v>
      </c>
      <c r="AW166" s="13" t="s">
        <v>32</v>
      </c>
      <c r="AX166" s="13" t="s">
        <v>76</v>
      </c>
      <c r="AY166" s="269" t="s">
        <v>210</v>
      </c>
    </row>
    <row r="167" s="2" customFormat="1" ht="23.4566" customHeight="1">
      <c r="A167" s="39"/>
      <c r="B167" s="40"/>
      <c r="C167" s="239" t="s">
        <v>324</v>
      </c>
      <c r="D167" s="239" t="s">
        <v>213</v>
      </c>
      <c r="E167" s="240" t="s">
        <v>1260</v>
      </c>
      <c r="F167" s="241" t="s">
        <v>1261</v>
      </c>
      <c r="G167" s="242" t="s">
        <v>264</v>
      </c>
      <c r="H167" s="243">
        <v>0.29299999999999998</v>
      </c>
      <c r="I167" s="244"/>
      <c r="J167" s="245">
        <f>ROUND(I167*H167,2)</f>
        <v>0</v>
      </c>
      <c r="K167" s="246"/>
      <c r="L167" s="45"/>
      <c r="M167" s="247" t="s">
        <v>1</v>
      </c>
      <c r="N167" s="248" t="s">
        <v>42</v>
      </c>
      <c r="O167" s="98"/>
      <c r="P167" s="249">
        <f>O167*H167</f>
        <v>0</v>
      </c>
      <c r="Q167" s="249">
        <v>1.7034</v>
      </c>
      <c r="R167" s="249">
        <f>Q167*H167</f>
        <v>0.49909619999999999</v>
      </c>
      <c r="S167" s="249">
        <v>0</v>
      </c>
      <c r="T167" s="250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51" t="s">
        <v>227</v>
      </c>
      <c r="AT167" s="251" t="s">
        <v>213</v>
      </c>
      <c r="AU167" s="251" t="s">
        <v>92</v>
      </c>
      <c r="AY167" s="18" t="s">
        <v>210</v>
      </c>
      <c r="BE167" s="252">
        <f>IF(N167="základná",J167,0)</f>
        <v>0</v>
      </c>
      <c r="BF167" s="252">
        <f>IF(N167="znížená",J167,0)</f>
        <v>0</v>
      </c>
      <c r="BG167" s="252">
        <f>IF(N167="zákl. prenesená",J167,0)</f>
        <v>0</v>
      </c>
      <c r="BH167" s="252">
        <f>IF(N167="zníž. prenesená",J167,0)</f>
        <v>0</v>
      </c>
      <c r="BI167" s="252">
        <f>IF(N167="nulová",J167,0)</f>
        <v>0</v>
      </c>
      <c r="BJ167" s="18" t="s">
        <v>92</v>
      </c>
      <c r="BK167" s="252">
        <f>ROUND(I167*H167,2)</f>
        <v>0</v>
      </c>
      <c r="BL167" s="18" t="s">
        <v>227</v>
      </c>
      <c r="BM167" s="251" t="s">
        <v>1454</v>
      </c>
    </row>
    <row r="168" s="13" customFormat="1">
      <c r="A168" s="13"/>
      <c r="B168" s="258"/>
      <c r="C168" s="259"/>
      <c r="D168" s="260" t="s">
        <v>256</v>
      </c>
      <c r="E168" s="261" t="s">
        <v>1</v>
      </c>
      <c r="F168" s="262" t="s">
        <v>1455</v>
      </c>
      <c r="G168" s="259"/>
      <c r="H168" s="263">
        <v>0.29299999999999998</v>
      </c>
      <c r="I168" s="264"/>
      <c r="J168" s="259"/>
      <c r="K168" s="259"/>
      <c r="L168" s="265"/>
      <c r="M168" s="266"/>
      <c r="N168" s="267"/>
      <c r="O168" s="267"/>
      <c r="P168" s="267"/>
      <c r="Q168" s="267"/>
      <c r="R168" s="267"/>
      <c r="S168" s="267"/>
      <c r="T168" s="268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69" t="s">
        <v>256</v>
      </c>
      <c r="AU168" s="269" t="s">
        <v>92</v>
      </c>
      <c r="AV168" s="13" t="s">
        <v>92</v>
      </c>
      <c r="AW168" s="13" t="s">
        <v>32</v>
      </c>
      <c r="AX168" s="13" t="s">
        <v>76</v>
      </c>
      <c r="AY168" s="269" t="s">
        <v>210</v>
      </c>
    </row>
    <row r="169" s="2" customFormat="1" ht="23.4566" customHeight="1">
      <c r="A169" s="39"/>
      <c r="B169" s="40"/>
      <c r="C169" s="239" t="s">
        <v>329</v>
      </c>
      <c r="D169" s="239" t="s">
        <v>213</v>
      </c>
      <c r="E169" s="240" t="s">
        <v>1100</v>
      </c>
      <c r="F169" s="241" t="s">
        <v>1101</v>
      </c>
      <c r="G169" s="242" t="s">
        <v>254</v>
      </c>
      <c r="H169" s="243">
        <v>17.559999999999999</v>
      </c>
      <c r="I169" s="244"/>
      <c r="J169" s="245">
        <f>ROUND(I169*H169,2)</f>
        <v>0</v>
      </c>
      <c r="K169" s="246"/>
      <c r="L169" s="45"/>
      <c r="M169" s="247" t="s">
        <v>1</v>
      </c>
      <c r="N169" s="248" t="s">
        <v>42</v>
      </c>
      <c r="O169" s="98"/>
      <c r="P169" s="249">
        <f>O169*H169</f>
        <v>0</v>
      </c>
      <c r="Q169" s="249">
        <v>0.30059999999999998</v>
      </c>
      <c r="R169" s="249">
        <f>Q169*H169</f>
        <v>5.278535999999999</v>
      </c>
      <c r="S169" s="249">
        <v>0</v>
      </c>
      <c r="T169" s="250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51" t="s">
        <v>227</v>
      </c>
      <c r="AT169" s="251" t="s">
        <v>213</v>
      </c>
      <c r="AU169" s="251" t="s">
        <v>92</v>
      </c>
      <c r="AY169" s="18" t="s">
        <v>210</v>
      </c>
      <c r="BE169" s="252">
        <f>IF(N169="základná",J169,0)</f>
        <v>0</v>
      </c>
      <c r="BF169" s="252">
        <f>IF(N169="znížená",J169,0)</f>
        <v>0</v>
      </c>
      <c r="BG169" s="252">
        <f>IF(N169="zákl. prenesená",J169,0)</f>
        <v>0</v>
      </c>
      <c r="BH169" s="252">
        <f>IF(N169="zníž. prenesená",J169,0)</f>
        <v>0</v>
      </c>
      <c r="BI169" s="252">
        <f>IF(N169="nulová",J169,0)</f>
        <v>0</v>
      </c>
      <c r="BJ169" s="18" t="s">
        <v>92</v>
      </c>
      <c r="BK169" s="252">
        <f>ROUND(I169*H169,2)</f>
        <v>0</v>
      </c>
      <c r="BL169" s="18" t="s">
        <v>227</v>
      </c>
      <c r="BM169" s="251" t="s">
        <v>1456</v>
      </c>
    </row>
    <row r="170" s="2" customFormat="1" ht="31.92453" customHeight="1">
      <c r="A170" s="39"/>
      <c r="B170" s="40"/>
      <c r="C170" s="239" t="s">
        <v>336</v>
      </c>
      <c r="D170" s="239" t="s">
        <v>213</v>
      </c>
      <c r="E170" s="240" t="s">
        <v>476</v>
      </c>
      <c r="F170" s="241" t="s">
        <v>477</v>
      </c>
      <c r="G170" s="242" t="s">
        <v>264</v>
      </c>
      <c r="H170" s="243">
        <v>1.1699999999999999</v>
      </c>
      <c r="I170" s="244"/>
      <c r="J170" s="245">
        <f>ROUND(I170*H170,2)</f>
        <v>0</v>
      </c>
      <c r="K170" s="246"/>
      <c r="L170" s="45"/>
      <c r="M170" s="247" t="s">
        <v>1</v>
      </c>
      <c r="N170" s="248" t="s">
        <v>42</v>
      </c>
      <c r="O170" s="98"/>
      <c r="P170" s="249">
        <f>O170*H170</f>
        <v>0</v>
      </c>
      <c r="Q170" s="249">
        <v>2.2632400000000001</v>
      </c>
      <c r="R170" s="249">
        <f>Q170*H170</f>
        <v>2.6479908000000001</v>
      </c>
      <c r="S170" s="249">
        <v>0</v>
      </c>
      <c r="T170" s="250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51" t="s">
        <v>227</v>
      </c>
      <c r="AT170" s="251" t="s">
        <v>213</v>
      </c>
      <c r="AU170" s="251" t="s">
        <v>92</v>
      </c>
      <c r="AY170" s="18" t="s">
        <v>210</v>
      </c>
      <c r="BE170" s="252">
        <f>IF(N170="základná",J170,0)</f>
        <v>0</v>
      </c>
      <c r="BF170" s="252">
        <f>IF(N170="znížená",J170,0)</f>
        <v>0</v>
      </c>
      <c r="BG170" s="252">
        <f>IF(N170="zákl. prenesená",J170,0)</f>
        <v>0</v>
      </c>
      <c r="BH170" s="252">
        <f>IF(N170="zníž. prenesená",J170,0)</f>
        <v>0</v>
      </c>
      <c r="BI170" s="252">
        <f>IF(N170="nulová",J170,0)</f>
        <v>0</v>
      </c>
      <c r="BJ170" s="18" t="s">
        <v>92</v>
      </c>
      <c r="BK170" s="252">
        <f>ROUND(I170*H170,2)</f>
        <v>0</v>
      </c>
      <c r="BL170" s="18" t="s">
        <v>227</v>
      </c>
      <c r="BM170" s="251" t="s">
        <v>1457</v>
      </c>
    </row>
    <row r="171" s="13" customFormat="1">
      <c r="A171" s="13"/>
      <c r="B171" s="258"/>
      <c r="C171" s="259"/>
      <c r="D171" s="260" t="s">
        <v>256</v>
      </c>
      <c r="E171" s="261" t="s">
        <v>1</v>
      </c>
      <c r="F171" s="262" t="s">
        <v>1458</v>
      </c>
      <c r="G171" s="259"/>
      <c r="H171" s="263">
        <v>1.1699999999999999</v>
      </c>
      <c r="I171" s="264"/>
      <c r="J171" s="259"/>
      <c r="K171" s="259"/>
      <c r="L171" s="265"/>
      <c r="M171" s="266"/>
      <c r="N171" s="267"/>
      <c r="O171" s="267"/>
      <c r="P171" s="267"/>
      <c r="Q171" s="267"/>
      <c r="R171" s="267"/>
      <c r="S171" s="267"/>
      <c r="T171" s="268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69" t="s">
        <v>256</v>
      </c>
      <c r="AU171" s="269" t="s">
        <v>92</v>
      </c>
      <c r="AV171" s="13" t="s">
        <v>92</v>
      </c>
      <c r="AW171" s="13" t="s">
        <v>32</v>
      </c>
      <c r="AX171" s="13" t="s">
        <v>84</v>
      </c>
      <c r="AY171" s="269" t="s">
        <v>210</v>
      </c>
    </row>
    <row r="172" s="2" customFormat="1" ht="23.4566" customHeight="1">
      <c r="A172" s="39"/>
      <c r="B172" s="40"/>
      <c r="C172" s="239" t="s">
        <v>340</v>
      </c>
      <c r="D172" s="239" t="s">
        <v>213</v>
      </c>
      <c r="E172" s="240" t="s">
        <v>486</v>
      </c>
      <c r="F172" s="241" t="s">
        <v>487</v>
      </c>
      <c r="G172" s="242" t="s">
        <v>254</v>
      </c>
      <c r="H172" s="243">
        <v>0.23999999999999999</v>
      </c>
      <c r="I172" s="244"/>
      <c r="J172" s="245">
        <f>ROUND(I172*H172,2)</f>
        <v>0</v>
      </c>
      <c r="K172" s="246"/>
      <c r="L172" s="45"/>
      <c r="M172" s="247" t="s">
        <v>1</v>
      </c>
      <c r="N172" s="248" t="s">
        <v>42</v>
      </c>
      <c r="O172" s="98"/>
      <c r="P172" s="249">
        <f>O172*H172</f>
        <v>0</v>
      </c>
      <c r="Q172" s="249">
        <v>0.02266</v>
      </c>
      <c r="R172" s="249">
        <f>Q172*H172</f>
        <v>0.0054383999999999995</v>
      </c>
      <c r="S172" s="249">
        <v>0</v>
      </c>
      <c r="T172" s="250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51" t="s">
        <v>227</v>
      </c>
      <c r="AT172" s="251" t="s">
        <v>213</v>
      </c>
      <c r="AU172" s="251" t="s">
        <v>92</v>
      </c>
      <c r="AY172" s="18" t="s">
        <v>210</v>
      </c>
      <c r="BE172" s="252">
        <f>IF(N172="základná",J172,0)</f>
        <v>0</v>
      </c>
      <c r="BF172" s="252">
        <f>IF(N172="znížená",J172,0)</f>
        <v>0</v>
      </c>
      <c r="BG172" s="252">
        <f>IF(N172="zákl. prenesená",J172,0)</f>
        <v>0</v>
      </c>
      <c r="BH172" s="252">
        <f>IF(N172="zníž. prenesená",J172,0)</f>
        <v>0</v>
      </c>
      <c r="BI172" s="252">
        <f>IF(N172="nulová",J172,0)</f>
        <v>0</v>
      </c>
      <c r="BJ172" s="18" t="s">
        <v>92</v>
      </c>
      <c r="BK172" s="252">
        <f>ROUND(I172*H172,2)</f>
        <v>0</v>
      </c>
      <c r="BL172" s="18" t="s">
        <v>227</v>
      </c>
      <c r="BM172" s="251" t="s">
        <v>1459</v>
      </c>
    </row>
    <row r="173" s="13" customFormat="1">
      <c r="A173" s="13"/>
      <c r="B173" s="258"/>
      <c r="C173" s="259"/>
      <c r="D173" s="260" t="s">
        <v>256</v>
      </c>
      <c r="E173" s="261" t="s">
        <v>1</v>
      </c>
      <c r="F173" s="262" t="s">
        <v>1460</v>
      </c>
      <c r="G173" s="259"/>
      <c r="H173" s="263">
        <v>0.23999999999999999</v>
      </c>
      <c r="I173" s="264"/>
      <c r="J173" s="259"/>
      <c r="K173" s="259"/>
      <c r="L173" s="265"/>
      <c r="M173" s="266"/>
      <c r="N173" s="267"/>
      <c r="O173" s="267"/>
      <c r="P173" s="267"/>
      <c r="Q173" s="267"/>
      <c r="R173" s="267"/>
      <c r="S173" s="267"/>
      <c r="T173" s="268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69" t="s">
        <v>256</v>
      </c>
      <c r="AU173" s="269" t="s">
        <v>92</v>
      </c>
      <c r="AV173" s="13" t="s">
        <v>92</v>
      </c>
      <c r="AW173" s="13" t="s">
        <v>32</v>
      </c>
      <c r="AX173" s="13" t="s">
        <v>76</v>
      </c>
      <c r="AY173" s="269" t="s">
        <v>210</v>
      </c>
    </row>
    <row r="174" s="2" customFormat="1" ht="31.92453" customHeight="1">
      <c r="A174" s="39"/>
      <c r="B174" s="40"/>
      <c r="C174" s="239" t="s">
        <v>346</v>
      </c>
      <c r="D174" s="239" t="s">
        <v>213</v>
      </c>
      <c r="E174" s="240" t="s">
        <v>491</v>
      </c>
      <c r="F174" s="241" t="s">
        <v>492</v>
      </c>
      <c r="G174" s="242" t="s">
        <v>254</v>
      </c>
      <c r="H174" s="243">
        <v>17.559999999999999</v>
      </c>
      <c r="I174" s="244"/>
      <c r="J174" s="245">
        <f>ROUND(I174*H174,2)</f>
        <v>0</v>
      </c>
      <c r="K174" s="246"/>
      <c r="L174" s="45"/>
      <c r="M174" s="247" t="s">
        <v>1</v>
      </c>
      <c r="N174" s="248" t="s">
        <v>42</v>
      </c>
      <c r="O174" s="98"/>
      <c r="P174" s="249">
        <f>O174*H174</f>
        <v>0</v>
      </c>
      <c r="Q174" s="249">
        <v>0.74894000000000005</v>
      </c>
      <c r="R174" s="249">
        <f>Q174*H174</f>
        <v>13.1513864</v>
      </c>
      <c r="S174" s="249">
        <v>0</v>
      </c>
      <c r="T174" s="250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51" t="s">
        <v>227</v>
      </c>
      <c r="AT174" s="251" t="s">
        <v>213</v>
      </c>
      <c r="AU174" s="251" t="s">
        <v>92</v>
      </c>
      <c r="AY174" s="18" t="s">
        <v>210</v>
      </c>
      <c r="BE174" s="252">
        <f>IF(N174="základná",J174,0)</f>
        <v>0</v>
      </c>
      <c r="BF174" s="252">
        <f>IF(N174="znížená",J174,0)</f>
        <v>0</v>
      </c>
      <c r="BG174" s="252">
        <f>IF(N174="zákl. prenesená",J174,0)</f>
        <v>0</v>
      </c>
      <c r="BH174" s="252">
        <f>IF(N174="zníž. prenesená",J174,0)</f>
        <v>0</v>
      </c>
      <c r="BI174" s="252">
        <f>IF(N174="nulová",J174,0)</f>
        <v>0</v>
      </c>
      <c r="BJ174" s="18" t="s">
        <v>92</v>
      </c>
      <c r="BK174" s="252">
        <f>ROUND(I174*H174,2)</f>
        <v>0</v>
      </c>
      <c r="BL174" s="18" t="s">
        <v>227</v>
      </c>
      <c r="BM174" s="251" t="s">
        <v>1461</v>
      </c>
    </row>
    <row r="175" s="13" customFormat="1">
      <c r="A175" s="13"/>
      <c r="B175" s="258"/>
      <c r="C175" s="259"/>
      <c r="D175" s="260" t="s">
        <v>256</v>
      </c>
      <c r="E175" s="261" t="s">
        <v>1</v>
      </c>
      <c r="F175" s="262" t="s">
        <v>1452</v>
      </c>
      <c r="G175" s="259"/>
      <c r="H175" s="263">
        <v>10</v>
      </c>
      <c r="I175" s="264"/>
      <c r="J175" s="259"/>
      <c r="K175" s="259"/>
      <c r="L175" s="265"/>
      <c r="M175" s="266"/>
      <c r="N175" s="267"/>
      <c r="O175" s="267"/>
      <c r="P175" s="267"/>
      <c r="Q175" s="267"/>
      <c r="R175" s="267"/>
      <c r="S175" s="267"/>
      <c r="T175" s="268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69" t="s">
        <v>256</v>
      </c>
      <c r="AU175" s="269" t="s">
        <v>92</v>
      </c>
      <c r="AV175" s="13" t="s">
        <v>92</v>
      </c>
      <c r="AW175" s="13" t="s">
        <v>32</v>
      </c>
      <c r="AX175" s="13" t="s">
        <v>76</v>
      </c>
      <c r="AY175" s="269" t="s">
        <v>210</v>
      </c>
    </row>
    <row r="176" s="13" customFormat="1">
      <c r="A176" s="13"/>
      <c r="B176" s="258"/>
      <c r="C176" s="259"/>
      <c r="D176" s="260" t="s">
        <v>256</v>
      </c>
      <c r="E176" s="261" t="s">
        <v>1</v>
      </c>
      <c r="F176" s="262" t="s">
        <v>1453</v>
      </c>
      <c r="G176" s="259"/>
      <c r="H176" s="263">
        <v>7.5599999999999996</v>
      </c>
      <c r="I176" s="264"/>
      <c r="J176" s="259"/>
      <c r="K176" s="259"/>
      <c r="L176" s="265"/>
      <c r="M176" s="266"/>
      <c r="N176" s="267"/>
      <c r="O176" s="267"/>
      <c r="P176" s="267"/>
      <c r="Q176" s="267"/>
      <c r="R176" s="267"/>
      <c r="S176" s="267"/>
      <c r="T176" s="268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69" t="s">
        <v>256</v>
      </c>
      <c r="AU176" s="269" t="s">
        <v>92</v>
      </c>
      <c r="AV176" s="13" t="s">
        <v>92</v>
      </c>
      <c r="AW176" s="13" t="s">
        <v>32</v>
      </c>
      <c r="AX176" s="13" t="s">
        <v>76</v>
      </c>
      <c r="AY176" s="269" t="s">
        <v>210</v>
      </c>
    </row>
    <row r="177" s="12" customFormat="1" ht="22.8" customHeight="1">
      <c r="A177" s="12"/>
      <c r="B177" s="223"/>
      <c r="C177" s="224"/>
      <c r="D177" s="225" t="s">
        <v>75</v>
      </c>
      <c r="E177" s="237" t="s">
        <v>277</v>
      </c>
      <c r="F177" s="237" t="s">
        <v>941</v>
      </c>
      <c r="G177" s="224"/>
      <c r="H177" s="224"/>
      <c r="I177" s="227"/>
      <c r="J177" s="238">
        <f>BK177</f>
        <v>0</v>
      </c>
      <c r="K177" s="224"/>
      <c r="L177" s="229"/>
      <c r="M177" s="230"/>
      <c r="N177" s="231"/>
      <c r="O177" s="231"/>
      <c r="P177" s="232">
        <f>SUM(P178:P186)</f>
        <v>0</v>
      </c>
      <c r="Q177" s="231"/>
      <c r="R177" s="232">
        <f>SUM(R178:R186)</f>
        <v>0.77317499999999995</v>
      </c>
      <c r="S177" s="231"/>
      <c r="T177" s="233">
        <f>SUM(T178:T186)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34" t="s">
        <v>84</v>
      </c>
      <c r="AT177" s="235" t="s">
        <v>75</v>
      </c>
      <c r="AU177" s="235" t="s">
        <v>84</v>
      </c>
      <c r="AY177" s="234" t="s">
        <v>210</v>
      </c>
      <c r="BK177" s="236">
        <f>SUM(BK178:BK186)</f>
        <v>0</v>
      </c>
    </row>
    <row r="178" s="2" customFormat="1" ht="16.30189" customHeight="1">
      <c r="A178" s="39"/>
      <c r="B178" s="40"/>
      <c r="C178" s="239" t="s">
        <v>353</v>
      </c>
      <c r="D178" s="239" t="s">
        <v>213</v>
      </c>
      <c r="E178" s="240" t="s">
        <v>1462</v>
      </c>
      <c r="F178" s="241" t="s">
        <v>1463</v>
      </c>
      <c r="G178" s="242" t="s">
        <v>254</v>
      </c>
      <c r="H178" s="243">
        <v>8</v>
      </c>
      <c r="I178" s="244"/>
      <c r="J178" s="245">
        <f>ROUND(I178*H178,2)</f>
        <v>0</v>
      </c>
      <c r="K178" s="246"/>
      <c r="L178" s="45"/>
      <c r="M178" s="247" t="s">
        <v>1</v>
      </c>
      <c r="N178" s="248" t="s">
        <v>42</v>
      </c>
      <c r="O178" s="98"/>
      <c r="P178" s="249">
        <f>O178*H178</f>
        <v>0</v>
      </c>
      <c r="Q178" s="249">
        <v>0.00051000000000000004</v>
      </c>
      <c r="R178" s="249">
        <f>Q178*H178</f>
        <v>0.0040800000000000003</v>
      </c>
      <c r="S178" s="249">
        <v>0</v>
      </c>
      <c r="T178" s="250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51" t="s">
        <v>227</v>
      </c>
      <c r="AT178" s="251" t="s">
        <v>213</v>
      </c>
      <c r="AU178" s="251" t="s">
        <v>92</v>
      </c>
      <c r="AY178" s="18" t="s">
        <v>210</v>
      </c>
      <c r="BE178" s="252">
        <f>IF(N178="základná",J178,0)</f>
        <v>0</v>
      </c>
      <c r="BF178" s="252">
        <f>IF(N178="znížená",J178,0)</f>
        <v>0</v>
      </c>
      <c r="BG178" s="252">
        <f>IF(N178="zákl. prenesená",J178,0)</f>
        <v>0</v>
      </c>
      <c r="BH178" s="252">
        <f>IF(N178="zníž. prenesená",J178,0)</f>
        <v>0</v>
      </c>
      <c r="BI178" s="252">
        <f>IF(N178="nulová",J178,0)</f>
        <v>0</v>
      </c>
      <c r="BJ178" s="18" t="s">
        <v>92</v>
      </c>
      <c r="BK178" s="252">
        <f>ROUND(I178*H178,2)</f>
        <v>0</v>
      </c>
      <c r="BL178" s="18" t="s">
        <v>227</v>
      </c>
      <c r="BM178" s="251" t="s">
        <v>1464</v>
      </c>
    </row>
    <row r="179" s="15" customFormat="1">
      <c r="A179" s="15"/>
      <c r="B179" s="292"/>
      <c r="C179" s="293"/>
      <c r="D179" s="260" t="s">
        <v>256</v>
      </c>
      <c r="E179" s="294" t="s">
        <v>1</v>
      </c>
      <c r="F179" s="295" t="s">
        <v>1465</v>
      </c>
      <c r="G179" s="293"/>
      <c r="H179" s="294" t="s">
        <v>1</v>
      </c>
      <c r="I179" s="296"/>
      <c r="J179" s="293"/>
      <c r="K179" s="293"/>
      <c r="L179" s="297"/>
      <c r="M179" s="298"/>
      <c r="N179" s="299"/>
      <c r="O179" s="299"/>
      <c r="P179" s="299"/>
      <c r="Q179" s="299"/>
      <c r="R179" s="299"/>
      <c r="S179" s="299"/>
      <c r="T179" s="300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301" t="s">
        <v>256</v>
      </c>
      <c r="AU179" s="301" t="s">
        <v>92</v>
      </c>
      <c r="AV179" s="15" t="s">
        <v>84</v>
      </c>
      <c r="AW179" s="15" t="s">
        <v>32</v>
      </c>
      <c r="AX179" s="15" t="s">
        <v>76</v>
      </c>
      <c r="AY179" s="301" t="s">
        <v>210</v>
      </c>
    </row>
    <row r="180" s="13" customFormat="1">
      <c r="A180" s="13"/>
      <c r="B180" s="258"/>
      <c r="C180" s="259"/>
      <c r="D180" s="260" t="s">
        <v>256</v>
      </c>
      <c r="E180" s="261" t="s">
        <v>1</v>
      </c>
      <c r="F180" s="262" t="s">
        <v>1466</v>
      </c>
      <c r="G180" s="259"/>
      <c r="H180" s="263">
        <v>8</v>
      </c>
      <c r="I180" s="264"/>
      <c r="J180" s="259"/>
      <c r="K180" s="259"/>
      <c r="L180" s="265"/>
      <c r="M180" s="266"/>
      <c r="N180" s="267"/>
      <c r="O180" s="267"/>
      <c r="P180" s="267"/>
      <c r="Q180" s="267"/>
      <c r="R180" s="267"/>
      <c r="S180" s="267"/>
      <c r="T180" s="268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69" t="s">
        <v>256</v>
      </c>
      <c r="AU180" s="269" t="s">
        <v>92</v>
      </c>
      <c r="AV180" s="13" t="s">
        <v>92</v>
      </c>
      <c r="AW180" s="13" t="s">
        <v>32</v>
      </c>
      <c r="AX180" s="13" t="s">
        <v>76</v>
      </c>
      <c r="AY180" s="269" t="s">
        <v>210</v>
      </c>
    </row>
    <row r="181" s="14" customFormat="1">
      <c r="A181" s="14"/>
      <c r="B181" s="270"/>
      <c r="C181" s="271"/>
      <c r="D181" s="260" t="s">
        <v>256</v>
      </c>
      <c r="E181" s="272" t="s">
        <v>1</v>
      </c>
      <c r="F181" s="273" t="s">
        <v>268</v>
      </c>
      <c r="G181" s="271"/>
      <c r="H181" s="274">
        <v>8</v>
      </c>
      <c r="I181" s="275"/>
      <c r="J181" s="271"/>
      <c r="K181" s="271"/>
      <c r="L181" s="276"/>
      <c r="M181" s="277"/>
      <c r="N181" s="278"/>
      <c r="O181" s="278"/>
      <c r="P181" s="278"/>
      <c r="Q181" s="278"/>
      <c r="R181" s="278"/>
      <c r="S181" s="278"/>
      <c r="T181" s="279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80" t="s">
        <v>256</v>
      </c>
      <c r="AU181" s="280" t="s">
        <v>92</v>
      </c>
      <c r="AV181" s="14" t="s">
        <v>227</v>
      </c>
      <c r="AW181" s="14" t="s">
        <v>32</v>
      </c>
      <c r="AX181" s="14" t="s">
        <v>84</v>
      </c>
      <c r="AY181" s="280" t="s">
        <v>210</v>
      </c>
    </row>
    <row r="182" s="2" customFormat="1" ht="31.92453" customHeight="1">
      <c r="A182" s="39"/>
      <c r="B182" s="40"/>
      <c r="C182" s="239" t="s">
        <v>7</v>
      </c>
      <c r="D182" s="239" t="s">
        <v>213</v>
      </c>
      <c r="E182" s="240" t="s">
        <v>1118</v>
      </c>
      <c r="F182" s="241" t="s">
        <v>1119</v>
      </c>
      <c r="G182" s="242" t="s">
        <v>254</v>
      </c>
      <c r="H182" s="243">
        <v>21.5</v>
      </c>
      <c r="I182" s="244"/>
      <c r="J182" s="245">
        <f>ROUND(I182*H182,2)</f>
        <v>0</v>
      </c>
      <c r="K182" s="246"/>
      <c r="L182" s="45"/>
      <c r="M182" s="247" t="s">
        <v>1</v>
      </c>
      <c r="N182" s="248" t="s">
        <v>42</v>
      </c>
      <c r="O182" s="98"/>
      <c r="P182" s="249">
        <f>O182*H182</f>
        <v>0</v>
      </c>
      <c r="Q182" s="249">
        <v>0.019529999999999999</v>
      </c>
      <c r="R182" s="249">
        <f>Q182*H182</f>
        <v>0.41989499999999996</v>
      </c>
      <c r="S182" s="249">
        <v>0</v>
      </c>
      <c r="T182" s="250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51" t="s">
        <v>227</v>
      </c>
      <c r="AT182" s="251" t="s">
        <v>213</v>
      </c>
      <c r="AU182" s="251" t="s">
        <v>92</v>
      </c>
      <c r="AY182" s="18" t="s">
        <v>210</v>
      </c>
      <c r="BE182" s="252">
        <f>IF(N182="základná",J182,0)</f>
        <v>0</v>
      </c>
      <c r="BF182" s="252">
        <f>IF(N182="znížená",J182,0)</f>
        <v>0</v>
      </c>
      <c r="BG182" s="252">
        <f>IF(N182="zákl. prenesená",J182,0)</f>
        <v>0</v>
      </c>
      <c r="BH182" s="252">
        <f>IF(N182="zníž. prenesená",J182,0)</f>
        <v>0</v>
      </c>
      <c r="BI182" s="252">
        <f>IF(N182="nulová",J182,0)</f>
        <v>0</v>
      </c>
      <c r="BJ182" s="18" t="s">
        <v>92</v>
      </c>
      <c r="BK182" s="252">
        <f>ROUND(I182*H182,2)</f>
        <v>0</v>
      </c>
      <c r="BL182" s="18" t="s">
        <v>227</v>
      </c>
      <c r="BM182" s="251" t="s">
        <v>1120</v>
      </c>
    </row>
    <row r="183" s="13" customFormat="1">
      <c r="A183" s="13"/>
      <c r="B183" s="258"/>
      <c r="C183" s="259"/>
      <c r="D183" s="260" t="s">
        <v>256</v>
      </c>
      <c r="E183" s="261" t="s">
        <v>1</v>
      </c>
      <c r="F183" s="262" t="s">
        <v>1467</v>
      </c>
      <c r="G183" s="259"/>
      <c r="H183" s="263">
        <v>2.2999999999999998</v>
      </c>
      <c r="I183" s="264"/>
      <c r="J183" s="259"/>
      <c r="K183" s="259"/>
      <c r="L183" s="265"/>
      <c r="M183" s="266"/>
      <c r="N183" s="267"/>
      <c r="O183" s="267"/>
      <c r="P183" s="267"/>
      <c r="Q183" s="267"/>
      <c r="R183" s="267"/>
      <c r="S183" s="267"/>
      <c r="T183" s="268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69" t="s">
        <v>256</v>
      </c>
      <c r="AU183" s="269" t="s">
        <v>92</v>
      </c>
      <c r="AV183" s="13" t="s">
        <v>92</v>
      </c>
      <c r="AW183" s="13" t="s">
        <v>32</v>
      </c>
      <c r="AX183" s="13" t="s">
        <v>76</v>
      </c>
      <c r="AY183" s="269" t="s">
        <v>210</v>
      </c>
    </row>
    <row r="184" s="13" customFormat="1">
      <c r="A184" s="13"/>
      <c r="B184" s="258"/>
      <c r="C184" s="259"/>
      <c r="D184" s="260" t="s">
        <v>256</v>
      </c>
      <c r="E184" s="261" t="s">
        <v>1</v>
      </c>
      <c r="F184" s="262" t="s">
        <v>1468</v>
      </c>
      <c r="G184" s="259"/>
      <c r="H184" s="263">
        <v>19.199999999999999</v>
      </c>
      <c r="I184" s="264"/>
      <c r="J184" s="259"/>
      <c r="K184" s="259"/>
      <c r="L184" s="265"/>
      <c r="M184" s="266"/>
      <c r="N184" s="267"/>
      <c r="O184" s="267"/>
      <c r="P184" s="267"/>
      <c r="Q184" s="267"/>
      <c r="R184" s="267"/>
      <c r="S184" s="267"/>
      <c r="T184" s="268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69" t="s">
        <v>256</v>
      </c>
      <c r="AU184" s="269" t="s">
        <v>92</v>
      </c>
      <c r="AV184" s="13" t="s">
        <v>92</v>
      </c>
      <c r="AW184" s="13" t="s">
        <v>32</v>
      </c>
      <c r="AX184" s="13" t="s">
        <v>76</v>
      </c>
      <c r="AY184" s="269" t="s">
        <v>210</v>
      </c>
    </row>
    <row r="185" s="14" customFormat="1">
      <c r="A185" s="14"/>
      <c r="B185" s="270"/>
      <c r="C185" s="271"/>
      <c r="D185" s="260" t="s">
        <v>256</v>
      </c>
      <c r="E185" s="272" t="s">
        <v>1</v>
      </c>
      <c r="F185" s="273" t="s">
        <v>268</v>
      </c>
      <c r="G185" s="271"/>
      <c r="H185" s="274">
        <v>21.5</v>
      </c>
      <c r="I185" s="275"/>
      <c r="J185" s="271"/>
      <c r="K185" s="271"/>
      <c r="L185" s="276"/>
      <c r="M185" s="277"/>
      <c r="N185" s="278"/>
      <c r="O185" s="278"/>
      <c r="P185" s="278"/>
      <c r="Q185" s="278"/>
      <c r="R185" s="278"/>
      <c r="S185" s="278"/>
      <c r="T185" s="279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80" t="s">
        <v>256</v>
      </c>
      <c r="AU185" s="280" t="s">
        <v>92</v>
      </c>
      <c r="AV185" s="14" t="s">
        <v>227</v>
      </c>
      <c r="AW185" s="14" t="s">
        <v>32</v>
      </c>
      <c r="AX185" s="14" t="s">
        <v>84</v>
      </c>
      <c r="AY185" s="280" t="s">
        <v>210</v>
      </c>
    </row>
    <row r="186" s="2" customFormat="1" ht="23.4566" customHeight="1">
      <c r="A186" s="39"/>
      <c r="B186" s="40"/>
      <c r="C186" s="239" t="s">
        <v>362</v>
      </c>
      <c r="D186" s="239" t="s">
        <v>213</v>
      </c>
      <c r="E186" s="240" t="s">
        <v>1469</v>
      </c>
      <c r="F186" s="241" t="s">
        <v>1470</v>
      </c>
      <c r="G186" s="242" t="s">
        <v>254</v>
      </c>
      <c r="H186" s="243">
        <v>8</v>
      </c>
      <c r="I186" s="244"/>
      <c r="J186" s="245">
        <f>ROUND(I186*H186,2)</f>
        <v>0</v>
      </c>
      <c r="K186" s="246"/>
      <c r="L186" s="45"/>
      <c r="M186" s="247" t="s">
        <v>1</v>
      </c>
      <c r="N186" s="248" t="s">
        <v>42</v>
      </c>
      <c r="O186" s="98"/>
      <c r="P186" s="249">
        <f>O186*H186</f>
        <v>0</v>
      </c>
      <c r="Q186" s="249">
        <v>0.043650000000000001</v>
      </c>
      <c r="R186" s="249">
        <f>Q186*H186</f>
        <v>0.34920000000000001</v>
      </c>
      <c r="S186" s="249">
        <v>0</v>
      </c>
      <c r="T186" s="250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51" t="s">
        <v>227</v>
      </c>
      <c r="AT186" s="251" t="s">
        <v>213</v>
      </c>
      <c r="AU186" s="251" t="s">
        <v>92</v>
      </c>
      <c r="AY186" s="18" t="s">
        <v>210</v>
      </c>
      <c r="BE186" s="252">
        <f>IF(N186="základná",J186,0)</f>
        <v>0</v>
      </c>
      <c r="BF186" s="252">
        <f>IF(N186="znížená",J186,0)</f>
        <v>0</v>
      </c>
      <c r="BG186" s="252">
        <f>IF(N186="zákl. prenesená",J186,0)</f>
        <v>0</v>
      </c>
      <c r="BH186" s="252">
        <f>IF(N186="zníž. prenesená",J186,0)</f>
        <v>0</v>
      </c>
      <c r="BI186" s="252">
        <f>IF(N186="nulová",J186,0)</f>
        <v>0</v>
      </c>
      <c r="BJ186" s="18" t="s">
        <v>92</v>
      </c>
      <c r="BK186" s="252">
        <f>ROUND(I186*H186,2)</f>
        <v>0</v>
      </c>
      <c r="BL186" s="18" t="s">
        <v>227</v>
      </c>
      <c r="BM186" s="251" t="s">
        <v>1471</v>
      </c>
    </row>
    <row r="187" s="12" customFormat="1" ht="22.8" customHeight="1">
      <c r="A187" s="12"/>
      <c r="B187" s="223"/>
      <c r="C187" s="224"/>
      <c r="D187" s="225" t="s">
        <v>75</v>
      </c>
      <c r="E187" s="237" t="s">
        <v>293</v>
      </c>
      <c r="F187" s="237" t="s">
        <v>594</v>
      </c>
      <c r="G187" s="224"/>
      <c r="H187" s="224"/>
      <c r="I187" s="227"/>
      <c r="J187" s="238">
        <f>BK187</f>
        <v>0</v>
      </c>
      <c r="K187" s="224"/>
      <c r="L187" s="229"/>
      <c r="M187" s="230"/>
      <c r="N187" s="231"/>
      <c r="O187" s="231"/>
      <c r="P187" s="232">
        <f>SUM(P188:P206)</f>
        <v>0</v>
      </c>
      <c r="Q187" s="231"/>
      <c r="R187" s="232">
        <f>SUM(R188:R206)</f>
        <v>0.081509999999999999</v>
      </c>
      <c r="S187" s="231"/>
      <c r="T187" s="233">
        <f>SUM(T188:T206)</f>
        <v>3.83528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34" t="s">
        <v>84</v>
      </c>
      <c r="AT187" s="235" t="s">
        <v>75</v>
      </c>
      <c r="AU187" s="235" t="s">
        <v>84</v>
      </c>
      <c r="AY187" s="234" t="s">
        <v>210</v>
      </c>
      <c r="BK187" s="236">
        <f>SUM(BK188:BK206)</f>
        <v>0</v>
      </c>
    </row>
    <row r="188" s="2" customFormat="1" ht="16.30189" customHeight="1">
      <c r="A188" s="39"/>
      <c r="B188" s="40"/>
      <c r="C188" s="239" t="s">
        <v>368</v>
      </c>
      <c r="D188" s="239" t="s">
        <v>213</v>
      </c>
      <c r="E188" s="240" t="s">
        <v>1134</v>
      </c>
      <c r="F188" s="241" t="s">
        <v>1135</v>
      </c>
      <c r="G188" s="242" t="s">
        <v>563</v>
      </c>
      <c r="H188" s="243">
        <v>1</v>
      </c>
      <c r="I188" s="244"/>
      <c r="J188" s="245">
        <f>ROUND(I188*H188,2)</f>
        <v>0</v>
      </c>
      <c r="K188" s="246"/>
      <c r="L188" s="45"/>
      <c r="M188" s="247" t="s">
        <v>1</v>
      </c>
      <c r="N188" s="248" t="s">
        <v>42</v>
      </c>
      <c r="O188" s="98"/>
      <c r="P188" s="249">
        <f>O188*H188</f>
        <v>0</v>
      </c>
      <c r="Q188" s="249">
        <v>0.077670000000000003</v>
      </c>
      <c r="R188" s="249">
        <f>Q188*H188</f>
        <v>0.077670000000000003</v>
      </c>
      <c r="S188" s="249">
        <v>0</v>
      </c>
      <c r="T188" s="250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51" t="s">
        <v>227</v>
      </c>
      <c r="AT188" s="251" t="s">
        <v>213</v>
      </c>
      <c r="AU188" s="251" t="s">
        <v>92</v>
      </c>
      <c r="AY188" s="18" t="s">
        <v>210</v>
      </c>
      <c r="BE188" s="252">
        <f>IF(N188="základná",J188,0)</f>
        <v>0</v>
      </c>
      <c r="BF188" s="252">
        <f>IF(N188="znížená",J188,0)</f>
        <v>0</v>
      </c>
      <c r="BG188" s="252">
        <f>IF(N188="zákl. prenesená",J188,0)</f>
        <v>0</v>
      </c>
      <c r="BH188" s="252">
        <f>IF(N188="zníž. prenesená",J188,0)</f>
        <v>0</v>
      </c>
      <c r="BI188" s="252">
        <f>IF(N188="nulová",J188,0)</f>
        <v>0</v>
      </c>
      <c r="BJ188" s="18" t="s">
        <v>92</v>
      </c>
      <c r="BK188" s="252">
        <f>ROUND(I188*H188,2)</f>
        <v>0</v>
      </c>
      <c r="BL188" s="18" t="s">
        <v>227</v>
      </c>
      <c r="BM188" s="251" t="s">
        <v>1136</v>
      </c>
    </row>
    <row r="189" s="2" customFormat="1" ht="23.4566" customHeight="1">
      <c r="A189" s="39"/>
      <c r="B189" s="40"/>
      <c r="C189" s="239" t="s">
        <v>373</v>
      </c>
      <c r="D189" s="239" t="s">
        <v>213</v>
      </c>
      <c r="E189" s="240" t="s">
        <v>1472</v>
      </c>
      <c r="F189" s="241" t="s">
        <v>1473</v>
      </c>
      <c r="G189" s="242" t="s">
        <v>254</v>
      </c>
      <c r="H189" s="243">
        <v>8</v>
      </c>
      <c r="I189" s="244"/>
      <c r="J189" s="245">
        <f>ROUND(I189*H189,2)</f>
        <v>0</v>
      </c>
      <c r="K189" s="246"/>
      <c r="L189" s="45"/>
      <c r="M189" s="247" t="s">
        <v>1</v>
      </c>
      <c r="N189" s="248" t="s">
        <v>42</v>
      </c>
      <c r="O189" s="98"/>
      <c r="P189" s="249">
        <f>O189*H189</f>
        <v>0</v>
      </c>
      <c r="Q189" s="249">
        <v>0</v>
      </c>
      <c r="R189" s="249">
        <f>Q189*H189</f>
        <v>0</v>
      </c>
      <c r="S189" s="249">
        <v>0.021999999999999999</v>
      </c>
      <c r="T189" s="250">
        <f>S189*H189</f>
        <v>0.17599999999999999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51" t="s">
        <v>227</v>
      </c>
      <c r="AT189" s="251" t="s">
        <v>213</v>
      </c>
      <c r="AU189" s="251" t="s">
        <v>92</v>
      </c>
      <c r="AY189" s="18" t="s">
        <v>210</v>
      </c>
      <c r="BE189" s="252">
        <f>IF(N189="základná",J189,0)</f>
        <v>0</v>
      </c>
      <c r="BF189" s="252">
        <f>IF(N189="znížená",J189,0)</f>
        <v>0</v>
      </c>
      <c r="BG189" s="252">
        <f>IF(N189="zákl. prenesená",J189,0)</f>
        <v>0</v>
      </c>
      <c r="BH189" s="252">
        <f>IF(N189="zníž. prenesená",J189,0)</f>
        <v>0</v>
      </c>
      <c r="BI189" s="252">
        <f>IF(N189="nulová",J189,0)</f>
        <v>0</v>
      </c>
      <c r="BJ189" s="18" t="s">
        <v>92</v>
      </c>
      <c r="BK189" s="252">
        <f>ROUND(I189*H189,2)</f>
        <v>0</v>
      </c>
      <c r="BL189" s="18" t="s">
        <v>227</v>
      </c>
      <c r="BM189" s="251" t="s">
        <v>1474</v>
      </c>
    </row>
    <row r="190" s="13" customFormat="1">
      <c r="A190" s="13"/>
      <c r="B190" s="258"/>
      <c r="C190" s="259"/>
      <c r="D190" s="260" t="s">
        <v>256</v>
      </c>
      <c r="E190" s="261" t="s">
        <v>1</v>
      </c>
      <c r="F190" s="262" t="s">
        <v>1466</v>
      </c>
      <c r="G190" s="259"/>
      <c r="H190" s="263">
        <v>8</v>
      </c>
      <c r="I190" s="264"/>
      <c r="J190" s="259"/>
      <c r="K190" s="259"/>
      <c r="L190" s="265"/>
      <c r="M190" s="266"/>
      <c r="N190" s="267"/>
      <c r="O190" s="267"/>
      <c r="P190" s="267"/>
      <c r="Q190" s="267"/>
      <c r="R190" s="267"/>
      <c r="S190" s="267"/>
      <c r="T190" s="268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69" t="s">
        <v>256</v>
      </c>
      <c r="AU190" s="269" t="s">
        <v>92</v>
      </c>
      <c r="AV190" s="13" t="s">
        <v>92</v>
      </c>
      <c r="AW190" s="13" t="s">
        <v>32</v>
      </c>
      <c r="AX190" s="13" t="s">
        <v>84</v>
      </c>
      <c r="AY190" s="269" t="s">
        <v>210</v>
      </c>
    </row>
    <row r="191" s="2" customFormat="1" ht="23.4566" customHeight="1">
      <c r="A191" s="39"/>
      <c r="B191" s="40"/>
      <c r="C191" s="239" t="s">
        <v>378</v>
      </c>
      <c r="D191" s="239" t="s">
        <v>213</v>
      </c>
      <c r="E191" s="240" t="s">
        <v>1475</v>
      </c>
      <c r="F191" s="241" t="s">
        <v>1476</v>
      </c>
      <c r="G191" s="242" t="s">
        <v>254</v>
      </c>
      <c r="H191" s="243">
        <v>5.5999999999999996</v>
      </c>
      <c r="I191" s="244"/>
      <c r="J191" s="245">
        <f>ROUND(I191*H191,2)</f>
        <v>0</v>
      </c>
      <c r="K191" s="246"/>
      <c r="L191" s="45"/>
      <c r="M191" s="247" t="s">
        <v>1</v>
      </c>
      <c r="N191" s="248" t="s">
        <v>42</v>
      </c>
      <c r="O191" s="98"/>
      <c r="P191" s="249">
        <f>O191*H191</f>
        <v>0</v>
      </c>
      <c r="Q191" s="249">
        <v>0</v>
      </c>
      <c r="R191" s="249">
        <f>Q191*H191</f>
        <v>0</v>
      </c>
      <c r="S191" s="249">
        <v>0</v>
      </c>
      <c r="T191" s="250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51" t="s">
        <v>227</v>
      </c>
      <c r="AT191" s="251" t="s">
        <v>213</v>
      </c>
      <c r="AU191" s="251" t="s">
        <v>92</v>
      </c>
      <c r="AY191" s="18" t="s">
        <v>210</v>
      </c>
      <c r="BE191" s="252">
        <f>IF(N191="základná",J191,0)</f>
        <v>0</v>
      </c>
      <c r="BF191" s="252">
        <f>IF(N191="znížená",J191,0)</f>
        <v>0</v>
      </c>
      <c r="BG191" s="252">
        <f>IF(N191="zákl. prenesená",J191,0)</f>
        <v>0</v>
      </c>
      <c r="BH191" s="252">
        <f>IF(N191="zníž. prenesená",J191,0)</f>
        <v>0</v>
      </c>
      <c r="BI191" s="252">
        <f>IF(N191="nulová",J191,0)</f>
        <v>0</v>
      </c>
      <c r="BJ191" s="18" t="s">
        <v>92</v>
      </c>
      <c r="BK191" s="252">
        <f>ROUND(I191*H191,2)</f>
        <v>0</v>
      </c>
      <c r="BL191" s="18" t="s">
        <v>227</v>
      </c>
      <c r="BM191" s="251" t="s">
        <v>1477</v>
      </c>
    </row>
    <row r="192" s="13" customFormat="1">
      <c r="A192" s="13"/>
      <c r="B192" s="258"/>
      <c r="C192" s="259"/>
      <c r="D192" s="260" t="s">
        <v>256</v>
      </c>
      <c r="E192" s="261" t="s">
        <v>1</v>
      </c>
      <c r="F192" s="262" t="s">
        <v>1478</v>
      </c>
      <c r="G192" s="259"/>
      <c r="H192" s="263">
        <v>5.5999999999999996</v>
      </c>
      <c r="I192" s="264"/>
      <c r="J192" s="259"/>
      <c r="K192" s="259"/>
      <c r="L192" s="265"/>
      <c r="M192" s="266"/>
      <c r="N192" s="267"/>
      <c r="O192" s="267"/>
      <c r="P192" s="267"/>
      <c r="Q192" s="267"/>
      <c r="R192" s="267"/>
      <c r="S192" s="267"/>
      <c r="T192" s="268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69" t="s">
        <v>256</v>
      </c>
      <c r="AU192" s="269" t="s">
        <v>92</v>
      </c>
      <c r="AV192" s="13" t="s">
        <v>92</v>
      </c>
      <c r="AW192" s="13" t="s">
        <v>32</v>
      </c>
      <c r="AX192" s="13" t="s">
        <v>76</v>
      </c>
      <c r="AY192" s="269" t="s">
        <v>210</v>
      </c>
    </row>
    <row r="193" s="14" customFormat="1">
      <c r="A193" s="14"/>
      <c r="B193" s="270"/>
      <c r="C193" s="271"/>
      <c r="D193" s="260" t="s">
        <v>256</v>
      </c>
      <c r="E193" s="272" t="s">
        <v>1</v>
      </c>
      <c r="F193" s="273" t="s">
        <v>268</v>
      </c>
      <c r="G193" s="271"/>
      <c r="H193" s="274">
        <v>5.5999999999999996</v>
      </c>
      <c r="I193" s="275"/>
      <c r="J193" s="271"/>
      <c r="K193" s="271"/>
      <c r="L193" s="276"/>
      <c r="M193" s="277"/>
      <c r="N193" s="278"/>
      <c r="O193" s="278"/>
      <c r="P193" s="278"/>
      <c r="Q193" s="278"/>
      <c r="R193" s="278"/>
      <c r="S193" s="278"/>
      <c r="T193" s="279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80" t="s">
        <v>256</v>
      </c>
      <c r="AU193" s="280" t="s">
        <v>92</v>
      </c>
      <c r="AV193" s="14" t="s">
        <v>227</v>
      </c>
      <c r="AW193" s="14" t="s">
        <v>32</v>
      </c>
      <c r="AX193" s="14" t="s">
        <v>84</v>
      </c>
      <c r="AY193" s="280" t="s">
        <v>210</v>
      </c>
    </row>
    <row r="194" s="2" customFormat="1" ht="31.92453" customHeight="1">
      <c r="A194" s="39"/>
      <c r="B194" s="40"/>
      <c r="C194" s="239" t="s">
        <v>383</v>
      </c>
      <c r="D194" s="239" t="s">
        <v>213</v>
      </c>
      <c r="E194" s="240" t="s">
        <v>1148</v>
      </c>
      <c r="F194" s="241" t="s">
        <v>1149</v>
      </c>
      <c r="G194" s="242" t="s">
        <v>310</v>
      </c>
      <c r="H194" s="243">
        <v>10</v>
      </c>
      <c r="I194" s="244"/>
      <c r="J194" s="245">
        <f>ROUND(I194*H194,2)</f>
        <v>0</v>
      </c>
      <c r="K194" s="246"/>
      <c r="L194" s="45"/>
      <c r="M194" s="247" t="s">
        <v>1</v>
      </c>
      <c r="N194" s="248" t="s">
        <v>42</v>
      </c>
      <c r="O194" s="98"/>
      <c r="P194" s="249">
        <f>O194*H194</f>
        <v>0</v>
      </c>
      <c r="Q194" s="249">
        <v>0</v>
      </c>
      <c r="R194" s="249">
        <f>Q194*H194</f>
        <v>0</v>
      </c>
      <c r="S194" s="249">
        <v>0.1946</v>
      </c>
      <c r="T194" s="250">
        <f>S194*H194</f>
        <v>1.946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51" t="s">
        <v>227</v>
      </c>
      <c r="AT194" s="251" t="s">
        <v>213</v>
      </c>
      <c r="AU194" s="251" t="s">
        <v>92</v>
      </c>
      <c r="AY194" s="18" t="s">
        <v>210</v>
      </c>
      <c r="BE194" s="252">
        <f>IF(N194="základná",J194,0)</f>
        <v>0</v>
      </c>
      <c r="BF194" s="252">
        <f>IF(N194="znížená",J194,0)</f>
        <v>0</v>
      </c>
      <c r="BG194" s="252">
        <f>IF(N194="zákl. prenesená",J194,0)</f>
        <v>0</v>
      </c>
      <c r="BH194" s="252">
        <f>IF(N194="zníž. prenesená",J194,0)</f>
        <v>0</v>
      </c>
      <c r="BI194" s="252">
        <f>IF(N194="nulová",J194,0)</f>
        <v>0</v>
      </c>
      <c r="BJ194" s="18" t="s">
        <v>92</v>
      </c>
      <c r="BK194" s="252">
        <f>ROUND(I194*H194,2)</f>
        <v>0</v>
      </c>
      <c r="BL194" s="18" t="s">
        <v>227</v>
      </c>
      <c r="BM194" s="251" t="s">
        <v>1150</v>
      </c>
    </row>
    <row r="195" s="13" customFormat="1">
      <c r="A195" s="13"/>
      <c r="B195" s="258"/>
      <c r="C195" s="259"/>
      <c r="D195" s="260" t="s">
        <v>256</v>
      </c>
      <c r="E195" s="261" t="s">
        <v>1</v>
      </c>
      <c r="F195" s="262" t="s">
        <v>1151</v>
      </c>
      <c r="G195" s="259"/>
      <c r="H195" s="263">
        <v>10</v>
      </c>
      <c r="I195" s="264"/>
      <c r="J195" s="259"/>
      <c r="K195" s="259"/>
      <c r="L195" s="265"/>
      <c r="M195" s="266"/>
      <c r="N195" s="267"/>
      <c r="O195" s="267"/>
      <c r="P195" s="267"/>
      <c r="Q195" s="267"/>
      <c r="R195" s="267"/>
      <c r="S195" s="267"/>
      <c r="T195" s="268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69" t="s">
        <v>256</v>
      </c>
      <c r="AU195" s="269" t="s">
        <v>92</v>
      </c>
      <c r="AV195" s="13" t="s">
        <v>92</v>
      </c>
      <c r="AW195" s="13" t="s">
        <v>32</v>
      </c>
      <c r="AX195" s="13" t="s">
        <v>84</v>
      </c>
      <c r="AY195" s="269" t="s">
        <v>210</v>
      </c>
    </row>
    <row r="196" s="2" customFormat="1" ht="23.4566" customHeight="1">
      <c r="A196" s="39"/>
      <c r="B196" s="40"/>
      <c r="C196" s="239" t="s">
        <v>388</v>
      </c>
      <c r="D196" s="239" t="s">
        <v>213</v>
      </c>
      <c r="E196" s="240" t="s">
        <v>1479</v>
      </c>
      <c r="F196" s="241" t="s">
        <v>1480</v>
      </c>
      <c r="G196" s="242" t="s">
        <v>310</v>
      </c>
      <c r="H196" s="243">
        <v>16</v>
      </c>
      <c r="I196" s="244"/>
      <c r="J196" s="245">
        <f>ROUND(I196*H196,2)</f>
        <v>0</v>
      </c>
      <c r="K196" s="246"/>
      <c r="L196" s="45"/>
      <c r="M196" s="247" t="s">
        <v>1</v>
      </c>
      <c r="N196" s="248" t="s">
        <v>42</v>
      </c>
      <c r="O196" s="98"/>
      <c r="P196" s="249">
        <f>O196*H196</f>
        <v>0</v>
      </c>
      <c r="Q196" s="249">
        <v>0</v>
      </c>
      <c r="R196" s="249">
        <f>Q196*H196</f>
        <v>0</v>
      </c>
      <c r="S196" s="249">
        <v>0.10708</v>
      </c>
      <c r="T196" s="250">
        <f>S196*H196</f>
        <v>1.7132799999999999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51" t="s">
        <v>227</v>
      </c>
      <c r="AT196" s="251" t="s">
        <v>213</v>
      </c>
      <c r="AU196" s="251" t="s">
        <v>92</v>
      </c>
      <c r="AY196" s="18" t="s">
        <v>210</v>
      </c>
      <c r="BE196" s="252">
        <f>IF(N196="základná",J196,0)</f>
        <v>0</v>
      </c>
      <c r="BF196" s="252">
        <f>IF(N196="znížená",J196,0)</f>
        <v>0</v>
      </c>
      <c r="BG196" s="252">
        <f>IF(N196="zákl. prenesená",J196,0)</f>
        <v>0</v>
      </c>
      <c r="BH196" s="252">
        <f>IF(N196="zníž. prenesená",J196,0)</f>
        <v>0</v>
      </c>
      <c r="BI196" s="252">
        <f>IF(N196="nulová",J196,0)</f>
        <v>0</v>
      </c>
      <c r="BJ196" s="18" t="s">
        <v>92</v>
      </c>
      <c r="BK196" s="252">
        <f>ROUND(I196*H196,2)</f>
        <v>0</v>
      </c>
      <c r="BL196" s="18" t="s">
        <v>227</v>
      </c>
      <c r="BM196" s="251" t="s">
        <v>1481</v>
      </c>
    </row>
    <row r="197" s="2" customFormat="1" ht="36.72453" customHeight="1">
      <c r="A197" s="39"/>
      <c r="B197" s="40"/>
      <c r="C197" s="239" t="s">
        <v>393</v>
      </c>
      <c r="D197" s="239" t="s">
        <v>213</v>
      </c>
      <c r="E197" s="240" t="s">
        <v>1152</v>
      </c>
      <c r="F197" s="241" t="s">
        <v>1153</v>
      </c>
      <c r="G197" s="242" t="s">
        <v>563</v>
      </c>
      <c r="H197" s="243">
        <v>24</v>
      </c>
      <c r="I197" s="244"/>
      <c r="J197" s="245">
        <f>ROUND(I197*H197,2)</f>
        <v>0</v>
      </c>
      <c r="K197" s="246"/>
      <c r="L197" s="45"/>
      <c r="M197" s="247" t="s">
        <v>1</v>
      </c>
      <c r="N197" s="248" t="s">
        <v>42</v>
      </c>
      <c r="O197" s="98"/>
      <c r="P197" s="249">
        <f>O197*H197</f>
        <v>0</v>
      </c>
      <c r="Q197" s="249">
        <v>0.00016000000000000001</v>
      </c>
      <c r="R197" s="249">
        <f>Q197*H197</f>
        <v>0.0038400000000000005</v>
      </c>
      <c r="S197" s="249">
        <v>0</v>
      </c>
      <c r="T197" s="250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51" t="s">
        <v>227</v>
      </c>
      <c r="AT197" s="251" t="s">
        <v>213</v>
      </c>
      <c r="AU197" s="251" t="s">
        <v>92</v>
      </c>
      <c r="AY197" s="18" t="s">
        <v>210</v>
      </c>
      <c r="BE197" s="252">
        <f>IF(N197="základná",J197,0)</f>
        <v>0</v>
      </c>
      <c r="BF197" s="252">
        <f>IF(N197="znížená",J197,0)</f>
        <v>0</v>
      </c>
      <c r="BG197" s="252">
        <f>IF(N197="zákl. prenesená",J197,0)</f>
        <v>0</v>
      </c>
      <c r="BH197" s="252">
        <f>IF(N197="zníž. prenesená",J197,0)</f>
        <v>0</v>
      </c>
      <c r="BI197" s="252">
        <f>IF(N197="nulová",J197,0)</f>
        <v>0</v>
      </c>
      <c r="BJ197" s="18" t="s">
        <v>92</v>
      </c>
      <c r="BK197" s="252">
        <f>ROUND(I197*H197,2)</f>
        <v>0</v>
      </c>
      <c r="BL197" s="18" t="s">
        <v>227</v>
      </c>
      <c r="BM197" s="251" t="s">
        <v>1482</v>
      </c>
    </row>
    <row r="198" s="13" customFormat="1">
      <c r="A198" s="13"/>
      <c r="B198" s="258"/>
      <c r="C198" s="259"/>
      <c r="D198" s="260" t="s">
        <v>256</v>
      </c>
      <c r="E198" s="261" t="s">
        <v>1</v>
      </c>
      <c r="F198" s="262" t="s">
        <v>1483</v>
      </c>
      <c r="G198" s="259"/>
      <c r="H198" s="263">
        <v>24</v>
      </c>
      <c r="I198" s="264"/>
      <c r="J198" s="259"/>
      <c r="K198" s="259"/>
      <c r="L198" s="265"/>
      <c r="M198" s="266"/>
      <c r="N198" s="267"/>
      <c r="O198" s="267"/>
      <c r="P198" s="267"/>
      <c r="Q198" s="267"/>
      <c r="R198" s="267"/>
      <c r="S198" s="267"/>
      <c r="T198" s="268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69" t="s">
        <v>256</v>
      </c>
      <c r="AU198" s="269" t="s">
        <v>92</v>
      </c>
      <c r="AV198" s="13" t="s">
        <v>92</v>
      </c>
      <c r="AW198" s="13" t="s">
        <v>32</v>
      </c>
      <c r="AX198" s="13" t="s">
        <v>76</v>
      </c>
      <c r="AY198" s="269" t="s">
        <v>210</v>
      </c>
    </row>
    <row r="199" s="14" customFormat="1">
      <c r="A199" s="14"/>
      <c r="B199" s="270"/>
      <c r="C199" s="271"/>
      <c r="D199" s="260" t="s">
        <v>256</v>
      </c>
      <c r="E199" s="272" t="s">
        <v>1</v>
      </c>
      <c r="F199" s="273" t="s">
        <v>268</v>
      </c>
      <c r="G199" s="271"/>
      <c r="H199" s="274">
        <v>24</v>
      </c>
      <c r="I199" s="275"/>
      <c r="J199" s="271"/>
      <c r="K199" s="271"/>
      <c r="L199" s="276"/>
      <c r="M199" s="277"/>
      <c r="N199" s="278"/>
      <c r="O199" s="278"/>
      <c r="P199" s="278"/>
      <c r="Q199" s="278"/>
      <c r="R199" s="278"/>
      <c r="S199" s="278"/>
      <c r="T199" s="279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80" t="s">
        <v>256</v>
      </c>
      <c r="AU199" s="280" t="s">
        <v>92</v>
      </c>
      <c r="AV199" s="14" t="s">
        <v>227</v>
      </c>
      <c r="AW199" s="14" t="s">
        <v>32</v>
      </c>
      <c r="AX199" s="14" t="s">
        <v>84</v>
      </c>
      <c r="AY199" s="280" t="s">
        <v>210</v>
      </c>
    </row>
    <row r="200" s="2" customFormat="1" ht="23.4566" customHeight="1">
      <c r="A200" s="39"/>
      <c r="B200" s="40"/>
      <c r="C200" s="239" t="s">
        <v>398</v>
      </c>
      <c r="D200" s="239" t="s">
        <v>213</v>
      </c>
      <c r="E200" s="240" t="s">
        <v>796</v>
      </c>
      <c r="F200" s="241" t="s">
        <v>797</v>
      </c>
      <c r="G200" s="242" t="s">
        <v>333</v>
      </c>
      <c r="H200" s="243">
        <v>2.8610000000000002</v>
      </c>
      <c r="I200" s="244"/>
      <c r="J200" s="245">
        <f>ROUND(I200*H200,2)</f>
        <v>0</v>
      </c>
      <c r="K200" s="246"/>
      <c r="L200" s="45"/>
      <c r="M200" s="247" t="s">
        <v>1</v>
      </c>
      <c r="N200" s="248" t="s">
        <v>42</v>
      </c>
      <c r="O200" s="98"/>
      <c r="P200" s="249">
        <f>O200*H200</f>
        <v>0</v>
      </c>
      <c r="Q200" s="249">
        <v>0</v>
      </c>
      <c r="R200" s="249">
        <f>Q200*H200</f>
        <v>0</v>
      </c>
      <c r="S200" s="249">
        <v>0</v>
      </c>
      <c r="T200" s="250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51" t="s">
        <v>227</v>
      </c>
      <c r="AT200" s="251" t="s">
        <v>213</v>
      </c>
      <c r="AU200" s="251" t="s">
        <v>92</v>
      </c>
      <c r="AY200" s="18" t="s">
        <v>210</v>
      </c>
      <c r="BE200" s="252">
        <f>IF(N200="základná",J200,0)</f>
        <v>0</v>
      </c>
      <c r="BF200" s="252">
        <f>IF(N200="znížená",J200,0)</f>
        <v>0</v>
      </c>
      <c r="BG200" s="252">
        <f>IF(N200="zákl. prenesená",J200,0)</f>
        <v>0</v>
      </c>
      <c r="BH200" s="252">
        <f>IF(N200="zníž. prenesená",J200,0)</f>
        <v>0</v>
      </c>
      <c r="BI200" s="252">
        <f>IF(N200="nulová",J200,0)</f>
        <v>0</v>
      </c>
      <c r="BJ200" s="18" t="s">
        <v>92</v>
      </c>
      <c r="BK200" s="252">
        <f>ROUND(I200*H200,2)</f>
        <v>0</v>
      </c>
      <c r="BL200" s="18" t="s">
        <v>227</v>
      </c>
      <c r="BM200" s="251" t="s">
        <v>1484</v>
      </c>
    </row>
    <row r="201" s="13" customFormat="1">
      <c r="A201" s="13"/>
      <c r="B201" s="258"/>
      <c r="C201" s="259"/>
      <c r="D201" s="260" t="s">
        <v>256</v>
      </c>
      <c r="E201" s="261" t="s">
        <v>1</v>
      </c>
      <c r="F201" s="262" t="s">
        <v>1443</v>
      </c>
      <c r="G201" s="259"/>
      <c r="H201" s="263">
        <v>1.712</v>
      </c>
      <c r="I201" s="264"/>
      <c r="J201" s="259"/>
      <c r="K201" s="259"/>
      <c r="L201" s="265"/>
      <c r="M201" s="266"/>
      <c r="N201" s="267"/>
      <c r="O201" s="267"/>
      <c r="P201" s="267"/>
      <c r="Q201" s="267"/>
      <c r="R201" s="267"/>
      <c r="S201" s="267"/>
      <c r="T201" s="268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69" t="s">
        <v>256</v>
      </c>
      <c r="AU201" s="269" t="s">
        <v>92</v>
      </c>
      <c r="AV201" s="13" t="s">
        <v>92</v>
      </c>
      <c r="AW201" s="13" t="s">
        <v>32</v>
      </c>
      <c r="AX201" s="13" t="s">
        <v>76</v>
      </c>
      <c r="AY201" s="269" t="s">
        <v>210</v>
      </c>
    </row>
    <row r="202" s="13" customFormat="1">
      <c r="A202" s="13"/>
      <c r="B202" s="258"/>
      <c r="C202" s="259"/>
      <c r="D202" s="260" t="s">
        <v>256</v>
      </c>
      <c r="E202" s="261" t="s">
        <v>1</v>
      </c>
      <c r="F202" s="262" t="s">
        <v>1444</v>
      </c>
      <c r="G202" s="259"/>
      <c r="H202" s="263">
        <v>0.97299999999999998</v>
      </c>
      <c r="I202" s="264"/>
      <c r="J202" s="259"/>
      <c r="K202" s="259"/>
      <c r="L202" s="265"/>
      <c r="M202" s="266"/>
      <c r="N202" s="267"/>
      <c r="O202" s="267"/>
      <c r="P202" s="267"/>
      <c r="Q202" s="267"/>
      <c r="R202" s="267"/>
      <c r="S202" s="267"/>
      <c r="T202" s="268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69" t="s">
        <v>256</v>
      </c>
      <c r="AU202" s="269" t="s">
        <v>92</v>
      </c>
      <c r="AV202" s="13" t="s">
        <v>92</v>
      </c>
      <c r="AW202" s="13" t="s">
        <v>32</v>
      </c>
      <c r="AX202" s="13" t="s">
        <v>76</v>
      </c>
      <c r="AY202" s="269" t="s">
        <v>210</v>
      </c>
    </row>
    <row r="203" s="13" customFormat="1">
      <c r="A203" s="13"/>
      <c r="B203" s="258"/>
      <c r="C203" s="259"/>
      <c r="D203" s="260" t="s">
        <v>256</v>
      </c>
      <c r="E203" s="261" t="s">
        <v>1</v>
      </c>
      <c r="F203" s="262" t="s">
        <v>1485</v>
      </c>
      <c r="G203" s="259"/>
      <c r="H203" s="263">
        <v>0.17599999999999999</v>
      </c>
      <c r="I203" s="264"/>
      <c r="J203" s="259"/>
      <c r="K203" s="259"/>
      <c r="L203" s="265"/>
      <c r="M203" s="266"/>
      <c r="N203" s="267"/>
      <c r="O203" s="267"/>
      <c r="P203" s="267"/>
      <c r="Q203" s="267"/>
      <c r="R203" s="267"/>
      <c r="S203" s="267"/>
      <c r="T203" s="268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69" t="s">
        <v>256</v>
      </c>
      <c r="AU203" s="269" t="s">
        <v>92</v>
      </c>
      <c r="AV203" s="13" t="s">
        <v>92</v>
      </c>
      <c r="AW203" s="13" t="s">
        <v>32</v>
      </c>
      <c r="AX203" s="13" t="s">
        <v>76</v>
      </c>
      <c r="AY203" s="269" t="s">
        <v>210</v>
      </c>
    </row>
    <row r="204" s="14" customFormat="1">
      <c r="A204" s="14"/>
      <c r="B204" s="270"/>
      <c r="C204" s="271"/>
      <c r="D204" s="260" t="s">
        <v>256</v>
      </c>
      <c r="E204" s="272" t="s">
        <v>1</v>
      </c>
      <c r="F204" s="273" t="s">
        <v>268</v>
      </c>
      <c r="G204" s="271"/>
      <c r="H204" s="274">
        <v>2.8610000000000002</v>
      </c>
      <c r="I204" s="275"/>
      <c r="J204" s="271"/>
      <c r="K204" s="271"/>
      <c r="L204" s="276"/>
      <c r="M204" s="277"/>
      <c r="N204" s="278"/>
      <c r="O204" s="278"/>
      <c r="P204" s="278"/>
      <c r="Q204" s="278"/>
      <c r="R204" s="278"/>
      <c r="S204" s="278"/>
      <c r="T204" s="279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80" t="s">
        <v>256</v>
      </c>
      <c r="AU204" s="280" t="s">
        <v>92</v>
      </c>
      <c r="AV204" s="14" t="s">
        <v>227</v>
      </c>
      <c r="AW204" s="14" t="s">
        <v>32</v>
      </c>
      <c r="AX204" s="14" t="s">
        <v>84</v>
      </c>
      <c r="AY204" s="280" t="s">
        <v>210</v>
      </c>
    </row>
    <row r="205" s="2" customFormat="1" ht="23.4566" customHeight="1">
      <c r="A205" s="39"/>
      <c r="B205" s="40"/>
      <c r="C205" s="239" t="s">
        <v>403</v>
      </c>
      <c r="D205" s="239" t="s">
        <v>213</v>
      </c>
      <c r="E205" s="240" t="s">
        <v>803</v>
      </c>
      <c r="F205" s="241" t="s">
        <v>804</v>
      </c>
      <c r="G205" s="242" t="s">
        <v>333</v>
      </c>
      <c r="H205" s="243">
        <v>25.748999999999999</v>
      </c>
      <c r="I205" s="244"/>
      <c r="J205" s="245">
        <f>ROUND(I205*H205,2)</f>
        <v>0</v>
      </c>
      <c r="K205" s="246"/>
      <c r="L205" s="45"/>
      <c r="M205" s="247" t="s">
        <v>1</v>
      </c>
      <c r="N205" s="248" t="s">
        <v>42</v>
      </c>
      <c r="O205" s="98"/>
      <c r="P205" s="249">
        <f>O205*H205</f>
        <v>0</v>
      </c>
      <c r="Q205" s="249">
        <v>0</v>
      </c>
      <c r="R205" s="249">
        <f>Q205*H205</f>
        <v>0</v>
      </c>
      <c r="S205" s="249">
        <v>0</v>
      </c>
      <c r="T205" s="250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51" t="s">
        <v>227</v>
      </c>
      <c r="AT205" s="251" t="s">
        <v>213</v>
      </c>
      <c r="AU205" s="251" t="s">
        <v>92</v>
      </c>
      <c r="AY205" s="18" t="s">
        <v>210</v>
      </c>
      <c r="BE205" s="252">
        <f>IF(N205="základná",J205,0)</f>
        <v>0</v>
      </c>
      <c r="BF205" s="252">
        <f>IF(N205="znížená",J205,0)</f>
        <v>0</v>
      </c>
      <c r="BG205" s="252">
        <f>IF(N205="zákl. prenesená",J205,0)</f>
        <v>0</v>
      </c>
      <c r="BH205" s="252">
        <f>IF(N205="zníž. prenesená",J205,0)</f>
        <v>0</v>
      </c>
      <c r="BI205" s="252">
        <f>IF(N205="nulová",J205,0)</f>
        <v>0</v>
      </c>
      <c r="BJ205" s="18" t="s">
        <v>92</v>
      </c>
      <c r="BK205" s="252">
        <f>ROUND(I205*H205,2)</f>
        <v>0</v>
      </c>
      <c r="BL205" s="18" t="s">
        <v>227</v>
      </c>
      <c r="BM205" s="251" t="s">
        <v>1183</v>
      </c>
    </row>
    <row r="206" s="13" customFormat="1">
      <c r="A206" s="13"/>
      <c r="B206" s="258"/>
      <c r="C206" s="259"/>
      <c r="D206" s="260" t="s">
        <v>256</v>
      </c>
      <c r="E206" s="261" t="s">
        <v>1</v>
      </c>
      <c r="F206" s="262" t="s">
        <v>1486</v>
      </c>
      <c r="G206" s="259"/>
      <c r="H206" s="263">
        <v>25.748999999999999</v>
      </c>
      <c r="I206" s="264"/>
      <c r="J206" s="259"/>
      <c r="K206" s="259"/>
      <c r="L206" s="265"/>
      <c r="M206" s="266"/>
      <c r="N206" s="267"/>
      <c r="O206" s="267"/>
      <c r="P206" s="267"/>
      <c r="Q206" s="267"/>
      <c r="R206" s="267"/>
      <c r="S206" s="267"/>
      <c r="T206" s="268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69" t="s">
        <v>256</v>
      </c>
      <c r="AU206" s="269" t="s">
        <v>92</v>
      </c>
      <c r="AV206" s="13" t="s">
        <v>92</v>
      </c>
      <c r="AW206" s="13" t="s">
        <v>32</v>
      </c>
      <c r="AX206" s="13" t="s">
        <v>84</v>
      </c>
      <c r="AY206" s="269" t="s">
        <v>210</v>
      </c>
    </row>
    <row r="207" s="12" customFormat="1" ht="22.8" customHeight="1">
      <c r="A207" s="12"/>
      <c r="B207" s="223"/>
      <c r="C207" s="224"/>
      <c r="D207" s="225" t="s">
        <v>75</v>
      </c>
      <c r="E207" s="237" t="s">
        <v>741</v>
      </c>
      <c r="F207" s="237" t="s">
        <v>807</v>
      </c>
      <c r="G207" s="224"/>
      <c r="H207" s="224"/>
      <c r="I207" s="227"/>
      <c r="J207" s="238">
        <f>BK207</f>
        <v>0</v>
      </c>
      <c r="K207" s="224"/>
      <c r="L207" s="229"/>
      <c r="M207" s="230"/>
      <c r="N207" s="231"/>
      <c r="O207" s="231"/>
      <c r="P207" s="232">
        <f>P208</f>
        <v>0</v>
      </c>
      <c r="Q207" s="231"/>
      <c r="R207" s="232">
        <f>R208</f>
        <v>0</v>
      </c>
      <c r="S207" s="231"/>
      <c r="T207" s="233">
        <f>T208</f>
        <v>0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234" t="s">
        <v>84</v>
      </c>
      <c r="AT207" s="235" t="s">
        <v>75</v>
      </c>
      <c r="AU207" s="235" t="s">
        <v>84</v>
      </c>
      <c r="AY207" s="234" t="s">
        <v>210</v>
      </c>
      <c r="BK207" s="236">
        <f>BK208</f>
        <v>0</v>
      </c>
    </row>
    <row r="208" s="2" customFormat="1" ht="23.4566" customHeight="1">
      <c r="A208" s="39"/>
      <c r="B208" s="40"/>
      <c r="C208" s="239" t="s">
        <v>408</v>
      </c>
      <c r="D208" s="239" t="s">
        <v>213</v>
      </c>
      <c r="E208" s="240" t="s">
        <v>809</v>
      </c>
      <c r="F208" s="241" t="s">
        <v>810</v>
      </c>
      <c r="G208" s="242" t="s">
        <v>333</v>
      </c>
      <c r="H208" s="243">
        <v>26.678999999999998</v>
      </c>
      <c r="I208" s="244"/>
      <c r="J208" s="245">
        <f>ROUND(I208*H208,2)</f>
        <v>0</v>
      </c>
      <c r="K208" s="246"/>
      <c r="L208" s="45"/>
      <c r="M208" s="253" t="s">
        <v>1</v>
      </c>
      <c r="N208" s="254" t="s">
        <v>42</v>
      </c>
      <c r="O208" s="255"/>
      <c r="P208" s="256">
        <f>O208*H208</f>
        <v>0</v>
      </c>
      <c r="Q208" s="256">
        <v>0</v>
      </c>
      <c r="R208" s="256">
        <f>Q208*H208</f>
        <v>0</v>
      </c>
      <c r="S208" s="256">
        <v>0</v>
      </c>
      <c r="T208" s="257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51" t="s">
        <v>227</v>
      </c>
      <c r="AT208" s="251" t="s">
        <v>213</v>
      </c>
      <c r="AU208" s="251" t="s">
        <v>92</v>
      </c>
      <c r="AY208" s="18" t="s">
        <v>210</v>
      </c>
      <c r="BE208" s="252">
        <f>IF(N208="základná",J208,0)</f>
        <v>0</v>
      </c>
      <c r="BF208" s="252">
        <f>IF(N208="znížená",J208,0)</f>
        <v>0</v>
      </c>
      <c r="BG208" s="252">
        <f>IF(N208="zákl. prenesená",J208,0)</f>
        <v>0</v>
      </c>
      <c r="BH208" s="252">
        <f>IF(N208="zníž. prenesená",J208,0)</f>
        <v>0</v>
      </c>
      <c r="BI208" s="252">
        <f>IF(N208="nulová",J208,0)</f>
        <v>0</v>
      </c>
      <c r="BJ208" s="18" t="s">
        <v>92</v>
      </c>
      <c r="BK208" s="252">
        <f>ROUND(I208*H208,2)</f>
        <v>0</v>
      </c>
      <c r="BL208" s="18" t="s">
        <v>227</v>
      </c>
      <c r="BM208" s="251" t="s">
        <v>1195</v>
      </c>
    </row>
    <row r="209" s="2" customFormat="1" ht="6.96" customHeight="1">
      <c r="A209" s="39"/>
      <c r="B209" s="73"/>
      <c r="C209" s="74"/>
      <c r="D209" s="74"/>
      <c r="E209" s="74"/>
      <c r="F209" s="74"/>
      <c r="G209" s="74"/>
      <c r="H209" s="74"/>
      <c r="I209" s="74"/>
      <c r="J209" s="74"/>
      <c r="K209" s="74"/>
      <c r="L209" s="45"/>
      <c r="M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</row>
  </sheetData>
  <sheetProtection sheet="1" autoFilter="0" formatColumns="0" formatRows="0" objects="1" scenarios="1" spinCount="100000" saltValue="puzjYvSE7awvFMwIF0rY9xH8zWcv7pZm789k5Kdr3Ew/TNHlXnohW1KRf0iPmf4lJAo1s89BuS62E/DInQw3Pg==" hashValue="pWWLSZ4TjSbBrw6T0P1XLAgKzbm7a2RUMrSG8RG9tuNPBomGFmUcio8TUuOD3V5u1PndvsuL1iY9xA3c2GJfOw==" algorithmName="SHA-512" password="CC35"/>
  <autoFilter ref="C130:K208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7:H117"/>
    <mergeCell ref="E121:H121"/>
    <mergeCell ref="E119:H119"/>
    <mergeCell ref="E123:H12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9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7.863281" style="1" customWidth="1"/>
    <col min="2" max="2" width="1.007813" style="1" customWidth="1"/>
    <col min="3" max="3" width="4.011719" style="1" customWidth="1"/>
    <col min="4" max="4" width="4.152344" style="1" customWidth="1"/>
    <col min="5" max="5" width="16.15234" style="1" customWidth="1"/>
    <col min="6" max="6" width="48.15234" style="1" customWidth="1"/>
    <col min="7" max="7" width="7.011719" style="1" customWidth="1"/>
    <col min="8" max="8" width="13.29297" style="1" customWidth="1"/>
    <col min="9" max="9" width="15.01172" style="1" customWidth="1"/>
    <col min="10" max="10" width="21.15234" style="1" customWidth="1"/>
    <col min="11" max="11" width="21.15234" style="1" hidden="1" customWidth="1"/>
    <col min="12" max="12" width="8.863281" style="1" customWidth="1"/>
    <col min="13" max="13" width="10.29297" style="1" hidden="1" customWidth="1"/>
    <col min="14" max="14" width="9.140625" style="1" hidden="1"/>
    <col min="15" max="15" width="13.43359" style="1" hidden="1" customWidth="1"/>
    <col min="16" max="16" width="13.43359" style="1" hidden="1" customWidth="1"/>
    <col min="17" max="17" width="13.43359" style="1" hidden="1" customWidth="1"/>
    <col min="18" max="18" width="13.43359" style="1" hidden="1" customWidth="1"/>
    <col min="19" max="19" width="13.43359" style="1" hidden="1" customWidth="1"/>
    <col min="20" max="20" width="13.43359" style="1" hidden="1" customWidth="1"/>
    <col min="21" max="21" width="15.43359" style="1" hidden="1" customWidth="1"/>
    <col min="22" max="22" width="11.72266" style="1" customWidth="1"/>
    <col min="23" max="23" width="15.43359" style="1" customWidth="1"/>
    <col min="24" max="24" width="11.72266" style="1" customWidth="1"/>
    <col min="25" max="25" width="14.15234" style="1" customWidth="1"/>
    <col min="26" max="26" width="10.43359" style="1" customWidth="1"/>
    <col min="27" max="27" width="14.15234" style="1" customWidth="1"/>
    <col min="28" max="28" width="15.43359" style="1" customWidth="1"/>
    <col min="29" max="29" width="10.43359" style="1" customWidth="1"/>
    <col min="30" max="30" width="14.15234" style="1" customWidth="1"/>
    <col min="31" max="31" width="15.43359" style="1" customWidth="1"/>
    <col min="44" max="44" width="9.140625" style="1" hidden="1"/>
    <col min="45" max="45" width="9.140625" style="1" hidden="1"/>
    <col min="46" max="46" width="9.140625" style="1" hidden="1"/>
    <col min="47" max="47" width="9.140625" style="1" hidden="1"/>
    <col min="48" max="48" width="9.140625" style="1" hidden="1"/>
    <col min="49" max="49" width="9.140625" style="1" hidden="1"/>
    <col min="50" max="50" width="9.140625" style="1" hidden="1"/>
    <col min="51" max="51" width="9.140625" style="1" hidden="1"/>
    <col min="52" max="52" width="9.140625" style="1" hidden="1"/>
    <col min="53" max="53" width="9.140625" style="1" hidden="1"/>
    <col min="54" max="54" width="9.140625" style="1" hidden="1"/>
    <col min="55" max="55" width="9.140625" style="1" hidden="1"/>
    <col min="56" max="56" width="9.140625" style="1" hidden="1"/>
    <col min="57" max="57" width="9.140625" style="1" hidden="1"/>
    <col min="58" max="58" width="9.140625" style="1" hidden="1"/>
    <col min="59" max="59" width="9.140625" style="1" hidden="1"/>
    <col min="60" max="60" width="9.140625" style="1" hidden="1"/>
    <col min="61" max="61" width="9.140625" style="1" hidden="1"/>
    <col min="62" max="62" width="9.140625" style="1" hidden="1"/>
    <col min="63" max="63" width="9.140625" style="1" hidden="1"/>
    <col min="64" max="64" width="9.140625" style="1" hidden="1"/>
    <col min="65" max="65" width="9.140625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119</v>
      </c>
    </row>
    <row r="3" s="1" customFormat="1" ht="6.96" customHeight="1">
      <c r="B3" s="154"/>
      <c r="C3" s="155"/>
      <c r="D3" s="155"/>
      <c r="E3" s="155"/>
      <c r="F3" s="155"/>
      <c r="G3" s="155"/>
      <c r="H3" s="155"/>
      <c r="I3" s="155"/>
      <c r="J3" s="155"/>
      <c r="K3" s="155"/>
      <c r="L3" s="21"/>
      <c r="AT3" s="18" t="s">
        <v>76</v>
      </c>
    </row>
    <row r="4" s="1" customFormat="1" ht="24.96" customHeight="1">
      <c r="B4" s="21"/>
      <c r="D4" s="156" t="s">
        <v>184</v>
      </c>
      <c r="L4" s="21"/>
      <c r="M4" s="157" t="s">
        <v>9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58" t="s">
        <v>15</v>
      </c>
      <c r="L6" s="21"/>
    </row>
    <row r="7" s="1" customFormat="1" ht="27.84906" customHeight="1">
      <c r="B7" s="21"/>
      <c r="E7" s="159" t="str">
        <f>'Rekapitulácia stavby'!K6</f>
        <v>Rekonštrukcia cesty a mostov II/512 hr. Trenčianskeho kraja - Veľké Pole - križ. II/428 Žarnovica , I. etapa</v>
      </c>
      <c r="F7" s="158"/>
      <c r="G7" s="158"/>
      <c r="H7" s="158"/>
      <c r="L7" s="21"/>
    </row>
    <row r="8">
      <c r="B8" s="21"/>
      <c r="D8" s="158" t="s">
        <v>185</v>
      </c>
      <c r="L8" s="21"/>
    </row>
    <row r="9" s="1" customFormat="1" ht="16.30189" customHeight="1">
      <c r="B9" s="21"/>
      <c r="E9" s="159" t="s">
        <v>1292</v>
      </c>
      <c r="F9" s="1"/>
      <c r="G9" s="1"/>
      <c r="H9" s="1"/>
      <c r="L9" s="21"/>
    </row>
    <row r="10" s="1" customFormat="1" ht="12" customHeight="1">
      <c r="B10" s="21"/>
      <c r="D10" s="158" t="s">
        <v>235</v>
      </c>
      <c r="L10" s="21"/>
    </row>
    <row r="11" s="2" customFormat="1" ht="16.30189" customHeight="1">
      <c r="A11" s="39"/>
      <c r="B11" s="45"/>
      <c r="C11" s="39"/>
      <c r="D11" s="39"/>
      <c r="E11" s="170" t="s">
        <v>1424</v>
      </c>
      <c r="F11" s="39"/>
      <c r="G11" s="39"/>
      <c r="H11" s="39"/>
      <c r="I11" s="39"/>
      <c r="J11" s="39"/>
      <c r="K11" s="39"/>
      <c r="L11" s="70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58" t="s">
        <v>996</v>
      </c>
      <c r="E12" s="39"/>
      <c r="F12" s="39"/>
      <c r="G12" s="39"/>
      <c r="H12" s="39"/>
      <c r="I12" s="39"/>
      <c r="J12" s="39"/>
      <c r="K12" s="39"/>
      <c r="L12" s="70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6.30189" customHeight="1">
      <c r="A13" s="39"/>
      <c r="B13" s="45"/>
      <c r="C13" s="39"/>
      <c r="D13" s="39"/>
      <c r="E13" s="160" t="s">
        <v>1487</v>
      </c>
      <c r="F13" s="39"/>
      <c r="G13" s="39"/>
      <c r="H13" s="39"/>
      <c r="I13" s="39"/>
      <c r="J13" s="39"/>
      <c r="K13" s="39"/>
      <c r="L13" s="70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>
      <c r="A14" s="39"/>
      <c r="B14" s="45"/>
      <c r="C14" s="39"/>
      <c r="D14" s="39"/>
      <c r="E14" s="39"/>
      <c r="F14" s="39"/>
      <c r="G14" s="39"/>
      <c r="H14" s="39"/>
      <c r="I14" s="39"/>
      <c r="J14" s="39"/>
      <c r="K14" s="39"/>
      <c r="L14" s="70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2" customHeight="1">
      <c r="A15" s="39"/>
      <c r="B15" s="45"/>
      <c r="C15" s="39"/>
      <c r="D15" s="158" t="s">
        <v>17</v>
      </c>
      <c r="E15" s="39"/>
      <c r="F15" s="148" t="s">
        <v>1</v>
      </c>
      <c r="G15" s="39"/>
      <c r="H15" s="39"/>
      <c r="I15" s="158" t="s">
        <v>18</v>
      </c>
      <c r="J15" s="148" t="s">
        <v>1</v>
      </c>
      <c r="K15" s="39"/>
      <c r="L15" s="70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12" customHeight="1">
      <c r="A16" s="39"/>
      <c r="B16" s="45"/>
      <c r="C16" s="39"/>
      <c r="D16" s="158" t="s">
        <v>19</v>
      </c>
      <c r="E16" s="39"/>
      <c r="F16" s="148" t="s">
        <v>20</v>
      </c>
      <c r="G16" s="39"/>
      <c r="H16" s="39"/>
      <c r="I16" s="158" t="s">
        <v>21</v>
      </c>
      <c r="J16" s="161" t="str">
        <f>'Rekapitulácia stavby'!AN8</f>
        <v>14. 12. 2020</v>
      </c>
      <c r="K16" s="39"/>
      <c r="L16" s="70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0.8" customHeight="1">
      <c r="A17" s="39"/>
      <c r="B17" s="45"/>
      <c r="C17" s="39"/>
      <c r="D17" s="39"/>
      <c r="E17" s="39"/>
      <c r="F17" s="39"/>
      <c r="G17" s="39"/>
      <c r="H17" s="39"/>
      <c r="I17" s="39"/>
      <c r="J17" s="39"/>
      <c r="K17" s="39"/>
      <c r="L17" s="70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2" customHeight="1">
      <c r="A18" s="39"/>
      <c r="B18" s="45"/>
      <c r="C18" s="39"/>
      <c r="D18" s="158" t="s">
        <v>23</v>
      </c>
      <c r="E18" s="39"/>
      <c r="F18" s="39"/>
      <c r="G18" s="39"/>
      <c r="H18" s="39"/>
      <c r="I18" s="158" t="s">
        <v>24</v>
      </c>
      <c r="J18" s="148" t="s">
        <v>1</v>
      </c>
      <c r="K18" s="39"/>
      <c r="L18" s="70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18" customHeight="1">
      <c r="A19" s="39"/>
      <c r="B19" s="45"/>
      <c r="C19" s="39"/>
      <c r="D19" s="39"/>
      <c r="E19" s="148" t="s">
        <v>25</v>
      </c>
      <c r="F19" s="39"/>
      <c r="G19" s="39"/>
      <c r="H19" s="39"/>
      <c r="I19" s="158" t="s">
        <v>26</v>
      </c>
      <c r="J19" s="148" t="s">
        <v>1</v>
      </c>
      <c r="K19" s="39"/>
      <c r="L19" s="70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6.96" customHeight="1">
      <c r="A20" s="39"/>
      <c r="B20" s="45"/>
      <c r="C20" s="39"/>
      <c r="D20" s="39"/>
      <c r="E20" s="39"/>
      <c r="F20" s="39"/>
      <c r="G20" s="39"/>
      <c r="H20" s="39"/>
      <c r="I20" s="39"/>
      <c r="J20" s="39"/>
      <c r="K20" s="39"/>
      <c r="L20" s="70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2" customHeight="1">
      <c r="A21" s="39"/>
      <c r="B21" s="45"/>
      <c r="C21" s="39"/>
      <c r="D21" s="158" t="s">
        <v>27</v>
      </c>
      <c r="E21" s="39"/>
      <c r="F21" s="39"/>
      <c r="G21" s="39"/>
      <c r="H21" s="39"/>
      <c r="I21" s="158" t="s">
        <v>24</v>
      </c>
      <c r="J21" s="34" t="str">
        <f>'Rekapitulácia stavby'!AN13</f>
        <v>Vyplň údaj</v>
      </c>
      <c r="K21" s="39"/>
      <c r="L21" s="70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18" customHeight="1">
      <c r="A22" s="39"/>
      <c r="B22" s="45"/>
      <c r="C22" s="39"/>
      <c r="D22" s="39"/>
      <c r="E22" s="34" t="str">
        <f>'Rekapitulácia stavby'!E14</f>
        <v>Vyplň údaj</v>
      </c>
      <c r="F22" s="148"/>
      <c r="G22" s="148"/>
      <c r="H22" s="148"/>
      <c r="I22" s="158" t="s">
        <v>26</v>
      </c>
      <c r="J22" s="34" t="str">
        <f>'Rekapitulácia stavby'!AN14</f>
        <v>Vyplň údaj</v>
      </c>
      <c r="K22" s="39"/>
      <c r="L22" s="70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6.96" customHeight="1">
      <c r="A23" s="39"/>
      <c r="B23" s="45"/>
      <c r="C23" s="39"/>
      <c r="D23" s="39"/>
      <c r="E23" s="39"/>
      <c r="F23" s="39"/>
      <c r="G23" s="39"/>
      <c r="H23" s="39"/>
      <c r="I23" s="39"/>
      <c r="J23" s="39"/>
      <c r="K23" s="39"/>
      <c r="L23" s="70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2" customHeight="1">
      <c r="A24" s="39"/>
      <c r="B24" s="45"/>
      <c r="C24" s="39"/>
      <c r="D24" s="158" t="s">
        <v>29</v>
      </c>
      <c r="E24" s="39"/>
      <c r="F24" s="39"/>
      <c r="G24" s="39"/>
      <c r="H24" s="39"/>
      <c r="I24" s="158" t="s">
        <v>24</v>
      </c>
      <c r="J24" s="148" t="s">
        <v>30</v>
      </c>
      <c r="K24" s="39"/>
      <c r="L24" s="70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18" customHeight="1">
      <c r="A25" s="39"/>
      <c r="B25" s="45"/>
      <c r="C25" s="39"/>
      <c r="D25" s="39"/>
      <c r="E25" s="148" t="s">
        <v>31</v>
      </c>
      <c r="F25" s="39"/>
      <c r="G25" s="39"/>
      <c r="H25" s="39"/>
      <c r="I25" s="158" t="s">
        <v>26</v>
      </c>
      <c r="J25" s="148" t="s">
        <v>1</v>
      </c>
      <c r="K25" s="39"/>
      <c r="L25" s="70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6.96" customHeight="1">
      <c r="A26" s="39"/>
      <c r="B26" s="45"/>
      <c r="C26" s="39"/>
      <c r="D26" s="39"/>
      <c r="E26" s="39"/>
      <c r="F26" s="39"/>
      <c r="G26" s="39"/>
      <c r="H26" s="39"/>
      <c r="I26" s="39"/>
      <c r="J26" s="39"/>
      <c r="K26" s="39"/>
      <c r="L26" s="70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2" customFormat="1" ht="12" customHeight="1">
      <c r="A27" s="39"/>
      <c r="B27" s="45"/>
      <c r="C27" s="39"/>
      <c r="D27" s="158" t="s">
        <v>33</v>
      </c>
      <c r="E27" s="39"/>
      <c r="F27" s="39"/>
      <c r="G27" s="39"/>
      <c r="H27" s="39"/>
      <c r="I27" s="158" t="s">
        <v>24</v>
      </c>
      <c r="J27" s="148" t="s">
        <v>1</v>
      </c>
      <c r="K27" s="39"/>
      <c r="L27" s="70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="2" customFormat="1" ht="18" customHeight="1">
      <c r="A28" s="39"/>
      <c r="B28" s="45"/>
      <c r="C28" s="39"/>
      <c r="D28" s="39"/>
      <c r="E28" s="148" t="s">
        <v>237</v>
      </c>
      <c r="F28" s="39"/>
      <c r="G28" s="39"/>
      <c r="H28" s="39"/>
      <c r="I28" s="158" t="s">
        <v>26</v>
      </c>
      <c r="J28" s="148" t="s">
        <v>1</v>
      </c>
      <c r="K28" s="39"/>
      <c r="L28" s="70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39"/>
      <c r="E29" s="39"/>
      <c r="F29" s="39"/>
      <c r="G29" s="39"/>
      <c r="H29" s="39"/>
      <c r="I29" s="39"/>
      <c r="J29" s="39"/>
      <c r="K29" s="39"/>
      <c r="L29" s="70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12" customHeight="1">
      <c r="A30" s="39"/>
      <c r="B30" s="45"/>
      <c r="C30" s="39"/>
      <c r="D30" s="158" t="s">
        <v>35</v>
      </c>
      <c r="E30" s="39"/>
      <c r="F30" s="39"/>
      <c r="G30" s="39"/>
      <c r="H30" s="39"/>
      <c r="I30" s="39"/>
      <c r="J30" s="39"/>
      <c r="K30" s="39"/>
      <c r="L30" s="70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8" customFormat="1" ht="16.30189" customHeight="1">
      <c r="A31" s="162"/>
      <c r="B31" s="163"/>
      <c r="C31" s="162"/>
      <c r="D31" s="162"/>
      <c r="E31" s="164" t="s">
        <v>1</v>
      </c>
      <c r="F31" s="164"/>
      <c r="G31" s="164"/>
      <c r="H31" s="164"/>
      <c r="I31" s="162"/>
      <c r="J31" s="162"/>
      <c r="K31" s="162"/>
      <c r="L31" s="165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</row>
    <row r="32" s="2" customFormat="1" ht="6.96" customHeight="1">
      <c r="A32" s="39"/>
      <c r="B32" s="45"/>
      <c r="C32" s="39"/>
      <c r="D32" s="39"/>
      <c r="E32" s="39"/>
      <c r="F32" s="39"/>
      <c r="G32" s="39"/>
      <c r="H32" s="39"/>
      <c r="I32" s="39"/>
      <c r="J32" s="39"/>
      <c r="K32" s="39"/>
      <c r="L32" s="70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6.96" customHeight="1">
      <c r="A33" s="39"/>
      <c r="B33" s="45"/>
      <c r="C33" s="39"/>
      <c r="D33" s="166"/>
      <c r="E33" s="166"/>
      <c r="F33" s="166"/>
      <c r="G33" s="166"/>
      <c r="H33" s="166"/>
      <c r="I33" s="166"/>
      <c r="J33" s="166"/>
      <c r="K33" s="166"/>
      <c r="L33" s="70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25.44" customHeight="1">
      <c r="A34" s="39"/>
      <c r="B34" s="45"/>
      <c r="C34" s="39"/>
      <c r="D34" s="167" t="s">
        <v>36</v>
      </c>
      <c r="E34" s="39"/>
      <c r="F34" s="39"/>
      <c r="G34" s="39"/>
      <c r="H34" s="39"/>
      <c r="I34" s="39"/>
      <c r="J34" s="168">
        <f>ROUND(J131, 2)</f>
        <v>0</v>
      </c>
      <c r="K34" s="39"/>
      <c r="L34" s="70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="2" customFormat="1" ht="6.96" customHeight="1">
      <c r="A35" s="39"/>
      <c r="B35" s="45"/>
      <c r="C35" s="39"/>
      <c r="D35" s="166"/>
      <c r="E35" s="166"/>
      <c r="F35" s="166"/>
      <c r="G35" s="166"/>
      <c r="H35" s="166"/>
      <c r="I35" s="166"/>
      <c r="J35" s="166"/>
      <c r="K35" s="166"/>
      <c r="L35" s="70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="2" customFormat="1" ht="14.4" customHeight="1">
      <c r="A36" s="39"/>
      <c r="B36" s="45"/>
      <c r="C36" s="39"/>
      <c r="D36" s="39"/>
      <c r="E36" s="39"/>
      <c r="F36" s="169" t="s">
        <v>38</v>
      </c>
      <c r="G36" s="39"/>
      <c r="H36" s="39"/>
      <c r="I36" s="169" t="s">
        <v>37</v>
      </c>
      <c r="J36" s="169" t="s">
        <v>39</v>
      </c>
      <c r="K36" s="39"/>
      <c r="L36" s="70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="2" customFormat="1" ht="14.4" customHeight="1">
      <c r="A37" s="39"/>
      <c r="B37" s="45"/>
      <c r="C37" s="39"/>
      <c r="D37" s="170" t="s">
        <v>40</v>
      </c>
      <c r="E37" s="171" t="s">
        <v>41</v>
      </c>
      <c r="F37" s="172">
        <f>ROUND((SUM(BE131:BE199)),  2)</f>
        <v>0</v>
      </c>
      <c r="G37" s="173"/>
      <c r="H37" s="173"/>
      <c r="I37" s="174">
        <v>0.20000000000000001</v>
      </c>
      <c r="J37" s="172">
        <f>ROUND(((SUM(BE131:BE199))*I37),  2)</f>
        <v>0</v>
      </c>
      <c r="K37" s="39"/>
      <c r="L37" s="70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14.4" customHeight="1">
      <c r="A38" s="39"/>
      <c r="B38" s="45"/>
      <c r="C38" s="39"/>
      <c r="D38" s="39"/>
      <c r="E38" s="171" t="s">
        <v>42</v>
      </c>
      <c r="F38" s="172">
        <f>ROUND((SUM(BF131:BF199)),  2)</f>
        <v>0</v>
      </c>
      <c r="G38" s="173"/>
      <c r="H38" s="173"/>
      <c r="I38" s="174">
        <v>0.20000000000000001</v>
      </c>
      <c r="J38" s="172">
        <f>ROUND(((SUM(BF131:BF199))*I38),  2)</f>
        <v>0</v>
      </c>
      <c r="K38" s="39"/>
      <c r="L38" s="70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hidden="1" s="2" customFormat="1" ht="14.4" customHeight="1">
      <c r="A39" s="39"/>
      <c r="B39" s="45"/>
      <c r="C39" s="39"/>
      <c r="D39" s="39"/>
      <c r="E39" s="158" t="s">
        <v>43</v>
      </c>
      <c r="F39" s="175">
        <f>ROUND((SUM(BG131:BG199)),  2)</f>
        <v>0</v>
      </c>
      <c r="G39" s="39"/>
      <c r="H39" s="39"/>
      <c r="I39" s="176">
        <v>0.20000000000000001</v>
      </c>
      <c r="J39" s="175">
        <f>0</f>
        <v>0</v>
      </c>
      <c r="K39" s="39"/>
      <c r="L39" s="70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hidden="1" s="2" customFormat="1" ht="14.4" customHeight="1">
      <c r="A40" s="39"/>
      <c r="B40" s="45"/>
      <c r="C40" s="39"/>
      <c r="D40" s="39"/>
      <c r="E40" s="158" t="s">
        <v>44</v>
      </c>
      <c r="F40" s="175">
        <f>ROUND((SUM(BH131:BH199)),  2)</f>
        <v>0</v>
      </c>
      <c r="G40" s="39"/>
      <c r="H40" s="39"/>
      <c r="I40" s="176">
        <v>0.20000000000000001</v>
      </c>
      <c r="J40" s="175">
        <f>0</f>
        <v>0</v>
      </c>
      <c r="K40" s="39"/>
      <c r="L40" s="70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hidden="1" s="2" customFormat="1" ht="14.4" customHeight="1">
      <c r="A41" s="39"/>
      <c r="B41" s="45"/>
      <c r="C41" s="39"/>
      <c r="D41" s="39"/>
      <c r="E41" s="171" t="s">
        <v>45</v>
      </c>
      <c r="F41" s="172">
        <f>ROUND((SUM(BI131:BI199)),  2)</f>
        <v>0</v>
      </c>
      <c r="G41" s="173"/>
      <c r="H41" s="173"/>
      <c r="I41" s="174">
        <v>0</v>
      </c>
      <c r="J41" s="172">
        <f>0</f>
        <v>0</v>
      </c>
      <c r="K41" s="39"/>
      <c r="L41" s="70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="2" customFormat="1" ht="6.96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70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="2" customFormat="1" ht="25.44" customHeight="1">
      <c r="A43" s="39"/>
      <c r="B43" s="45"/>
      <c r="C43" s="177"/>
      <c r="D43" s="178" t="s">
        <v>46</v>
      </c>
      <c r="E43" s="179"/>
      <c r="F43" s="179"/>
      <c r="G43" s="180" t="s">
        <v>47</v>
      </c>
      <c r="H43" s="181" t="s">
        <v>48</v>
      </c>
      <c r="I43" s="179"/>
      <c r="J43" s="182">
        <f>SUM(J34:J41)</f>
        <v>0</v>
      </c>
      <c r="K43" s="183"/>
      <c r="L43" s="70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</row>
    <row r="44" s="2" customFormat="1" ht="14.4" customHeight="1">
      <c r="A44" s="39"/>
      <c r="B44" s="45"/>
      <c r="C44" s="39"/>
      <c r="D44" s="39"/>
      <c r="E44" s="39"/>
      <c r="F44" s="39"/>
      <c r="G44" s="39"/>
      <c r="H44" s="39"/>
      <c r="I44" s="39"/>
      <c r="J44" s="39"/>
      <c r="K44" s="39"/>
      <c r="L44" s="70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70"/>
      <c r="D50" s="184" t="s">
        <v>49</v>
      </c>
      <c r="E50" s="185"/>
      <c r="F50" s="185"/>
      <c r="G50" s="184" t="s">
        <v>50</v>
      </c>
      <c r="H50" s="185"/>
      <c r="I50" s="185"/>
      <c r="J50" s="185"/>
      <c r="K50" s="185"/>
      <c r="L50" s="70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86" t="s">
        <v>51</v>
      </c>
      <c r="E61" s="187"/>
      <c r="F61" s="188" t="s">
        <v>52</v>
      </c>
      <c r="G61" s="186" t="s">
        <v>51</v>
      </c>
      <c r="H61" s="187"/>
      <c r="I61" s="187"/>
      <c r="J61" s="189" t="s">
        <v>52</v>
      </c>
      <c r="K61" s="187"/>
      <c r="L61" s="70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84" t="s">
        <v>53</v>
      </c>
      <c r="E65" s="190"/>
      <c r="F65" s="190"/>
      <c r="G65" s="184" t="s">
        <v>54</v>
      </c>
      <c r="H65" s="190"/>
      <c r="I65" s="190"/>
      <c r="J65" s="190"/>
      <c r="K65" s="190"/>
      <c r="L65" s="70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86" t="s">
        <v>51</v>
      </c>
      <c r="E76" s="187"/>
      <c r="F76" s="188" t="s">
        <v>52</v>
      </c>
      <c r="G76" s="186" t="s">
        <v>51</v>
      </c>
      <c r="H76" s="187"/>
      <c r="I76" s="187"/>
      <c r="J76" s="189" t="s">
        <v>52</v>
      </c>
      <c r="K76" s="187"/>
      <c r="L76" s="70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91"/>
      <c r="C77" s="192"/>
      <c r="D77" s="192"/>
      <c r="E77" s="192"/>
      <c r="F77" s="192"/>
      <c r="G77" s="192"/>
      <c r="H77" s="192"/>
      <c r="I77" s="192"/>
      <c r="J77" s="192"/>
      <c r="K77" s="192"/>
      <c r="L77" s="70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hidden="1" s="2" customFormat="1" ht="6.96" customHeight="1">
      <c r="A81" s="39"/>
      <c r="B81" s="193"/>
      <c r="C81" s="194"/>
      <c r="D81" s="194"/>
      <c r="E81" s="194"/>
      <c r="F81" s="194"/>
      <c r="G81" s="194"/>
      <c r="H81" s="194"/>
      <c r="I81" s="194"/>
      <c r="J81" s="194"/>
      <c r="K81" s="194"/>
      <c r="L81" s="70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hidden="1" s="2" customFormat="1" ht="24.96" customHeight="1">
      <c r="A82" s="39"/>
      <c r="B82" s="40"/>
      <c r="C82" s="24" t="s">
        <v>187</v>
      </c>
      <c r="D82" s="41"/>
      <c r="E82" s="41"/>
      <c r="F82" s="41"/>
      <c r="G82" s="41"/>
      <c r="H82" s="41"/>
      <c r="I82" s="41"/>
      <c r="J82" s="41"/>
      <c r="K82" s="41"/>
      <c r="L82" s="70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hidden="1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70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hidden="1" s="2" customFormat="1" ht="12" customHeight="1">
      <c r="A84" s="39"/>
      <c r="B84" s="40"/>
      <c r="C84" s="33" t="s">
        <v>15</v>
      </c>
      <c r="D84" s="41"/>
      <c r="E84" s="41"/>
      <c r="F84" s="41"/>
      <c r="G84" s="41"/>
      <c r="H84" s="41"/>
      <c r="I84" s="41"/>
      <c r="J84" s="41"/>
      <c r="K84" s="41"/>
      <c r="L84" s="70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hidden="1" s="2" customFormat="1" ht="27.84906" customHeight="1">
      <c r="A85" s="39"/>
      <c r="B85" s="40"/>
      <c r="C85" s="41"/>
      <c r="D85" s="41"/>
      <c r="E85" s="195" t="str">
        <f>E7</f>
        <v>Rekonštrukcia cesty a mostov II/512 hr. Trenčianskeho kraja - Veľké Pole - križ. II/428 Žarnovica , I. etapa</v>
      </c>
      <c r="F85" s="33"/>
      <c r="G85" s="33"/>
      <c r="H85" s="33"/>
      <c r="I85" s="41"/>
      <c r="J85" s="41"/>
      <c r="K85" s="41"/>
      <c r="L85" s="70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hidden="1" s="1" customFormat="1" ht="12" customHeight="1">
      <c r="B86" s="22"/>
      <c r="C86" s="33" t="s">
        <v>185</v>
      </c>
      <c r="D86" s="23"/>
      <c r="E86" s="23"/>
      <c r="F86" s="23"/>
      <c r="G86" s="23"/>
      <c r="H86" s="23"/>
      <c r="I86" s="23"/>
      <c r="J86" s="23"/>
      <c r="K86" s="23"/>
      <c r="L86" s="21"/>
    </row>
    <row r="87" hidden="1" s="1" customFormat="1" ht="16.30189" customHeight="1">
      <c r="B87" s="22"/>
      <c r="C87" s="23"/>
      <c r="D87" s="23"/>
      <c r="E87" s="195" t="s">
        <v>1292</v>
      </c>
      <c r="F87" s="23"/>
      <c r="G87" s="23"/>
      <c r="H87" s="23"/>
      <c r="I87" s="23"/>
      <c r="J87" s="23"/>
      <c r="K87" s="23"/>
      <c r="L87" s="21"/>
    </row>
    <row r="88" hidden="1" s="1" customFormat="1" ht="12" customHeight="1">
      <c r="B88" s="22"/>
      <c r="C88" s="33" t="s">
        <v>235</v>
      </c>
      <c r="D88" s="23"/>
      <c r="E88" s="23"/>
      <c r="F88" s="23"/>
      <c r="G88" s="23"/>
      <c r="H88" s="23"/>
      <c r="I88" s="23"/>
      <c r="J88" s="23"/>
      <c r="K88" s="23"/>
      <c r="L88" s="21"/>
    </row>
    <row r="89" hidden="1" s="2" customFormat="1" ht="16.30189" customHeight="1">
      <c r="A89" s="39"/>
      <c r="B89" s="40"/>
      <c r="C89" s="41"/>
      <c r="D89" s="41"/>
      <c r="E89" s="306" t="s">
        <v>1424</v>
      </c>
      <c r="F89" s="41"/>
      <c r="G89" s="41"/>
      <c r="H89" s="41"/>
      <c r="I89" s="41"/>
      <c r="J89" s="41"/>
      <c r="K89" s="41"/>
      <c r="L89" s="70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hidden="1" s="2" customFormat="1" ht="12" customHeight="1">
      <c r="A90" s="39"/>
      <c r="B90" s="40"/>
      <c r="C90" s="33" t="s">
        <v>996</v>
      </c>
      <c r="D90" s="41"/>
      <c r="E90" s="41"/>
      <c r="F90" s="41"/>
      <c r="G90" s="41"/>
      <c r="H90" s="41"/>
      <c r="I90" s="41"/>
      <c r="J90" s="41"/>
      <c r="K90" s="41"/>
      <c r="L90" s="70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hidden="1" s="2" customFormat="1" ht="16.30189" customHeight="1">
      <c r="A91" s="39"/>
      <c r="B91" s="40"/>
      <c r="C91" s="41"/>
      <c r="D91" s="41"/>
      <c r="E91" s="83" t="str">
        <f>E13</f>
        <v>01022 - Priepust v km 15,945 - P22561</v>
      </c>
      <c r="F91" s="41"/>
      <c r="G91" s="41"/>
      <c r="H91" s="41"/>
      <c r="I91" s="41"/>
      <c r="J91" s="41"/>
      <c r="K91" s="41"/>
      <c r="L91" s="70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hidden="1" s="2" customFormat="1" ht="6.96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70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hidden="1" s="2" customFormat="1" ht="12" customHeight="1">
      <c r="A93" s="39"/>
      <c r="B93" s="40"/>
      <c r="C93" s="33" t="s">
        <v>19</v>
      </c>
      <c r="D93" s="41"/>
      <c r="E93" s="41"/>
      <c r="F93" s="28" t="str">
        <f>F16</f>
        <v>Okres Žarnovica , k. ú. Veľké Pole</v>
      </c>
      <c r="G93" s="41"/>
      <c r="H93" s="41"/>
      <c r="I93" s="33" t="s">
        <v>21</v>
      </c>
      <c r="J93" s="86" t="str">
        <f>IF(J16="","",J16)</f>
        <v>14. 12. 2020</v>
      </c>
      <c r="K93" s="41"/>
      <c r="L93" s="70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hidden="1" s="2" customFormat="1" ht="6.96" customHeight="1">
      <c r="A94" s="39"/>
      <c r="B94" s="40"/>
      <c r="C94" s="41"/>
      <c r="D94" s="41"/>
      <c r="E94" s="41"/>
      <c r="F94" s="41"/>
      <c r="G94" s="41"/>
      <c r="H94" s="41"/>
      <c r="I94" s="41"/>
      <c r="J94" s="41"/>
      <c r="K94" s="41"/>
      <c r="L94" s="70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hidden="1" s="2" customFormat="1" ht="24.81509" customHeight="1">
      <c r="A95" s="39"/>
      <c r="B95" s="40"/>
      <c r="C95" s="33" t="s">
        <v>23</v>
      </c>
      <c r="D95" s="41"/>
      <c r="E95" s="41"/>
      <c r="F95" s="28" t="str">
        <f>E19</f>
        <v xml:space="preserve">BANSKOBYSTRICKÝ SAMOSPRÁVNY KRAJ </v>
      </c>
      <c r="G95" s="41"/>
      <c r="H95" s="41"/>
      <c r="I95" s="33" t="s">
        <v>29</v>
      </c>
      <c r="J95" s="37" t="str">
        <f>E25</f>
        <v>ISPO spol.s r.o. , Prešov</v>
      </c>
      <c r="K95" s="41"/>
      <c r="L95" s="70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hidden="1" s="2" customFormat="1" ht="15.30566" customHeight="1">
      <c r="A96" s="39"/>
      <c r="B96" s="40"/>
      <c r="C96" s="33" t="s">
        <v>27</v>
      </c>
      <c r="D96" s="41"/>
      <c r="E96" s="41"/>
      <c r="F96" s="28" t="str">
        <f>IF(E22="","",E22)</f>
        <v>Vyplň údaj</v>
      </c>
      <c r="G96" s="41"/>
      <c r="H96" s="41"/>
      <c r="I96" s="33" t="s">
        <v>33</v>
      </c>
      <c r="J96" s="37" t="str">
        <f>E28</f>
        <v>Macura M.</v>
      </c>
      <c r="K96" s="41"/>
      <c r="L96" s="70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hidden="1" s="2" customFormat="1" ht="10.32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70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hidden="1" s="2" customFormat="1" ht="29.28" customHeight="1">
      <c r="A98" s="39"/>
      <c r="B98" s="40"/>
      <c r="C98" s="196" t="s">
        <v>188</v>
      </c>
      <c r="D98" s="197"/>
      <c r="E98" s="197"/>
      <c r="F98" s="197"/>
      <c r="G98" s="197"/>
      <c r="H98" s="197"/>
      <c r="I98" s="197"/>
      <c r="J98" s="198" t="s">
        <v>189</v>
      </c>
      <c r="K98" s="197"/>
      <c r="L98" s="70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hidden="1" s="2" customFormat="1" ht="10.32" customHeight="1">
      <c r="A99" s="39"/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70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hidden="1" s="2" customFormat="1" ht="22.8" customHeight="1">
      <c r="A100" s="39"/>
      <c r="B100" s="40"/>
      <c r="C100" s="199" t="s">
        <v>190</v>
      </c>
      <c r="D100" s="41"/>
      <c r="E100" s="41"/>
      <c r="F100" s="41"/>
      <c r="G100" s="41"/>
      <c r="H100" s="41"/>
      <c r="I100" s="41"/>
      <c r="J100" s="117">
        <f>J131</f>
        <v>0</v>
      </c>
      <c r="K100" s="41"/>
      <c r="L100" s="70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U100" s="18" t="s">
        <v>191</v>
      </c>
    </row>
    <row r="101" hidden="1" s="9" customFormat="1" ht="24.96" customHeight="1">
      <c r="A101" s="9"/>
      <c r="B101" s="200"/>
      <c r="C101" s="201"/>
      <c r="D101" s="202" t="s">
        <v>238</v>
      </c>
      <c r="E101" s="203"/>
      <c r="F101" s="203"/>
      <c r="G101" s="203"/>
      <c r="H101" s="203"/>
      <c r="I101" s="203"/>
      <c r="J101" s="204">
        <f>J132</f>
        <v>0</v>
      </c>
      <c r="K101" s="201"/>
      <c r="L101" s="205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hidden="1" s="10" customFormat="1" ht="19.92" customHeight="1">
      <c r="A102" s="10"/>
      <c r="B102" s="206"/>
      <c r="C102" s="140"/>
      <c r="D102" s="207" t="s">
        <v>239</v>
      </c>
      <c r="E102" s="208"/>
      <c r="F102" s="208"/>
      <c r="G102" s="208"/>
      <c r="H102" s="208"/>
      <c r="I102" s="208"/>
      <c r="J102" s="209">
        <f>J133</f>
        <v>0</v>
      </c>
      <c r="K102" s="140"/>
      <c r="L102" s="2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hidden="1" s="10" customFormat="1" ht="19.92" customHeight="1">
      <c r="A103" s="10"/>
      <c r="B103" s="206"/>
      <c r="C103" s="140"/>
      <c r="D103" s="207" t="s">
        <v>1426</v>
      </c>
      <c r="E103" s="208"/>
      <c r="F103" s="208"/>
      <c r="G103" s="208"/>
      <c r="H103" s="208"/>
      <c r="I103" s="208"/>
      <c r="J103" s="209">
        <f>J157</f>
        <v>0</v>
      </c>
      <c r="K103" s="140"/>
      <c r="L103" s="2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hidden="1" s="10" customFormat="1" ht="19.92" customHeight="1">
      <c r="A104" s="10"/>
      <c r="B104" s="206"/>
      <c r="C104" s="140"/>
      <c r="D104" s="207" t="s">
        <v>242</v>
      </c>
      <c r="E104" s="208"/>
      <c r="F104" s="208"/>
      <c r="G104" s="208"/>
      <c r="H104" s="208"/>
      <c r="I104" s="208"/>
      <c r="J104" s="209">
        <f>J163</f>
        <v>0</v>
      </c>
      <c r="K104" s="140"/>
      <c r="L104" s="2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hidden="1" s="10" customFormat="1" ht="19.92" customHeight="1">
      <c r="A105" s="10"/>
      <c r="B105" s="206"/>
      <c r="C105" s="140"/>
      <c r="D105" s="207" t="s">
        <v>841</v>
      </c>
      <c r="E105" s="208"/>
      <c r="F105" s="208"/>
      <c r="G105" s="208"/>
      <c r="H105" s="208"/>
      <c r="I105" s="208"/>
      <c r="J105" s="209">
        <f>J177</f>
        <v>0</v>
      </c>
      <c r="K105" s="140"/>
      <c r="L105" s="2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hidden="1" s="10" customFormat="1" ht="19.92" customHeight="1">
      <c r="A106" s="10"/>
      <c r="B106" s="206"/>
      <c r="C106" s="140"/>
      <c r="D106" s="207" t="s">
        <v>245</v>
      </c>
      <c r="E106" s="208"/>
      <c r="F106" s="208"/>
      <c r="G106" s="208"/>
      <c r="H106" s="208"/>
      <c r="I106" s="208"/>
      <c r="J106" s="209">
        <f>J181</f>
        <v>0</v>
      </c>
      <c r="K106" s="140"/>
      <c r="L106" s="2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hidden="1" s="10" customFormat="1" ht="19.92" customHeight="1">
      <c r="A107" s="10"/>
      <c r="B107" s="206"/>
      <c r="C107" s="140"/>
      <c r="D107" s="207" t="s">
        <v>246</v>
      </c>
      <c r="E107" s="208"/>
      <c r="F107" s="208"/>
      <c r="G107" s="208"/>
      <c r="H107" s="208"/>
      <c r="I107" s="208"/>
      <c r="J107" s="209">
        <f>J198</f>
        <v>0</v>
      </c>
      <c r="K107" s="140"/>
      <c r="L107" s="2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hidden="1" s="2" customFormat="1" ht="21.84" customHeight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70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hidden="1" s="2" customFormat="1" ht="6.96" customHeight="1">
      <c r="A109" s="39"/>
      <c r="B109" s="73"/>
      <c r="C109" s="74"/>
      <c r="D109" s="74"/>
      <c r="E109" s="74"/>
      <c r="F109" s="74"/>
      <c r="G109" s="74"/>
      <c r="H109" s="74"/>
      <c r="I109" s="74"/>
      <c r="J109" s="74"/>
      <c r="K109" s="74"/>
      <c r="L109" s="70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hidden="1"/>
    <row r="111" hidden="1"/>
    <row r="112" hidden="1"/>
    <row r="113" s="2" customFormat="1" ht="6.96" customHeight="1">
      <c r="A113" s="39"/>
      <c r="B113" s="75"/>
      <c r="C113" s="76"/>
      <c r="D113" s="76"/>
      <c r="E113" s="76"/>
      <c r="F113" s="76"/>
      <c r="G113" s="76"/>
      <c r="H113" s="76"/>
      <c r="I113" s="76"/>
      <c r="J113" s="76"/>
      <c r="K113" s="76"/>
      <c r="L113" s="70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="2" customFormat="1" ht="24.96" customHeight="1">
      <c r="A114" s="39"/>
      <c r="B114" s="40"/>
      <c r="C114" s="24" t="s">
        <v>195</v>
      </c>
      <c r="D114" s="41"/>
      <c r="E114" s="41"/>
      <c r="F114" s="41"/>
      <c r="G114" s="41"/>
      <c r="H114" s="41"/>
      <c r="I114" s="41"/>
      <c r="J114" s="41"/>
      <c r="K114" s="41"/>
      <c r="L114" s="70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="2" customFormat="1" ht="6.96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70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="2" customFormat="1" ht="12" customHeight="1">
      <c r="A116" s="39"/>
      <c r="B116" s="40"/>
      <c r="C116" s="33" t="s">
        <v>15</v>
      </c>
      <c r="D116" s="41"/>
      <c r="E116" s="41"/>
      <c r="F116" s="41"/>
      <c r="G116" s="41"/>
      <c r="H116" s="41"/>
      <c r="I116" s="41"/>
      <c r="J116" s="41"/>
      <c r="K116" s="41"/>
      <c r="L116" s="70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2" customFormat="1" ht="27.84906" customHeight="1">
      <c r="A117" s="39"/>
      <c r="B117" s="40"/>
      <c r="C117" s="41"/>
      <c r="D117" s="41"/>
      <c r="E117" s="195" t="str">
        <f>E7</f>
        <v>Rekonštrukcia cesty a mostov II/512 hr. Trenčianskeho kraja - Veľké Pole - križ. II/428 Žarnovica , I. etapa</v>
      </c>
      <c r="F117" s="33"/>
      <c r="G117" s="33"/>
      <c r="H117" s="33"/>
      <c r="I117" s="41"/>
      <c r="J117" s="41"/>
      <c r="K117" s="41"/>
      <c r="L117" s="70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1" customFormat="1" ht="12" customHeight="1">
      <c r="B118" s="22"/>
      <c r="C118" s="33" t="s">
        <v>185</v>
      </c>
      <c r="D118" s="23"/>
      <c r="E118" s="23"/>
      <c r="F118" s="23"/>
      <c r="G118" s="23"/>
      <c r="H118" s="23"/>
      <c r="I118" s="23"/>
      <c r="J118" s="23"/>
      <c r="K118" s="23"/>
      <c r="L118" s="21"/>
    </row>
    <row r="119" s="1" customFormat="1" ht="16.30189" customHeight="1">
      <c r="B119" s="22"/>
      <c r="C119" s="23"/>
      <c r="D119" s="23"/>
      <c r="E119" s="195" t="s">
        <v>1292</v>
      </c>
      <c r="F119" s="23"/>
      <c r="G119" s="23"/>
      <c r="H119" s="23"/>
      <c r="I119" s="23"/>
      <c r="J119" s="23"/>
      <c r="K119" s="23"/>
      <c r="L119" s="21"/>
    </row>
    <row r="120" s="1" customFormat="1" ht="12" customHeight="1">
      <c r="B120" s="22"/>
      <c r="C120" s="33" t="s">
        <v>235</v>
      </c>
      <c r="D120" s="23"/>
      <c r="E120" s="23"/>
      <c r="F120" s="23"/>
      <c r="G120" s="23"/>
      <c r="H120" s="23"/>
      <c r="I120" s="23"/>
      <c r="J120" s="23"/>
      <c r="K120" s="23"/>
      <c r="L120" s="21"/>
    </row>
    <row r="121" s="2" customFormat="1" ht="16.30189" customHeight="1">
      <c r="A121" s="39"/>
      <c r="B121" s="40"/>
      <c r="C121" s="41"/>
      <c r="D121" s="41"/>
      <c r="E121" s="306" t="s">
        <v>1424</v>
      </c>
      <c r="F121" s="41"/>
      <c r="G121" s="41"/>
      <c r="H121" s="41"/>
      <c r="I121" s="41"/>
      <c r="J121" s="41"/>
      <c r="K121" s="41"/>
      <c r="L121" s="70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="2" customFormat="1" ht="12" customHeight="1">
      <c r="A122" s="39"/>
      <c r="B122" s="40"/>
      <c r="C122" s="33" t="s">
        <v>996</v>
      </c>
      <c r="D122" s="41"/>
      <c r="E122" s="41"/>
      <c r="F122" s="41"/>
      <c r="G122" s="41"/>
      <c r="H122" s="41"/>
      <c r="I122" s="41"/>
      <c r="J122" s="41"/>
      <c r="K122" s="41"/>
      <c r="L122" s="70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="2" customFormat="1" ht="16.30189" customHeight="1">
      <c r="A123" s="39"/>
      <c r="B123" s="40"/>
      <c r="C123" s="41"/>
      <c r="D123" s="41"/>
      <c r="E123" s="83" t="str">
        <f>E13</f>
        <v>01022 - Priepust v km 15,945 - P22561</v>
      </c>
      <c r="F123" s="41"/>
      <c r="G123" s="41"/>
      <c r="H123" s="41"/>
      <c r="I123" s="41"/>
      <c r="J123" s="41"/>
      <c r="K123" s="41"/>
      <c r="L123" s="70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="2" customFormat="1" ht="6.96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70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="2" customFormat="1" ht="12" customHeight="1">
      <c r="A125" s="39"/>
      <c r="B125" s="40"/>
      <c r="C125" s="33" t="s">
        <v>19</v>
      </c>
      <c r="D125" s="41"/>
      <c r="E125" s="41"/>
      <c r="F125" s="28" t="str">
        <f>F16</f>
        <v>Okres Žarnovica , k. ú. Veľké Pole</v>
      </c>
      <c r="G125" s="41"/>
      <c r="H125" s="41"/>
      <c r="I125" s="33" t="s">
        <v>21</v>
      </c>
      <c r="J125" s="86" t="str">
        <f>IF(J16="","",J16)</f>
        <v>14. 12. 2020</v>
      </c>
      <c r="K125" s="41"/>
      <c r="L125" s="70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="2" customFormat="1" ht="6.96" customHeight="1">
      <c r="A126" s="39"/>
      <c r="B126" s="40"/>
      <c r="C126" s="41"/>
      <c r="D126" s="41"/>
      <c r="E126" s="41"/>
      <c r="F126" s="41"/>
      <c r="G126" s="41"/>
      <c r="H126" s="41"/>
      <c r="I126" s="41"/>
      <c r="J126" s="41"/>
      <c r="K126" s="41"/>
      <c r="L126" s="70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="2" customFormat="1" ht="24.81509" customHeight="1">
      <c r="A127" s="39"/>
      <c r="B127" s="40"/>
      <c r="C127" s="33" t="s">
        <v>23</v>
      </c>
      <c r="D127" s="41"/>
      <c r="E127" s="41"/>
      <c r="F127" s="28" t="str">
        <f>E19</f>
        <v xml:space="preserve">BANSKOBYSTRICKÝ SAMOSPRÁVNY KRAJ </v>
      </c>
      <c r="G127" s="41"/>
      <c r="H127" s="41"/>
      <c r="I127" s="33" t="s">
        <v>29</v>
      </c>
      <c r="J127" s="37" t="str">
        <f>E25</f>
        <v>ISPO spol.s r.o. , Prešov</v>
      </c>
      <c r="K127" s="41"/>
      <c r="L127" s="70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="2" customFormat="1" ht="15.30566" customHeight="1">
      <c r="A128" s="39"/>
      <c r="B128" s="40"/>
      <c r="C128" s="33" t="s">
        <v>27</v>
      </c>
      <c r="D128" s="41"/>
      <c r="E128" s="41"/>
      <c r="F128" s="28" t="str">
        <f>IF(E22="","",E22)</f>
        <v>Vyplň údaj</v>
      </c>
      <c r="G128" s="41"/>
      <c r="H128" s="41"/>
      <c r="I128" s="33" t="s">
        <v>33</v>
      </c>
      <c r="J128" s="37" t="str">
        <f>E28</f>
        <v>Macura M.</v>
      </c>
      <c r="K128" s="41"/>
      <c r="L128" s="70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="2" customFormat="1" ht="10.32" customHeight="1">
      <c r="A129" s="39"/>
      <c r="B129" s="40"/>
      <c r="C129" s="41"/>
      <c r="D129" s="41"/>
      <c r="E129" s="41"/>
      <c r="F129" s="41"/>
      <c r="G129" s="41"/>
      <c r="H129" s="41"/>
      <c r="I129" s="41"/>
      <c r="J129" s="41"/>
      <c r="K129" s="41"/>
      <c r="L129" s="70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="11" customFormat="1" ht="29.28" customHeight="1">
      <c r="A130" s="211"/>
      <c r="B130" s="212"/>
      <c r="C130" s="213" t="s">
        <v>196</v>
      </c>
      <c r="D130" s="214" t="s">
        <v>61</v>
      </c>
      <c r="E130" s="214" t="s">
        <v>57</v>
      </c>
      <c r="F130" s="214" t="s">
        <v>58</v>
      </c>
      <c r="G130" s="214" t="s">
        <v>197</v>
      </c>
      <c r="H130" s="214" t="s">
        <v>198</v>
      </c>
      <c r="I130" s="214" t="s">
        <v>199</v>
      </c>
      <c r="J130" s="215" t="s">
        <v>189</v>
      </c>
      <c r="K130" s="216" t="s">
        <v>200</v>
      </c>
      <c r="L130" s="217"/>
      <c r="M130" s="107" t="s">
        <v>1</v>
      </c>
      <c r="N130" s="108" t="s">
        <v>40</v>
      </c>
      <c r="O130" s="108" t="s">
        <v>201</v>
      </c>
      <c r="P130" s="108" t="s">
        <v>202</v>
      </c>
      <c r="Q130" s="108" t="s">
        <v>203</v>
      </c>
      <c r="R130" s="108" t="s">
        <v>204</v>
      </c>
      <c r="S130" s="108" t="s">
        <v>205</v>
      </c>
      <c r="T130" s="109" t="s">
        <v>206</v>
      </c>
      <c r="U130" s="211"/>
      <c r="V130" s="211"/>
      <c r="W130" s="211"/>
      <c r="X130" s="211"/>
      <c r="Y130" s="211"/>
      <c r="Z130" s="211"/>
      <c r="AA130" s="211"/>
      <c r="AB130" s="211"/>
      <c r="AC130" s="211"/>
      <c r="AD130" s="211"/>
      <c r="AE130" s="211"/>
    </row>
    <row r="131" s="2" customFormat="1" ht="22.8" customHeight="1">
      <c r="A131" s="39"/>
      <c r="B131" s="40"/>
      <c r="C131" s="114" t="s">
        <v>190</v>
      </c>
      <c r="D131" s="41"/>
      <c r="E131" s="41"/>
      <c r="F131" s="41"/>
      <c r="G131" s="41"/>
      <c r="H131" s="41"/>
      <c r="I131" s="41"/>
      <c r="J131" s="218">
        <f>BK131</f>
        <v>0</v>
      </c>
      <c r="K131" s="41"/>
      <c r="L131" s="45"/>
      <c r="M131" s="110"/>
      <c r="N131" s="219"/>
      <c r="O131" s="111"/>
      <c r="P131" s="220">
        <f>P132</f>
        <v>0</v>
      </c>
      <c r="Q131" s="111"/>
      <c r="R131" s="220">
        <f>R132</f>
        <v>25.944705300000003</v>
      </c>
      <c r="S131" s="111"/>
      <c r="T131" s="221">
        <f>T132</f>
        <v>3.0310899999999998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75</v>
      </c>
      <c r="AU131" s="18" t="s">
        <v>191</v>
      </c>
      <c r="BK131" s="222">
        <f>BK132</f>
        <v>0</v>
      </c>
    </row>
    <row r="132" s="12" customFormat="1" ht="25.92" customHeight="1">
      <c r="A132" s="12"/>
      <c r="B132" s="223"/>
      <c r="C132" s="224"/>
      <c r="D132" s="225" t="s">
        <v>75</v>
      </c>
      <c r="E132" s="226" t="s">
        <v>249</v>
      </c>
      <c r="F132" s="226" t="s">
        <v>250</v>
      </c>
      <c r="G132" s="224"/>
      <c r="H132" s="224"/>
      <c r="I132" s="227"/>
      <c r="J132" s="228">
        <f>BK132</f>
        <v>0</v>
      </c>
      <c r="K132" s="224"/>
      <c r="L132" s="229"/>
      <c r="M132" s="230"/>
      <c r="N132" s="231"/>
      <c r="O132" s="231"/>
      <c r="P132" s="232">
        <f>P133+P157+P163+P177+P181+P198</f>
        <v>0</v>
      </c>
      <c r="Q132" s="231"/>
      <c r="R132" s="232">
        <f>R133+R157+R163+R177+R181+R198</f>
        <v>25.944705300000003</v>
      </c>
      <c r="S132" s="231"/>
      <c r="T132" s="233">
        <f>T133+T157+T163+T177+T181+T198</f>
        <v>3.0310899999999998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34" t="s">
        <v>84</v>
      </c>
      <c r="AT132" s="235" t="s">
        <v>75</v>
      </c>
      <c r="AU132" s="235" t="s">
        <v>76</v>
      </c>
      <c r="AY132" s="234" t="s">
        <v>210</v>
      </c>
      <c r="BK132" s="236">
        <f>BK133+BK157+BK163+BK177+BK181+BK198</f>
        <v>0</v>
      </c>
    </row>
    <row r="133" s="12" customFormat="1" ht="22.8" customHeight="1">
      <c r="A133" s="12"/>
      <c r="B133" s="223"/>
      <c r="C133" s="224"/>
      <c r="D133" s="225" t="s">
        <v>75</v>
      </c>
      <c r="E133" s="237" t="s">
        <v>84</v>
      </c>
      <c r="F133" s="237" t="s">
        <v>251</v>
      </c>
      <c r="G133" s="224"/>
      <c r="H133" s="224"/>
      <c r="I133" s="227"/>
      <c r="J133" s="238">
        <f>BK133</f>
        <v>0</v>
      </c>
      <c r="K133" s="224"/>
      <c r="L133" s="229"/>
      <c r="M133" s="230"/>
      <c r="N133" s="231"/>
      <c r="O133" s="231"/>
      <c r="P133" s="232">
        <f>SUM(P134:P156)</f>
        <v>0</v>
      </c>
      <c r="Q133" s="231"/>
      <c r="R133" s="232">
        <f>SUM(R134:R156)</f>
        <v>0</v>
      </c>
      <c r="S133" s="231"/>
      <c r="T133" s="233">
        <f>SUM(T134:T156)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34" t="s">
        <v>84</v>
      </c>
      <c r="AT133" s="235" t="s">
        <v>75</v>
      </c>
      <c r="AU133" s="235" t="s">
        <v>84</v>
      </c>
      <c r="AY133" s="234" t="s">
        <v>210</v>
      </c>
      <c r="BK133" s="236">
        <f>SUM(BK134:BK156)</f>
        <v>0</v>
      </c>
    </row>
    <row r="134" s="2" customFormat="1" ht="36.72453" customHeight="1">
      <c r="A134" s="39"/>
      <c r="B134" s="40"/>
      <c r="C134" s="239" t="s">
        <v>84</v>
      </c>
      <c r="D134" s="239" t="s">
        <v>213</v>
      </c>
      <c r="E134" s="240" t="s">
        <v>1427</v>
      </c>
      <c r="F134" s="241" t="s">
        <v>1428</v>
      </c>
      <c r="G134" s="242" t="s">
        <v>254</v>
      </c>
      <c r="H134" s="243">
        <v>80</v>
      </c>
      <c r="I134" s="244"/>
      <c r="J134" s="245">
        <f>ROUND(I134*H134,2)</f>
        <v>0</v>
      </c>
      <c r="K134" s="246"/>
      <c r="L134" s="45"/>
      <c r="M134" s="247" t="s">
        <v>1</v>
      </c>
      <c r="N134" s="248" t="s">
        <v>42</v>
      </c>
      <c r="O134" s="98"/>
      <c r="P134" s="249">
        <f>O134*H134</f>
        <v>0</v>
      </c>
      <c r="Q134" s="249">
        <v>0</v>
      </c>
      <c r="R134" s="249">
        <f>Q134*H134</f>
        <v>0</v>
      </c>
      <c r="S134" s="249">
        <v>0</v>
      </c>
      <c r="T134" s="250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51" t="s">
        <v>227</v>
      </c>
      <c r="AT134" s="251" t="s">
        <v>213</v>
      </c>
      <c r="AU134" s="251" t="s">
        <v>92</v>
      </c>
      <c r="AY134" s="18" t="s">
        <v>210</v>
      </c>
      <c r="BE134" s="252">
        <f>IF(N134="základná",J134,0)</f>
        <v>0</v>
      </c>
      <c r="BF134" s="252">
        <f>IF(N134="znížená",J134,0)</f>
        <v>0</v>
      </c>
      <c r="BG134" s="252">
        <f>IF(N134="zákl. prenesená",J134,0)</f>
        <v>0</v>
      </c>
      <c r="BH134" s="252">
        <f>IF(N134="zníž. prenesená",J134,0)</f>
        <v>0</v>
      </c>
      <c r="BI134" s="252">
        <f>IF(N134="nulová",J134,0)</f>
        <v>0</v>
      </c>
      <c r="BJ134" s="18" t="s">
        <v>92</v>
      </c>
      <c r="BK134" s="252">
        <f>ROUND(I134*H134,2)</f>
        <v>0</v>
      </c>
      <c r="BL134" s="18" t="s">
        <v>227</v>
      </c>
      <c r="BM134" s="251" t="s">
        <v>1488</v>
      </c>
    </row>
    <row r="135" s="2" customFormat="1" ht="21.0566" customHeight="1">
      <c r="A135" s="39"/>
      <c r="B135" s="40"/>
      <c r="C135" s="239" t="s">
        <v>92</v>
      </c>
      <c r="D135" s="239" t="s">
        <v>213</v>
      </c>
      <c r="E135" s="240" t="s">
        <v>283</v>
      </c>
      <c r="F135" s="241" t="s">
        <v>284</v>
      </c>
      <c r="G135" s="242" t="s">
        <v>264</v>
      </c>
      <c r="H135" s="243">
        <v>1.365</v>
      </c>
      <c r="I135" s="244"/>
      <c r="J135" s="245">
        <f>ROUND(I135*H135,2)</f>
        <v>0</v>
      </c>
      <c r="K135" s="246"/>
      <c r="L135" s="45"/>
      <c r="M135" s="247" t="s">
        <v>1</v>
      </c>
      <c r="N135" s="248" t="s">
        <v>42</v>
      </c>
      <c r="O135" s="98"/>
      <c r="P135" s="249">
        <f>O135*H135</f>
        <v>0</v>
      </c>
      <c r="Q135" s="249">
        <v>0</v>
      </c>
      <c r="R135" s="249">
        <f>Q135*H135</f>
        <v>0</v>
      </c>
      <c r="S135" s="249">
        <v>0</v>
      </c>
      <c r="T135" s="250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51" t="s">
        <v>227</v>
      </c>
      <c r="AT135" s="251" t="s">
        <v>213</v>
      </c>
      <c r="AU135" s="251" t="s">
        <v>92</v>
      </c>
      <c r="AY135" s="18" t="s">
        <v>210</v>
      </c>
      <c r="BE135" s="252">
        <f>IF(N135="základná",J135,0)</f>
        <v>0</v>
      </c>
      <c r="BF135" s="252">
        <f>IF(N135="znížená",J135,0)</f>
        <v>0</v>
      </c>
      <c r="BG135" s="252">
        <f>IF(N135="zákl. prenesená",J135,0)</f>
        <v>0</v>
      </c>
      <c r="BH135" s="252">
        <f>IF(N135="zníž. prenesená",J135,0)</f>
        <v>0</v>
      </c>
      <c r="BI135" s="252">
        <f>IF(N135="nulová",J135,0)</f>
        <v>0</v>
      </c>
      <c r="BJ135" s="18" t="s">
        <v>92</v>
      </c>
      <c r="BK135" s="252">
        <f>ROUND(I135*H135,2)</f>
        <v>0</v>
      </c>
      <c r="BL135" s="18" t="s">
        <v>227</v>
      </c>
      <c r="BM135" s="251" t="s">
        <v>1489</v>
      </c>
    </row>
    <row r="136" s="13" customFormat="1">
      <c r="A136" s="13"/>
      <c r="B136" s="258"/>
      <c r="C136" s="259"/>
      <c r="D136" s="260" t="s">
        <v>256</v>
      </c>
      <c r="E136" s="261" t="s">
        <v>1</v>
      </c>
      <c r="F136" s="262" t="s">
        <v>1431</v>
      </c>
      <c r="G136" s="259"/>
      <c r="H136" s="263">
        <v>1.365</v>
      </c>
      <c r="I136" s="264"/>
      <c r="J136" s="259"/>
      <c r="K136" s="259"/>
      <c r="L136" s="265"/>
      <c r="M136" s="266"/>
      <c r="N136" s="267"/>
      <c r="O136" s="267"/>
      <c r="P136" s="267"/>
      <c r="Q136" s="267"/>
      <c r="R136" s="267"/>
      <c r="S136" s="267"/>
      <c r="T136" s="268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69" t="s">
        <v>256</v>
      </c>
      <c r="AU136" s="269" t="s">
        <v>92</v>
      </c>
      <c r="AV136" s="13" t="s">
        <v>92</v>
      </c>
      <c r="AW136" s="13" t="s">
        <v>32</v>
      </c>
      <c r="AX136" s="13" t="s">
        <v>84</v>
      </c>
      <c r="AY136" s="269" t="s">
        <v>210</v>
      </c>
    </row>
    <row r="137" s="2" customFormat="1" ht="36.72453" customHeight="1">
      <c r="A137" s="39"/>
      <c r="B137" s="40"/>
      <c r="C137" s="239" t="s">
        <v>102</v>
      </c>
      <c r="D137" s="239" t="s">
        <v>213</v>
      </c>
      <c r="E137" s="240" t="s">
        <v>288</v>
      </c>
      <c r="F137" s="241" t="s">
        <v>289</v>
      </c>
      <c r="G137" s="242" t="s">
        <v>264</v>
      </c>
      <c r="H137" s="243">
        <v>0.40999999999999998</v>
      </c>
      <c r="I137" s="244"/>
      <c r="J137" s="245">
        <f>ROUND(I137*H137,2)</f>
        <v>0</v>
      </c>
      <c r="K137" s="246"/>
      <c r="L137" s="45"/>
      <c r="M137" s="247" t="s">
        <v>1</v>
      </c>
      <c r="N137" s="248" t="s">
        <v>42</v>
      </c>
      <c r="O137" s="98"/>
      <c r="P137" s="249">
        <f>O137*H137</f>
        <v>0</v>
      </c>
      <c r="Q137" s="249">
        <v>0</v>
      </c>
      <c r="R137" s="249">
        <f>Q137*H137</f>
        <v>0</v>
      </c>
      <c r="S137" s="249">
        <v>0</v>
      </c>
      <c r="T137" s="250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51" t="s">
        <v>227</v>
      </c>
      <c r="AT137" s="251" t="s">
        <v>213</v>
      </c>
      <c r="AU137" s="251" t="s">
        <v>92</v>
      </c>
      <c r="AY137" s="18" t="s">
        <v>210</v>
      </c>
      <c r="BE137" s="252">
        <f>IF(N137="základná",J137,0)</f>
        <v>0</v>
      </c>
      <c r="BF137" s="252">
        <f>IF(N137="znížená",J137,0)</f>
        <v>0</v>
      </c>
      <c r="BG137" s="252">
        <f>IF(N137="zákl. prenesená",J137,0)</f>
        <v>0</v>
      </c>
      <c r="BH137" s="252">
        <f>IF(N137="zníž. prenesená",J137,0)</f>
        <v>0</v>
      </c>
      <c r="BI137" s="252">
        <f>IF(N137="nulová",J137,0)</f>
        <v>0</v>
      </c>
      <c r="BJ137" s="18" t="s">
        <v>92</v>
      </c>
      <c r="BK137" s="252">
        <f>ROUND(I137*H137,2)</f>
        <v>0</v>
      </c>
      <c r="BL137" s="18" t="s">
        <v>227</v>
      </c>
      <c r="BM137" s="251" t="s">
        <v>1490</v>
      </c>
    </row>
    <row r="138" s="13" customFormat="1">
      <c r="A138" s="13"/>
      <c r="B138" s="258"/>
      <c r="C138" s="259"/>
      <c r="D138" s="260" t="s">
        <v>256</v>
      </c>
      <c r="E138" s="261" t="s">
        <v>1</v>
      </c>
      <c r="F138" s="262" t="s">
        <v>1433</v>
      </c>
      <c r="G138" s="259"/>
      <c r="H138" s="263">
        <v>1.365</v>
      </c>
      <c r="I138" s="264"/>
      <c r="J138" s="259"/>
      <c r="K138" s="259"/>
      <c r="L138" s="265"/>
      <c r="M138" s="266"/>
      <c r="N138" s="267"/>
      <c r="O138" s="267"/>
      <c r="P138" s="267"/>
      <c r="Q138" s="267"/>
      <c r="R138" s="267"/>
      <c r="S138" s="267"/>
      <c r="T138" s="268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69" t="s">
        <v>256</v>
      </c>
      <c r="AU138" s="269" t="s">
        <v>92</v>
      </c>
      <c r="AV138" s="13" t="s">
        <v>92</v>
      </c>
      <c r="AW138" s="13" t="s">
        <v>32</v>
      </c>
      <c r="AX138" s="13" t="s">
        <v>84</v>
      </c>
      <c r="AY138" s="269" t="s">
        <v>210</v>
      </c>
    </row>
    <row r="139" s="13" customFormat="1">
      <c r="A139" s="13"/>
      <c r="B139" s="258"/>
      <c r="C139" s="259"/>
      <c r="D139" s="260" t="s">
        <v>256</v>
      </c>
      <c r="E139" s="259"/>
      <c r="F139" s="262" t="s">
        <v>1434</v>
      </c>
      <c r="G139" s="259"/>
      <c r="H139" s="263">
        <v>0.40999999999999998</v>
      </c>
      <c r="I139" s="264"/>
      <c r="J139" s="259"/>
      <c r="K139" s="259"/>
      <c r="L139" s="265"/>
      <c r="M139" s="266"/>
      <c r="N139" s="267"/>
      <c r="O139" s="267"/>
      <c r="P139" s="267"/>
      <c r="Q139" s="267"/>
      <c r="R139" s="267"/>
      <c r="S139" s="267"/>
      <c r="T139" s="268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69" t="s">
        <v>256</v>
      </c>
      <c r="AU139" s="269" t="s">
        <v>92</v>
      </c>
      <c r="AV139" s="13" t="s">
        <v>92</v>
      </c>
      <c r="AW139" s="13" t="s">
        <v>4</v>
      </c>
      <c r="AX139" s="13" t="s">
        <v>84</v>
      </c>
      <c r="AY139" s="269" t="s">
        <v>210</v>
      </c>
    </row>
    <row r="140" s="2" customFormat="1" ht="16.30189" customHeight="1">
      <c r="A140" s="39"/>
      <c r="B140" s="40"/>
      <c r="C140" s="239" t="s">
        <v>227</v>
      </c>
      <c r="D140" s="239" t="s">
        <v>213</v>
      </c>
      <c r="E140" s="240" t="s">
        <v>1007</v>
      </c>
      <c r="F140" s="241" t="s">
        <v>1008</v>
      </c>
      <c r="G140" s="242" t="s">
        <v>264</v>
      </c>
      <c r="H140" s="243">
        <v>17.904</v>
      </c>
      <c r="I140" s="244"/>
      <c r="J140" s="245">
        <f>ROUND(I140*H140,2)</f>
        <v>0</v>
      </c>
      <c r="K140" s="246"/>
      <c r="L140" s="45"/>
      <c r="M140" s="247" t="s">
        <v>1</v>
      </c>
      <c r="N140" s="248" t="s">
        <v>42</v>
      </c>
      <c r="O140" s="98"/>
      <c r="P140" s="249">
        <f>O140*H140</f>
        <v>0</v>
      </c>
      <c r="Q140" s="249">
        <v>0</v>
      </c>
      <c r="R140" s="249">
        <f>Q140*H140</f>
        <v>0</v>
      </c>
      <c r="S140" s="249">
        <v>0</v>
      </c>
      <c r="T140" s="250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51" t="s">
        <v>227</v>
      </c>
      <c r="AT140" s="251" t="s">
        <v>213</v>
      </c>
      <c r="AU140" s="251" t="s">
        <v>92</v>
      </c>
      <c r="AY140" s="18" t="s">
        <v>210</v>
      </c>
      <c r="BE140" s="252">
        <f>IF(N140="základná",J140,0)</f>
        <v>0</v>
      </c>
      <c r="BF140" s="252">
        <f>IF(N140="znížená",J140,0)</f>
        <v>0</v>
      </c>
      <c r="BG140" s="252">
        <f>IF(N140="zákl. prenesená",J140,0)</f>
        <v>0</v>
      </c>
      <c r="BH140" s="252">
        <f>IF(N140="zníž. prenesená",J140,0)</f>
        <v>0</v>
      </c>
      <c r="BI140" s="252">
        <f>IF(N140="nulová",J140,0)</f>
        <v>0</v>
      </c>
      <c r="BJ140" s="18" t="s">
        <v>92</v>
      </c>
      <c r="BK140" s="252">
        <f>ROUND(I140*H140,2)</f>
        <v>0</v>
      </c>
      <c r="BL140" s="18" t="s">
        <v>227</v>
      </c>
      <c r="BM140" s="251" t="s">
        <v>1435</v>
      </c>
    </row>
    <row r="141" s="13" customFormat="1">
      <c r="A141" s="13"/>
      <c r="B141" s="258"/>
      <c r="C141" s="259"/>
      <c r="D141" s="260" t="s">
        <v>256</v>
      </c>
      <c r="E141" s="261" t="s">
        <v>1</v>
      </c>
      <c r="F141" s="262" t="s">
        <v>1491</v>
      </c>
      <c r="G141" s="259"/>
      <c r="H141" s="263">
        <v>9</v>
      </c>
      <c r="I141" s="264"/>
      <c r="J141" s="259"/>
      <c r="K141" s="259"/>
      <c r="L141" s="265"/>
      <c r="M141" s="266"/>
      <c r="N141" s="267"/>
      <c r="O141" s="267"/>
      <c r="P141" s="267"/>
      <c r="Q141" s="267"/>
      <c r="R141" s="267"/>
      <c r="S141" s="267"/>
      <c r="T141" s="268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69" t="s">
        <v>256</v>
      </c>
      <c r="AU141" s="269" t="s">
        <v>92</v>
      </c>
      <c r="AV141" s="13" t="s">
        <v>92</v>
      </c>
      <c r="AW141" s="13" t="s">
        <v>32</v>
      </c>
      <c r="AX141" s="13" t="s">
        <v>76</v>
      </c>
      <c r="AY141" s="269" t="s">
        <v>210</v>
      </c>
    </row>
    <row r="142" s="13" customFormat="1">
      <c r="A142" s="13"/>
      <c r="B142" s="258"/>
      <c r="C142" s="259"/>
      <c r="D142" s="260" t="s">
        <v>256</v>
      </c>
      <c r="E142" s="261" t="s">
        <v>1</v>
      </c>
      <c r="F142" s="262" t="s">
        <v>1492</v>
      </c>
      <c r="G142" s="259"/>
      <c r="H142" s="263">
        <v>8.9039999999999999</v>
      </c>
      <c r="I142" s="264"/>
      <c r="J142" s="259"/>
      <c r="K142" s="259"/>
      <c r="L142" s="265"/>
      <c r="M142" s="266"/>
      <c r="N142" s="267"/>
      <c r="O142" s="267"/>
      <c r="P142" s="267"/>
      <c r="Q142" s="267"/>
      <c r="R142" s="267"/>
      <c r="S142" s="267"/>
      <c r="T142" s="268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69" t="s">
        <v>256</v>
      </c>
      <c r="AU142" s="269" t="s">
        <v>92</v>
      </c>
      <c r="AV142" s="13" t="s">
        <v>92</v>
      </c>
      <c r="AW142" s="13" t="s">
        <v>32</v>
      </c>
      <c r="AX142" s="13" t="s">
        <v>76</v>
      </c>
      <c r="AY142" s="269" t="s">
        <v>210</v>
      </c>
    </row>
    <row r="143" s="14" customFormat="1">
      <c r="A143" s="14"/>
      <c r="B143" s="270"/>
      <c r="C143" s="271"/>
      <c r="D143" s="260" t="s">
        <v>256</v>
      </c>
      <c r="E143" s="272" t="s">
        <v>1</v>
      </c>
      <c r="F143" s="273" t="s">
        <v>268</v>
      </c>
      <c r="G143" s="271"/>
      <c r="H143" s="274">
        <v>17.904</v>
      </c>
      <c r="I143" s="275"/>
      <c r="J143" s="271"/>
      <c r="K143" s="271"/>
      <c r="L143" s="276"/>
      <c r="M143" s="277"/>
      <c r="N143" s="278"/>
      <c r="O143" s="278"/>
      <c r="P143" s="278"/>
      <c r="Q143" s="278"/>
      <c r="R143" s="278"/>
      <c r="S143" s="278"/>
      <c r="T143" s="279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80" t="s">
        <v>256</v>
      </c>
      <c r="AU143" s="280" t="s">
        <v>92</v>
      </c>
      <c r="AV143" s="14" t="s">
        <v>227</v>
      </c>
      <c r="AW143" s="14" t="s">
        <v>32</v>
      </c>
      <c r="AX143" s="14" t="s">
        <v>84</v>
      </c>
      <c r="AY143" s="280" t="s">
        <v>210</v>
      </c>
    </row>
    <row r="144" s="2" customFormat="1" ht="36.72453" customHeight="1">
      <c r="A144" s="39"/>
      <c r="B144" s="40"/>
      <c r="C144" s="239" t="s">
        <v>209</v>
      </c>
      <c r="D144" s="239" t="s">
        <v>213</v>
      </c>
      <c r="E144" s="240" t="s">
        <v>302</v>
      </c>
      <c r="F144" s="241" t="s">
        <v>303</v>
      </c>
      <c r="G144" s="242" t="s">
        <v>264</v>
      </c>
      <c r="H144" s="243">
        <v>5.3710000000000004</v>
      </c>
      <c r="I144" s="244"/>
      <c r="J144" s="245">
        <f>ROUND(I144*H144,2)</f>
        <v>0</v>
      </c>
      <c r="K144" s="246"/>
      <c r="L144" s="45"/>
      <c r="M144" s="247" t="s">
        <v>1</v>
      </c>
      <c r="N144" s="248" t="s">
        <v>42</v>
      </c>
      <c r="O144" s="98"/>
      <c r="P144" s="249">
        <f>O144*H144</f>
        <v>0</v>
      </c>
      <c r="Q144" s="249">
        <v>0</v>
      </c>
      <c r="R144" s="249">
        <f>Q144*H144</f>
        <v>0</v>
      </c>
      <c r="S144" s="249">
        <v>0</v>
      </c>
      <c r="T144" s="250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51" t="s">
        <v>227</v>
      </c>
      <c r="AT144" s="251" t="s">
        <v>213</v>
      </c>
      <c r="AU144" s="251" t="s">
        <v>92</v>
      </c>
      <c r="AY144" s="18" t="s">
        <v>210</v>
      </c>
      <c r="BE144" s="252">
        <f>IF(N144="základná",J144,0)</f>
        <v>0</v>
      </c>
      <c r="BF144" s="252">
        <f>IF(N144="znížená",J144,0)</f>
        <v>0</v>
      </c>
      <c r="BG144" s="252">
        <f>IF(N144="zákl. prenesená",J144,0)</f>
        <v>0</v>
      </c>
      <c r="BH144" s="252">
        <f>IF(N144="zníž. prenesená",J144,0)</f>
        <v>0</v>
      </c>
      <c r="BI144" s="252">
        <f>IF(N144="nulová",J144,0)</f>
        <v>0</v>
      </c>
      <c r="BJ144" s="18" t="s">
        <v>92</v>
      </c>
      <c r="BK144" s="252">
        <f>ROUND(I144*H144,2)</f>
        <v>0</v>
      </c>
      <c r="BL144" s="18" t="s">
        <v>227</v>
      </c>
      <c r="BM144" s="251" t="s">
        <v>1012</v>
      </c>
    </row>
    <row r="145" s="13" customFormat="1">
      <c r="A145" s="13"/>
      <c r="B145" s="258"/>
      <c r="C145" s="259"/>
      <c r="D145" s="260" t="s">
        <v>256</v>
      </c>
      <c r="E145" s="261" t="s">
        <v>1</v>
      </c>
      <c r="F145" s="262" t="s">
        <v>1493</v>
      </c>
      <c r="G145" s="259"/>
      <c r="H145" s="263">
        <v>17.904</v>
      </c>
      <c r="I145" s="264"/>
      <c r="J145" s="259"/>
      <c r="K145" s="259"/>
      <c r="L145" s="265"/>
      <c r="M145" s="266"/>
      <c r="N145" s="267"/>
      <c r="O145" s="267"/>
      <c r="P145" s="267"/>
      <c r="Q145" s="267"/>
      <c r="R145" s="267"/>
      <c r="S145" s="267"/>
      <c r="T145" s="268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9" t="s">
        <v>256</v>
      </c>
      <c r="AU145" s="269" t="s">
        <v>92</v>
      </c>
      <c r="AV145" s="13" t="s">
        <v>92</v>
      </c>
      <c r="AW145" s="13" t="s">
        <v>32</v>
      </c>
      <c r="AX145" s="13" t="s">
        <v>84</v>
      </c>
      <c r="AY145" s="269" t="s">
        <v>210</v>
      </c>
    </row>
    <row r="146" s="13" customFormat="1">
      <c r="A146" s="13"/>
      <c r="B146" s="258"/>
      <c r="C146" s="259"/>
      <c r="D146" s="260" t="s">
        <v>256</v>
      </c>
      <c r="E146" s="259"/>
      <c r="F146" s="262" t="s">
        <v>1494</v>
      </c>
      <c r="G146" s="259"/>
      <c r="H146" s="263">
        <v>5.3710000000000004</v>
      </c>
      <c r="I146" s="264"/>
      <c r="J146" s="259"/>
      <c r="K146" s="259"/>
      <c r="L146" s="265"/>
      <c r="M146" s="266"/>
      <c r="N146" s="267"/>
      <c r="O146" s="267"/>
      <c r="P146" s="267"/>
      <c r="Q146" s="267"/>
      <c r="R146" s="267"/>
      <c r="S146" s="267"/>
      <c r="T146" s="268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69" t="s">
        <v>256</v>
      </c>
      <c r="AU146" s="269" t="s">
        <v>92</v>
      </c>
      <c r="AV146" s="13" t="s">
        <v>92</v>
      </c>
      <c r="AW146" s="13" t="s">
        <v>4</v>
      </c>
      <c r="AX146" s="13" t="s">
        <v>84</v>
      </c>
      <c r="AY146" s="269" t="s">
        <v>210</v>
      </c>
    </row>
    <row r="147" s="2" customFormat="1" ht="31.92453" customHeight="1">
      <c r="A147" s="39"/>
      <c r="B147" s="40"/>
      <c r="C147" s="239" t="s">
        <v>277</v>
      </c>
      <c r="D147" s="239" t="s">
        <v>213</v>
      </c>
      <c r="E147" s="240" t="s">
        <v>1015</v>
      </c>
      <c r="F147" s="241" t="s">
        <v>1016</v>
      </c>
      <c r="G147" s="242" t="s">
        <v>264</v>
      </c>
      <c r="H147" s="243">
        <v>19.268999999999998</v>
      </c>
      <c r="I147" s="244"/>
      <c r="J147" s="245">
        <f>ROUND(I147*H147,2)</f>
        <v>0</v>
      </c>
      <c r="K147" s="246"/>
      <c r="L147" s="45"/>
      <c r="M147" s="247" t="s">
        <v>1</v>
      </c>
      <c r="N147" s="248" t="s">
        <v>42</v>
      </c>
      <c r="O147" s="98"/>
      <c r="P147" s="249">
        <f>O147*H147</f>
        <v>0</v>
      </c>
      <c r="Q147" s="249">
        <v>0</v>
      </c>
      <c r="R147" s="249">
        <f>Q147*H147</f>
        <v>0</v>
      </c>
      <c r="S147" s="249">
        <v>0</v>
      </c>
      <c r="T147" s="250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51" t="s">
        <v>227</v>
      </c>
      <c r="AT147" s="251" t="s">
        <v>213</v>
      </c>
      <c r="AU147" s="251" t="s">
        <v>92</v>
      </c>
      <c r="AY147" s="18" t="s">
        <v>210</v>
      </c>
      <c r="BE147" s="252">
        <f>IF(N147="základná",J147,0)</f>
        <v>0</v>
      </c>
      <c r="BF147" s="252">
        <f>IF(N147="znížená",J147,0)</f>
        <v>0</v>
      </c>
      <c r="BG147" s="252">
        <f>IF(N147="zákl. prenesená",J147,0)</f>
        <v>0</v>
      </c>
      <c r="BH147" s="252">
        <f>IF(N147="zníž. prenesená",J147,0)</f>
        <v>0</v>
      </c>
      <c r="BI147" s="252">
        <f>IF(N147="nulová",J147,0)</f>
        <v>0</v>
      </c>
      <c r="BJ147" s="18" t="s">
        <v>92</v>
      </c>
      <c r="BK147" s="252">
        <f>ROUND(I147*H147,2)</f>
        <v>0</v>
      </c>
      <c r="BL147" s="18" t="s">
        <v>227</v>
      </c>
      <c r="BM147" s="251" t="s">
        <v>1017</v>
      </c>
    </row>
    <row r="148" s="13" customFormat="1">
      <c r="A148" s="13"/>
      <c r="B148" s="258"/>
      <c r="C148" s="259"/>
      <c r="D148" s="260" t="s">
        <v>256</v>
      </c>
      <c r="E148" s="261" t="s">
        <v>1</v>
      </c>
      <c r="F148" s="262" t="s">
        <v>1495</v>
      </c>
      <c r="G148" s="259"/>
      <c r="H148" s="263">
        <v>19.268999999999998</v>
      </c>
      <c r="I148" s="264"/>
      <c r="J148" s="259"/>
      <c r="K148" s="259"/>
      <c r="L148" s="265"/>
      <c r="M148" s="266"/>
      <c r="N148" s="267"/>
      <c r="O148" s="267"/>
      <c r="P148" s="267"/>
      <c r="Q148" s="267"/>
      <c r="R148" s="267"/>
      <c r="S148" s="267"/>
      <c r="T148" s="268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69" t="s">
        <v>256</v>
      </c>
      <c r="AU148" s="269" t="s">
        <v>92</v>
      </c>
      <c r="AV148" s="13" t="s">
        <v>92</v>
      </c>
      <c r="AW148" s="13" t="s">
        <v>32</v>
      </c>
      <c r="AX148" s="13" t="s">
        <v>84</v>
      </c>
      <c r="AY148" s="269" t="s">
        <v>210</v>
      </c>
    </row>
    <row r="149" s="2" customFormat="1" ht="36.72453" customHeight="1">
      <c r="A149" s="39"/>
      <c r="B149" s="40"/>
      <c r="C149" s="239" t="s">
        <v>282</v>
      </c>
      <c r="D149" s="239" t="s">
        <v>213</v>
      </c>
      <c r="E149" s="240" t="s">
        <v>1019</v>
      </c>
      <c r="F149" s="241" t="s">
        <v>1020</v>
      </c>
      <c r="G149" s="242" t="s">
        <v>264</v>
      </c>
      <c r="H149" s="243">
        <v>134.88300000000001</v>
      </c>
      <c r="I149" s="244"/>
      <c r="J149" s="245">
        <f>ROUND(I149*H149,2)</f>
        <v>0</v>
      </c>
      <c r="K149" s="246"/>
      <c r="L149" s="45"/>
      <c r="M149" s="247" t="s">
        <v>1</v>
      </c>
      <c r="N149" s="248" t="s">
        <v>42</v>
      </c>
      <c r="O149" s="98"/>
      <c r="P149" s="249">
        <f>O149*H149</f>
        <v>0</v>
      </c>
      <c r="Q149" s="249">
        <v>0</v>
      </c>
      <c r="R149" s="249">
        <f>Q149*H149</f>
        <v>0</v>
      </c>
      <c r="S149" s="249">
        <v>0</v>
      </c>
      <c r="T149" s="250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51" t="s">
        <v>227</v>
      </c>
      <c r="AT149" s="251" t="s">
        <v>213</v>
      </c>
      <c r="AU149" s="251" t="s">
        <v>92</v>
      </c>
      <c r="AY149" s="18" t="s">
        <v>210</v>
      </c>
      <c r="BE149" s="252">
        <f>IF(N149="základná",J149,0)</f>
        <v>0</v>
      </c>
      <c r="BF149" s="252">
        <f>IF(N149="znížená",J149,0)</f>
        <v>0</v>
      </c>
      <c r="BG149" s="252">
        <f>IF(N149="zákl. prenesená",J149,0)</f>
        <v>0</v>
      </c>
      <c r="BH149" s="252">
        <f>IF(N149="zníž. prenesená",J149,0)</f>
        <v>0</v>
      </c>
      <c r="BI149" s="252">
        <f>IF(N149="nulová",J149,0)</f>
        <v>0</v>
      </c>
      <c r="BJ149" s="18" t="s">
        <v>92</v>
      </c>
      <c r="BK149" s="252">
        <f>ROUND(I149*H149,2)</f>
        <v>0</v>
      </c>
      <c r="BL149" s="18" t="s">
        <v>227</v>
      </c>
      <c r="BM149" s="251" t="s">
        <v>1021</v>
      </c>
    </row>
    <row r="150" s="13" customFormat="1">
      <c r="A150" s="13"/>
      <c r="B150" s="258"/>
      <c r="C150" s="259"/>
      <c r="D150" s="260" t="s">
        <v>256</v>
      </c>
      <c r="E150" s="261" t="s">
        <v>1</v>
      </c>
      <c r="F150" s="262" t="s">
        <v>1496</v>
      </c>
      <c r="G150" s="259"/>
      <c r="H150" s="263">
        <v>134.88300000000001</v>
      </c>
      <c r="I150" s="264"/>
      <c r="J150" s="259"/>
      <c r="K150" s="259"/>
      <c r="L150" s="265"/>
      <c r="M150" s="266"/>
      <c r="N150" s="267"/>
      <c r="O150" s="267"/>
      <c r="P150" s="267"/>
      <c r="Q150" s="267"/>
      <c r="R150" s="267"/>
      <c r="S150" s="267"/>
      <c r="T150" s="268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69" t="s">
        <v>256</v>
      </c>
      <c r="AU150" s="269" t="s">
        <v>92</v>
      </c>
      <c r="AV150" s="13" t="s">
        <v>92</v>
      </c>
      <c r="AW150" s="13" t="s">
        <v>32</v>
      </c>
      <c r="AX150" s="13" t="s">
        <v>84</v>
      </c>
      <c r="AY150" s="269" t="s">
        <v>210</v>
      </c>
    </row>
    <row r="151" s="2" customFormat="1" ht="16.30189" customHeight="1">
      <c r="A151" s="39"/>
      <c r="B151" s="40"/>
      <c r="C151" s="239" t="s">
        <v>287</v>
      </c>
      <c r="D151" s="239" t="s">
        <v>213</v>
      </c>
      <c r="E151" s="240" t="s">
        <v>1023</v>
      </c>
      <c r="F151" s="241" t="s">
        <v>1024</v>
      </c>
      <c r="G151" s="242" t="s">
        <v>264</v>
      </c>
      <c r="H151" s="243">
        <v>19.268999999999998</v>
      </c>
      <c r="I151" s="244"/>
      <c r="J151" s="245">
        <f>ROUND(I151*H151,2)</f>
        <v>0</v>
      </c>
      <c r="K151" s="246"/>
      <c r="L151" s="45"/>
      <c r="M151" s="247" t="s">
        <v>1</v>
      </c>
      <c r="N151" s="248" t="s">
        <v>42</v>
      </c>
      <c r="O151" s="98"/>
      <c r="P151" s="249">
        <f>O151*H151</f>
        <v>0</v>
      </c>
      <c r="Q151" s="249">
        <v>0</v>
      </c>
      <c r="R151" s="249">
        <f>Q151*H151</f>
        <v>0</v>
      </c>
      <c r="S151" s="249">
        <v>0</v>
      </c>
      <c r="T151" s="250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51" t="s">
        <v>227</v>
      </c>
      <c r="AT151" s="251" t="s">
        <v>213</v>
      </c>
      <c r="AU151" s="251" t="s">
        <v>92</v>
      </c>
      <c r="AY151" s="18" t="s">
        <v>210</v>
      </c>
      <c r="BE151" s="252">
        <f>IF(N151="základná",J151,0)</f>
        <v>0</v>
      </c>
      <c r="BF151" s="252">
        <f>IF(N151="znížená",J151,0)</f>
        <v>0</v>
      </c>
      <c r="BG151" s="252">
        <f>IF(N151="zákl. prenesená",J151,0)</f>
        <v>0</v>
      </c>
      <c r="BH151" s="252">
        <f>IF(N151="zníž. prenesená",J151,0)</f>
        <v>0</v>
      </c>
      <c r="BI151" s="252">
        <f>IF(N151="nulová",J151,0)</f>
        <v>0</v>
      </c>
      <c r="BJ151" s="18" t="s">
        <v>92</v>
      </c>
      <c r="BK151" s="252">
        <f>ROUND(I151*H151,2)</f>
        <v>0</v>
      </c>
      <c r="BL151" s="18" t="s">
        <v>227</v>
      </c>
      <c r="BM151" s="251" t="s">
        <v>1025</v>
      </c>
    </row>
    <row r="152" s="2" customFormat="1" ht="23.4566" customHeight="1">
      <c r="A152" s="39"/>
      <c r="B152" s="40"/>
      <c r="C152" s="239" t="s">
        <v>293</v>
      </c>
      <c r="D152" s="239" t="s">
        <v>213</v>
      </c>
      <c r="E152" s="240" t="s">
        <v>1026</v>
      </c>
      <c r="F152" s="241" t="s">
        <v>342</v>
      </c>
      <c r="G152" s="242" t="s">
        <v>333</v>
      </c>
      <c r="H152" s="243">
        <v>30.962</v>
      </c>
      <c r="I152" s="244"/>
      <c r="J152" s="245">
        <f>ROUND(I152*H152,2)</f>
        <v>0</v>
      </c>
      <c r="K152" s="246"/>
      <c r="L152" s="45"/>
      <c r="M152" s="247" t="s">
        <v>1</v>
      </c>
      <c r="N152" s="248" t="s">
        <v>42</v>
      </c>
      <c r="O152" s="98"/>
      <c r="P152" s="249">
        <f>O152*H152</f>
        <v>0</v>
      </c>
      <c r="Q152" s="249">
        <v>0</v>
      </c>
      <c r="R152" s="249">
        <f>Q152*H152</f>
        <v>0</v>
      </c>
      <c r="S152" s="249">
        <v>0</v>
      </c>
      <c r="T152" s="250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51" t="s">
        <v>227</v>
      </c>
      <c r="AT152" s="251" t="s">
        <v>213</v>
      </c>
      <c r="AU152" s="251" t="s">
        <v>92</v>
      </c>
      <c r="AY152" s="18" t="s">
        <v>210</v>
      </c>
      <c r="BE152" s="252">
        <f>IF(N152="základná",J152,0)</f>
        <v>0</v>
      </c>
      <c r="BF152" s="252">
        <f>IF(N152="znížená",J152,0)</f>
        <v>0</v>
      </c>
      <c r="BG152" s="252">
        <f>IF(N152="zákl. prenesená",J152,0)</f>
        <v>0</v>
      </c>
      <c r="BH152" s="252">
        <f>IF(N152="zníž. prenesená",J152,0)</f>
        <v>0</v>
      </c>
      <c r="BI152" s="252">
        <f>IF(N152="nulová",J152,0)</f>
        <v>0</v>
      </c>
      <c r="BJ152" s="18" t="s">
        <v>92</v>
      </c>
      <c r="BK152" s="252">
        <f>ROUND(I152*H152,2)</f>
        <v>0</v>
      </c>
      <c r="BL152" s="18" t="s">
        <v>227</v>
      </c>
      <c r="BM152" s="251" t="s">
        <v>1027</v>
      </c>
    </row>
    <row r="153" s="13" customFormat="1">
      <c r="A153" s="13"/>
      <c r="B153" s="258"/>
      <c r="C153" s="259"/>
      <c r="D153" s="260" t="s">
        <v>256</v>
      </c>
      <c r="E153" s="261" t="s">
        <v>1</v>
      </c>
      <c r="F153" s="262" t="s">
        <v>1497</v>
      </c>
      <c r="G153" s="259"/>
      <c r="H153" s="263">
        <v>28.904</v>
      </c>
      <c r="I153" s="264"/>
      <c r="J153" s="259"/>
      <c r="K153" s="259"/>
      <c r="L153" s="265"/>
      <c r="M153" s="266"/>
      <c r="N153" s="267"/>
      <c r="O153" s="267"/>
      <c r="P153" s="267"/>
      <c r="Q153" s="267"/>
      <c r="R153" s="267"/>
      <c r="S153" s="267"/>
      <c r="T153" s="268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69" t="s">
        <v>256</v>
      </c>
      <c r="AU153" s="269" t="s">
        <v>92</v>
      </c>
      <c r="AV153" s="13" t="s">
        <v>92</v>
      </c>
      <c r="AW153" s="13" t="s">
        <v>32</v>
      </c>
      <c r="AX153" s="13" t="s">
        <v>76</v>
      </c>
      <c r="AY153" s="269" t="s">
        <v>210</v>
      </c>
    </row>
    <row r="154" s="13" customFormat="1">
      <c r="A154" s="13"/>
      <c r="B154" s="258"/>
      <c r="C154" s="259"/>
      <c r="D154" s="260" t="s">
        <v>256</v>
      </c>
      <c r="E154" s="261" t="s">
        <v>1</v>
      </c>
      <c r="F154" s="262" t="s">
        <v>1498</v>
      </c>
      <c r="G154" s="259"/>
      <c r="H154" s="263">
        <v>1.085</v>
      </c>
      <c r="I154" s="264"/>
      <c r="J154" s="259"/>
      <c r="K154" s="259"/>
      <c r="L154" s="265"/>
      <c r="M154" s="266"/>
      <c r="N154" s="267"/>
      <c r="O154" s="267"/>
      <c r="P154" s="267"/>
      <c r="Q154" s="267"/>
      <c r="R154" s="267"/>
      <c r="S154" s="267"/>
      <c r="T154" s="268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69" t="s">
        <v>256</v>
      </c>
      <c r="AU154" s="269" t="s">
        <v>92</v>
      </c>
      <c r="AV154" s="13" t="s">
        <v>92</v>
      </c>
      <c r="AW154" s="13" t="s">
        <v>32</v>
      </c>
      <c r="AX154" s="13" t="s">
        <v>76</v>
      </c>
      <c r="AY154" s="269" t="s">
        <v>210</v>
      </c>
    </row>
    <row r="155" s="13" customFormat="1">
      <c r="A155" s="13"/>
      <c r="B155" s="258"/>
      <c r="C155" s="259"/>
      <c r="D155" s="260" t="s">
        <v>256</v>
      </c>
      <c r="E155" s="261" t="s">
        <v>1</v>
      </c>
      <c r="F155" s="262" t="s">
        <v>1444</v>
      </c>
      <c r="G155" s="259"/>
      <c r="H155" s="263">
        <v>0.97299999999999998</v>
      </c>
      <c r="I155" s="264"/>
      <c r="J155" s="259"/>
      <c r="K155" s="259"/>
      <c r="L155" s="265"/>
      <c r="M155" s="266"/>
      <c r="N155" s="267"/>
      <c r="O155" s="267"/>
      <c r="P155" s="267"/>
      <c r="Q155" s="267"/>
      <c r="R155" s="267"/>
      <c r="S155" s="267"/>
      <c r="T155" s="268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69" t="s">
        <v>256</v>
      </c>
      <c r="AU155" s="269" t="s">
        <v>92</v>
      </c>
      <c r="AV155" s="13" t="s">
        <v>92</v>
      </c>
      <c r="AW155" s="13" t="s">
        <v>32</v>
      </c>
      <c r="AX155" s="13" t="s">
        <v>76</v>
      </c>
      <c r="AY155" s="269" t="s">
        <v>210</v>
      </c>
    </row>
    <row r="156" s="14" customFormat="1">
      <c r="A156" s="14"/>
      <c r="B156" s="270"/>
      <c r="C156" s="271"/>
      <c r="D156" s="260" t="s">
        <v>256</v>
      </c>
      <c r="E156" s="272" t="s">
        <v>1</v>
      </c>
      <c r="F156" s="273" t="s">
        <v>268</v>
      </c>
      <c r="G156" s="271"/>
      <c r="H156" s="274">
        <v>30.962</v>
      </c>
      <c r="I156" s="275"/>
      <c r="J156" s="271"/>
      <c r="K156" s="271"/>
      <c r="L156" s="276"/>
      <c r="M156" s="277"/>
      <c r="N156" s="278"/>
      <c r="O156" s="278"/>
      <c r="P156" s="278"/>
      <c r="Q156" s="278"/>
      <c r="R156" s="278"/>
      <c r="S156" s="278"/>
      <c r="T156" s="279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80" t="s">
        <v>256</v>
      </c>
      <c r="AU156" s="280" t="s">
        <v>92</v>
      </c>
      <c r="AV156" s="14" t="s">
        <v>227</v>
      </c>
      <c r="AW156" s="14" t="s">
        <v>32</v>
      </c>
      <c r="AX156" s="14" t="s">
        <v>84</v>
      </c>
      <c r="AY156" s="280" t="s">
        <v>210</v>
      </c>
    </row>
    <row r="157" s="12" customFormat="1" ht="22.8" customHeight="1">
      <c r="A157" s="12"/>
      <c r="B157" s="223"/>
      <c r="C157" s="224"/>
      <c r="D157" s="225" t="s">
        <v>75</v>
      </c>
      <c r="E157" s="237" t="s">
        <v>102</v>
      </c>
      <c r="F157" s="237" t="s">
        <v>1445</v>
      </c>
      <c r="G157" s="224"/>
      <c r="H157" s="224"/>
      <c r="I157" s="227"/>
      <c r="J157" s="238">
        <f>BK157</f>
        <v>0</v>
      </c>
      <c r="K157" s="224"/>
      <c r="L157" s="229"/>
      <c r="M157" s="230"/>
      <c r="N157" s="231"/>
      <c r="O157" s="231"/>
      <c r="P157" s="232">
        <f>SUM(P158:P162)</f>
        <v>0</v>
      </c>
      <c r="Q157" s="231"/>
      <c r="R157" s="232">
        <f>SUM(R158:R162)</f>
        <v>0.105046</v>
      </c>
      <c r="S157" s="231"/>
      <c r="T157" s="233">
        <f>SUM(T158:T162)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34" t="s">
        <v>84</v>
      </c>
      <c r="AT157" s="235" t="s">
        <v>75</v>
      </c>
      <c r="AU157" s="235" t="s">
        <v>84</v>
      </c>
      <c r="AY157" s="234" t="s">
        <v>210</v>
      </c>
      <c r="BK157" s="236">
        <f>SUM(BK158:BK162)</f>
        <v>0</v>
      </c>
    </row>
    <row r="158" s="2" customFormat="1" ht="23.4566" customHeight="1">
      <c r="A158" s="39"/>
      <c r="B158" s="40"/>
      <c r="C158" s="239" t="s">
        <v>301</v>
      </c>
      <c r="D158" s="239" t="s">
        <v>213</v>
      </c>
      <c r="E158" s="240" t="s">
        <v>1068</v>
      </c>
      <c r="F158" s="241" t="s">
        <v>1069</v>
      </c>
      <c r="G158" s="242" t="s">
        <v>310</v>
      </c>
      <c r="H158" s="243">
        <v>5.2999999999999998</v>
      </c>
      <c r="I158" s="244"/>
      <c r="J158" s="245">
        <f>ROUND(I158*H158,2)</f>
        <v>0</v>
      </c>
      <c r="K158" s="246"/>
      <c r="L158" s="45"/>
      <c r="M158" s="247" t="s">
        <v>1</v>
      </c>
      <c r="N158" s="248" t="s">
        <v>42</v>
      </c>
      <c r="O158" s="98"/>
      <c r="P158" s="249">
        <f>O158*H158</f>
        <v>0</v>
      </c>
      <c r="Q158" s="249">
        <v>0.00282</v>
      </c>
      <c r="R158" s="249">
        <f>Q158*H158</f>
        <v>0.014945999999999999</v>
      </c>
      <c r="S158" s="249">
        <v>0</v>
      </c>
      <c r="T158" s="250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51" t="s">
        <v>227</v>
      </c>
      <c r="AT158" s="251" t="s">
        <v>213</v>
      </c>
      <c r="AU158" s="251" t="s">
        <v>92</v>
      </c>
      <c r="AY158" s="18" t="s">
        <v>210</v>
      </c>
      <c r="BE158" s="252">
        <f>IF(N158="základná",J158,0)</f>
        <v>0</v>
      </c>
      <c r="BF158" s="252">
        <f>IF(N158="znížená",J158,0)</f>
        <v>0</v>
      </c>
      <c r="BG158" s="252">
        <f>IF(N158="zákl. prenesená",J158,0)</f>
        <v>0</v>
      </c>
      <c r="BH158" s="252">
        <f>IF(N158="zníž. prenesená",J158,0)</f>
        <v>0</v>
      </c>
      <c r="BI158" s="252">
        <f>IF(N158="nulová",J158,0)</f>
        <v>0</v>
      </c>
      <c r="BJ158" s="18" t="s">
        <v>92</v>
      </c>
      <c r="BK158" s="252">
        <f>ROUND(I158*H158,2)</f>
        <v>0</v>
      </c>
      <c r="BL158" s="18" t="s">
        <v>227</v>
      </c>
      <c r="BM158" s="251" t="s">
        <v>1499</v>
      </c>
    </row>
    <row r="159" s="13" customFormat="1">
      <c r="A159" s="13"/>
      <c r="B159" s="258"/>
      <c r="C159" s="259"/>
      <c r="D159" s="260" t="s">
        <v>256</v>
      </c>
      <c r="E159" s="261" t="s">
        <v>1</v>
      </c>
      <c r="F159" s="262" t="s">
        <v>1500</v>
      </c>
      <c r="G159" s="259"/>
      <c r="H159" s="263">
        <v>5.2999999999999998</v>
      </c>
      <c r="I159" s="264"/>
      <c r="J159" s="259"/>
      <c r="K159" s="259"/>
      <c r="L159" s="265"/>
      <c r="M159" s="266"/>
      <c r="N159" s="267"/>
      <c r="O159" s="267"/>
      <c r="P159" s="267"/>
      <c r="Q159" s="267"/>
      <c r="R159" s="267"/>
      <c r="S159" s="267"/>
      <c r="T159" s="268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69" t="s">
        <v>256</v>
      </c>
      <c r="AU159" s="269" t="s">
        <v>92</v>
      </c>
      <c r="AV159" s="13" t="s">
        <v>92</v>
      </c>
      <c r="AW159" s="13" t="s">
        <v>32</v>
      </c>
      <c r="AX159" s="13" t="s">
        <v>84</v>
      </c>
      <c r="AY159" s="269" t="s">
        <v>210</v>
      </c>
    </row>
    <row r="160" s="2" customFormat="1" ht="16.30189" customHeight="1">
      <c r="A160" s="39"/>
      <c r="B160" s="40"/>
      <c r="C160" s="281" t="s">
        <v>307</v>
      </c>
      <c r="D160" s="281" t="s">
        <v>330</v>
      </c>
      <c r="E160" s="282" t="s">
        <v>1073</v>
      </c>
      <c r="F160" s="283" t="s">
        <v>1074</v>
      </c>
      <c r="G160" s="284" t="s">
        <v>310</v>
      </c>
      <c r="H160" s="285">
        <v>5.2999999999999998</v>
      </c>
      <c r="I160" s="286"/>
      <c r="J160" s="287">
        <f>ROUND(I160*H160,2)</f>
        <v>0</v>
      </c>
      <c r="K160" s="288"/>
      <c r="L160" s="289"/>
      <c r="M160" s="290" t="s">
        <v>1</v>
      </c>
      <c r="N160" s="291" t="s">
        <v>42</v>
      </c>
      <c r="O160" s="98"/>
      <c r="P160" s="249">
        <f>O160*H160</f>
        <v>0</v>
      </c>
      <c r="Q160" s="249">
        <v>0.017000000000000001</v>
      </c>
      <c r="R160" s="249">
        <f>Q160*H160</f>
        <v>0.0901</v>
      </c>
      <c r="S160" s="249">
        <v>0</v>
      </c>
      <c r="T160" s="250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51" t="s">
        <v>287</v>
      </c>
      <c r="AT160" s="251" t="s">
        <v>330</v>
      </c>
      <c r="AU160" s="251" t="s">
        <v>92</v>
      </c>
      <c r="AY160" s="18" t="s">
        <v>210</v>
      </c>
      <c r="BE160" s="252">
        <f>IF(N160="základná",J160,0)</f>
        <v>0</v>
      </c>
      <c r="BF160" s="252">
        <f>IF(N160="znížená",J160,0)</f>
        <v>0</v>
      </c>
      <c r="BG160" s="252">
        <f>IF(N160="zákl. prenesená",J160,0)</f>
        <v>0</v>
      </c>
      <c r="BH160" s="252">
        <f>IF(N160="zníž. prenesená",J160,0)</f>
        <v>0</v>
      </c>
      <c r="BI160" s="252">
        <f>IF(N160="nulová",J160,0)</f>
        <v>0</v>
      </c>
      <c r="BJ160" s="18" t="s">
        <v>92</v>
      </c>
      <c r="BK160" s="252">
        <f>ROUND(I160*H160,2)</f>
        <v>0</v>
      </c>
      <c r="BL160" s="18" t="s">
        <v>227</v>
      </c>
      <c r="BM160" s="251" t="s">
        <v>1501</v>
      </c>
    </row>
    <row r="161" s="2" customFormat="1" ht="16.30189" customHeight="1">
      <c r="A161" s="39"/>
      <c r="B161" s="40"/>
      <c r="C161" s="281" t="s">
        <v>313</v>
      </c>
      <c r="D161" s="281" t="s">
        <v>330</v>
      </c>
      <c r="E161" s="282" t="s">
        <v>1076</v>
      </c>
      <c r="F161" s="283" t="s">
        <v>1077</v>
      </c>
      <c r="G161" s="284" t="s">
        <v>1050</v>
      </c>
      <c r="H161" s="285">
        <v>18.84</v>
      </c>
      <c r="I161" s="286"/>
      <c r="J161" s="287">
        <f>ROUND(I161*H161,2)</f>
        <v>0</v>
      </c>
      <c r="K161" s="288"/>
      <c r="L161" s="289"/>
      <c r="M161" s="290" t="s">
        <v>1</v>
      </c>
      <c r="N161" s="291" t="s">
        <v>42</v>
      </c>
      <c r="O161" s="98"/>
      <c r="P161" s="249">
        <f>O161*H161</f>
        <v>0</v>
      </c>
      <c r="Q161" s="249">
        <v>0</v>
      </c>
      <c r="R161" s="249">
        <f>Q161*H161</f>
        <v>0</v>
      </c>
      <c r="S161" s="249">
        <v>0</v>
      </c>
      <c r="T161" s="250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51" t="s">
        <v>287</v>
      </c>
      <c r="AT161" s="251" t="s">
        <v>330</v>
      </c>
      <c r="AU161" s="251" t="s">
        <v>92</v>
      </c>
      <c r="AY161" s="18" t="s">
        <v>210</v>
      </c>
      <c r="BE161" s="252">
        <f>IF(N161="základná",J161,0)</f>
        <v>0</v>
      </c>
      <c r="BF161" s="252">
        <f>IF(N161="znížená",J161,0)</f>
        <v>0</v>
      </c>
      <c r="BG161" s="252">
        <f>IF(N161="zákl. prenesená",J161,0)</f>
        <v>0</v>
      </c>
      <c r="BH161" s="252">
        <f>IF(N161="zníž. prenesená",J161,0)</f>
        <v>0</v>
      </c>
      <c r="BI161" s="252">
        <f>IF(N161="nulová",J161,0)</f>
        <v>0</v>
      </c>
      <c r="BJ161" s="18" t="s">
        <v>92</v>
      </c>
      <c r="BK161" s="252">
        <f>ROUND(I161*H161,2)</f>
        <v>0</v>
      </c>
      <c r="BL161" s="18" t="s">
        <v>227</v>
      </c>
      <c r="BM161" s="251" t="s">
        <v>1502</v>
      </c>
    </row>
    <row r="162" s="13" customFormat="1">
      <c r="A162" s="13"/>
      <c r="B162" s="258"/>
      <c r="C162" s="259"/>
      <c r="D162" s="260" t="s">
        <v>256</v>
      </c>
      <c r="E162" s="261" t="s">
        <v>1</v>
      </c>
      <c r="F162" s="262" t="s">
        <v>1450</v>
      </c>
      <c r="G162" s="259"/>
      <c r="H162" s="263">
        <v>18.84</v>
      </c>
      <c r="I162" s="264"/>
      <c r="J162" s="259"/>
      <c r="K162" s="259"/>
      <c r="L162" s="265"/>
      <c r="M162" s="266"/>
      <c r="N162" s="267"/>
      <c r="O162" s="267"/>
      <c r="P162" s="267"/>
      <c r="Q162" s="267"/>
      <c r="R162" s="267"/>
      <c r="S162" s="267"/>
      <c r="T162" s="268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69" t="s">
        <v>256</v>
      </c>
      <c r="AU162" s="269" t="s">
        <v>92</v>
      </c>
      <c r="AV162" s="13" t="s">
        <v>92</v>
      </c>
      <c r="AW162" s="13" t="s">
        <v>32</v>
      </c>
      <c r="AX162" s="13" t="s">
        <v>84</v>
      </c>
      <c r="AY162" s="269" t="s">
        <v>210</v>
      </c>
    </row>
    <row r="163" s="12" customFormat="1" ht="22.8" customHeight="1">
      <c r="A163" s="12"/>
      <c r="B163" s="223"/>
      <c r="C163" s="224"/>
      <c r="D163" s="225" t="s">
        <v>75</v>
      </c>
      <c r="E163" s="237" t="s">
        <v>227</v>
      </c>
      <c r="F163" s="237" t="s">
        <v>454</v>
      </c>
      <c r="G163" s="224"/>
      <c r="H163" s="224"/>
      <c r="I163" s="227"/>
      <c r="J163" s="238">
        <f>BK163</f>
        <v>0</v>
      </c>
      <c r="K163" s="224"/>
      <c r="L163" s="229"/>
      <c r="M163" s="230"/>
      <c r="N163" s="231"/>
      <c r="O163" s="231"/>
      <c r="P163" s="232">
        <f>SUM(P164:P176)</f>
        <v>0</v>
      </c>
      <c r="Q163" s="231"/>
      <c r="R163" s="232">
        <f>SUM(R164:R176)</f>
        <v>25.685693000000001</v>
      </c>
      <c r="S163" s="231"/>
      <c r="T163" s="233">
        <f>SUM(T164:T176)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34" t="s">
        <v>84</v>
      </c>
      <c r="AT163" s="235" t="s">
        <v>75</v>
      </c>
      <c r="AU163" s="235" t="s">
        <v>84</v>
      </c>
      <c r="AY163" s="234" t="s">
        <v>210</v>
      </c>
      <c r="BK163" s="236">
        <f>SUM(BK164:BK176)</f>
        <v>0</v>
      </c>
    </row>
    <row r="164" s="2" customFormat="1" ht="31.92453" customHeight="1">
      <c r="A164" s="39"/>
      <c r="B164" s="40"/>
      <c r="C164" s="239" t="s">
        <v>318</v>
      </c>
      <c r="D164" s="239" t="s">
        <v>213</v>
      </c>
      <c r="E164" s="240" t="s">
        <v>456</v>
      </c>
      <c r="F164" s="241" t="s">
        <v>457</v>
      </c>
      <c r="G164" s="242" t="s">
        <v>254</v>
      </c>
      <c r="H164" s="243">
        <v>17.559999999999999</v>
      </c>
      <c r="I164" s="244"/>
      <c r="J164" s="245">
        <f>ROUND(I164*H164,2)</f>
        <v>0</v>
      </c>
      <c r="K164" s="246"/>
      <c r="L164" s="45"/>
      <c r="M164" s="247" t="s">
        <v>1</v>
      </c>
      <c r="N164" s="248" t="s">
        <v>42</v>
      </c>
      <c r="O164" s="98"/>
      <c r="P164" s="249">
        <f>O164*H164</f>
        <v>0</v>
      </c>
      <c r="Q164" s="249">
        <v>0.23366999999999999</v>
      </c>
      <c r="R164" s="249">
        <f>Q164*H164</f>
        <v>4.1032451999999999</v>
      </c>
      <c r="S164" s="249">
        <v>0</v>
      </c>
      <c r="T164" s="250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51" t="s">
        <v>227</v>
      </c>
      <c r="AT164" s="251" t="s">
        <v>213</v>
      </c>
      <c r="AU164" s="251" t="s">
        <v>92</v>
      </c>
      <c r="AY164" s="18" t="s">
        <v>210</v>
      </c>
      <c r="BE164" s="252">
        <f>IF(N164="základná",J164,0)</f>
        <v>0</v>
      </c>
      <c r="BF164" s="252">
        <f>IF(N164="znížená",J164,0)</f>
        <v>0</v>
      </c>
      <c r="BG164" s="252">
        <f>IF(N164="zákl. prenesená",J164,0)</f>
        <v>0</v>
      </c>
      <c r="BH164" s="252">
        <f>IF(N164="zníž. prenesená",J164,0)</f>
        <v>0</v>
      </c>
      <c r="BI164" s="252">
        <f>IF(N164="nulová",J164,0)</f>
        <v>0</v>
      </c>
      <c r="BJ164" s="18" t="s">
        <v>92</v>
      </c>
      <c r="BK164" s="252">
        <f>ROUND(I164*H164,2)</f>
        <v>0</v>
      </c>
      <c r="BL164" s="18" t="s">
        <v>227</v>
      </c>
      <c r="BM164" s="251" t="s">
        <v>1503</v>
      </c>
    </row>
    <row r="165" s="13" customFormat="1">
      <c r="A165" s="13"/>
      <c r="B165" s="258"/>
      <c r="C165" s="259"/>
      <c r="D165" s="260" t="s">
        <v>256</v>
      </c>
      <c r="E165" s="261" t="s">
        <v>1</v>
      </c>
      <c r="F165" s="262" t="s">
        <v>1452</v>
      </c>
      <c r="G165" s="259"/>
      <c r="H165" s="263">
        <v>10</v>
      </c>
      <c r="I165" s="264"/>
      <c r="J165" s="259"/>
      <c r="K165" s="259"/>
      <c r="L165" s="265"/>
      <c r="M165" s="266"/>
      <c r="N165" s="267"/>
      <c r="O165" s="267"/>
      <c r="P165" s="267"/>
      <c r="Q165" s="267"/>
      <c r="R165" s="267"/>
      <c r="S165" s="267"/>
      <c r="T165" s="268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9" t="s">
        <v>256</v>
      </c>
      <c r="AU165" s="269" t="s">
        <v>92</v>
      </c>
      <c r="AV165" s="13" t="s">
        <v>92</v>
      </c>
      <c r="AW165" s="13" t="s">
        <v>32</v>
      </c>
      <c r="AX165" s="13" t="s">
        <v>76</v>
      </c>
      <c r="AY165" s="269" t="s">
        <v>210</v>
      </c>
    </row>
    <row r="166" s="13" customFormat="1">
      <c r="A166" s="13"/>
      <c r="B166" s="258"/>
      <c r="C166" s="259"/>
      <c r="D166" s="260" t="s">
        <v>256</v>
      </c>
      <c r="E166" s="261" t="s">
        <v>1</v>
      </c>
      <c r="F166" s="262" t="s">
        <v>1453</v>
      </c>
      <c r="G166" s="259"/>
      <c r="H166" s="263">
        <v>7.5599999999999996</v>
      </c>
      <c r="I166" s="264"/>
      <c r="J166" s="259"/>
      <c r="K166" s="259"/>
      <c r="L166" s="265"/>
      <c r="M166" s="266"/>
      <c r="N166" s="267"/>
      <c r="O166" s="267"/>
      <c r="P166" s="267"/>
      <c r="Q166" s="267"/>
      <c r="R166" s="267"/>
      <c r="S166" s="267"/>
      <c r="T166" s="268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69" t="s">
        <v>256</v>
      </c>
      <c r="AU166" s="269" t="s">
        <v>92</v>
      </c>
      <c r="AV166" s="13" t="s">
        <v>92</v>
      </c>
      <c r="AW166" s="13" t="s">
        <v>32</v>
      </c>
      <c r="AX166" s="13" t="s">
        <v>76</v>
      </c>
      <c r="AY166" s="269" t="s">
        <v>210</v>
      </c>
    </row>
    <row r="167" s="2" customFormat="1" ht="23.4566" customHeight="1">
      <c r="A167" s="39"/>
      <c r="B167" s="40"/>
      <c r="C167" s="239" t="s">
        <v>324</v>
      </c>
      <c r="D167" s="239" t="s">
        <v>213</v>
      </c>
      <c r="E167" s="240" t="s">
        <v>1260</v>
      </c>
      <c r="F167" s="241" t="s">
        <v>1261</v>
      </c>
      <c r="G167" s="242" t="s">
        <v>264</v>
      </c>
      <c r="H167" s="243">
        <v>0.29299999999999998</v>
      </c>
      <c r="I167" s="244"/>
      <c r="J167" s="245">
        <f>ROUND(I167*H167,2)</f>
        <v>0</v>
      </c>
      <c r="K167" s="246"/>
      <c r="L167" s="45"/>
      <c r="M167" s="247" t="s">
        <v>1</v>
      </c>
      <c r="N167" s="248" t="s">
        <v>42</v>
      </c>
      <c r="O167" s="98"/>
      <c r="P167" s="249">
        <f>O167*H167</f>
        <v>0</v>
      </c>
      <c r="Q167" s="249">
        <v>1.7034</v>
      </c>
      <c r="R167" s="249">
        <f>Q167*H167</f>
        <v>0.49909619999999999</v>
      </c>
      <c r="S167" s="249">
        <v>0</v>
      </c>
      <c r="T167" s="250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51" t="s">
        <v>227</v>
      </c>
      <c r="AT167" s="251" t="s">
        <v>213</v>
      </c>
      <c r="AU167" s="251" t="s">
        <v>92</v>
      </c>
      <c r="AY167" s="18" t="s">
        <v>210</v>
      </c>
      <c r="BE167" s="252">
        <f>IF(N167="základná",J167,0)</f>
        <v>0</v>
      </c>
      <c r="BF167" s="252">
        <f>IF(N167="znížená",J167,0)</f>
        <v>0</v>
      </c>
      <c r="BG167" s="252">
        <f>IF(N167="zákl. prenesená",J167,0)</f>
        <v>0</v>
      </c>
      <c r="BH167" s="252">
        <f>IF(N167="zníž. prenesená",J167,0)</f>
        <v>0</v>
      </c>
      <c r="BI167" s="252">
        <f>IF(N167="nulová",J167,0)</f>
        <v>0</v>
      </c>
      <c r="BJ167" s="18" t="s">
        <v>92</v>
      </c>
      <c r="BK167" s="252">
        <f>ROUND(I167*H167,2)</f>
        <v>0</v>
      </c>
      <c r="BL167" s="18" t="s">
        <v>227</v>
      </c>
      <c r="BM167" s="251" t="s">
        <v>1504</v>
      </c>
    </row>
    <row r="168" s="13" customFormat="1">
      <c r="A168" s="13"/>
      <c r="B168" s="258"/>
      <c r="C168" s="259"/>
      <c r="D168" s="260" t="s">
        <v>256</v>
      </c>
      <c r="E168" s="261" t="s">
        <v>1</v>
      </c>
      <c r="F168" s="262" t="s">
        <v>1455</v>
      </c>
      <c r="G168" s="259"/>
      <c r="H168" s="263">
        <v>0.29299999999999998</v>
      </c>
      <c r="I168" s="264"/>
      <c r="J168" s="259"/>
      <c r="K168" s="259"/>
      <c r="L168" s="265"/>
      <c r="M168" s="266"/>
      <c r="N168" s="267"/>
      <c r="O168" s="267"/>
      <c r="P168" s="267"/>
      <c r="Q168" s="267"/>
      <c r="R168" s="267"/>
      <c r="S168" s="267"/>
      <c r="T168" s="268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69" t="s">
        <v>256</v>
      </c>
      <c r="AU168" s="269" t="s">
        <v>92</v>
      </c>
      <c r="AV168" s="13" t="s">
        <v>92</v>
      </c>
      <c r="AW168" s="13" t="s">
        <v>32</v>
      </c>
      <c r="AX168" s="13" t="s">
        <v>76</v>
      </c>
      <c r="AY168" s="269" t="s">
        <v>210</v>
      </c>
    </row>
    <row r="169" s="2" customFormat="1" ht="23.4566" customHeight="1">
      <c r="A169" s="39"/>
      <c r="B169" s="40"/>
      <c r="C169" s="239" t="s">
        <v>329</v>
      </c>
      <c r="D169" s="239" t="s">
        <v>213</v>
      </c>
      <c r="E169" s="240" t="s">
        <v>1100</v>
      </c>
      <c r="F169" s="241" t="s">
        <v>1101</v>
      </c>
      <c r="G169" s="242" t="s">
        <v>254</v>
      </c>
      <c r="H169" s="243">
        <v>17.559999999999999</v>
      </c>
      <c r="I169" s="244"/>
      <c r="J169" s="245">
        <f>ROUND(I169*H169,2)</f>
        <v>0</v>
      </c>
      <c r="K169" s="246"/>
      <c r="L169" s="45"/>
      <c r="M169" s="247" t="s">
        <v>1</v>
      </c>
      <c r="N169" s="248" t="s">
        <v>42</v>
      </c>
      <c r="O169" s="98"/>
      <c r="P169" s="249">
        <f>O169*H169</f>
        <v>0</v>
      </c>
      <c r="Q169" s="249">
        <v>0.30059999999999998</v>
      </c>
      <c r="R169" s="249">
        <f>Q169*H169</f>
        <v>5.278535999999999</v>
      </c>
      <c r="S169" s="249">
        <v>0</v>
      </c>
      <c r="T169" s="250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51" t="s">
        <v>227</v>
      </c>
      <c r="AT169" s="251" t="s">
        <v>213</v>
      </c>
      <c r="AU169" s="251" t="s">
        <v>92</v>
      </c>
      <c r="AY169" s="18" t="s">
        <v>210</v>
      </c>
      <c r="BE169" s="252">
        <f>IF(N169="základná",J169,0)</f>
        <v>0</v>
      </c>
      <c r="BF169" s="252">
        <f>IF(N169="znížená",J169,0)</f>
        <v>0</v>
      </c>
      <c r="BG169" s="252">
        <f>IF(N169="zákl. prenesená",J169,0)</f>
        <v>0</v>
      </c>
      <c r="BH169" s="252">
        <f>IF(N169="zníž. prenesená",J169,0)</f>
        <v>0</v>
      </c>
      <c r="BI169" s="252">
        <f>IF(N169="nulová",J169,0)</f>
        <v>0</v>
      </c>
      <c r="BJ169" s="18" t="s">
        <v>92</v>
      </c>
      <c r="BK169" s="252">
        <f>ROUND(I169*H169,2)</f>
        <v>0</v>
      </c>
      <c r="BL169" s="18" t="s">
        <v>227</v>
      </c>
      <c r="BM169" s="251" t="s">
        <v>1505</v>
      </c>
    </row>
    <row r="170" s="2" customFormat="1" ht="31.92453" customHeight="1">
      <c r="A170" s="39"/>
      <c r="B170" s="40"/>
      <c r="C170" s="239" t="s">
        <v>336</v>
      </c>
      <c r="D170" s="239" t="s">
        <v>213</v>
      </c>
      <c r="E170" s="240" t="s">
        <v>476</v>
      </c>
      <c r="F170" s="241" t="s">
        <v>477</v>
      </c>
      <c r="G170" s="242" t="s">
        <v>264</v>
      </c>
      <c r="H170" s="243">
        <v>1.1699999999999999</v>
      </c>
      <c r="I170" s="244"/>
      <c r="J170" s="245">
        <f>ROUND(I170*H170,2)</f>
        <v>0</v>
      </c>
      <c r="K170" s="246"/>
      <c r="L170" s="45"/>
      <c r="M170" s="247" t="s">
        <v>1</v>
      </c>
      <c r="N170" s="248" t="s">
        <v>42</v>
      </c>
      <c r="O170" s="98"/>
      <c r="P170" s="249">
        <f>O170*H170</f>
        <v>0</v>
      </c>
      <c r="Q170" s="249">
        <v>2.2632400000000001</v>
      </c>
      <c r="R170" s="249">
        <f>Q170*H170</f>
        <v>2.6479908000000001</v>
      </c>
      <c r="S170" s="249">
        <v>0</v>
      </c>
      <c r="T170" s="250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51" t="s">
        <v>227</v>
      </c>
      <c r="AT170" s="251" t="s">
        <v>213</v>
      </c>
      <c r="AU170" s="251" t="s">
        <v>92</v>
      </c>
      <c r="AY170" s="18" t="s">
        <v>210</v>
      </c>
      <c r="BE170" s="252">
        <f>IF(N170="základná",J170,0)</f>
        <v>0</v>
      </c>
      <c r="BF170" s="252">
        <f>IF(N170="znížená",J170,0)</f>
        <v>0</v>
      </c>
      <c r="BG170" s="252">
        <f>IF(N170="zákl. prenesená",J170,0)</f>
        <v>0</v>
      </c>
      <c r="BH170" s="252">
        <f>IF(N170="zníž. prenesená",J170,0)</f>
        <v>0</v>
      </c>
      <c r="BI170" s="252">
        <f>IF(N170="nulová",J170,0)</f>
        <v>0</v>
      </c>
      <c r="BJ170" s="18" t="s">
        <v>92</v>
      </c>
      <c r="BK170" s="252">
        <f>ROUND(I170*H170,2)</f>
        <v>0</v>
      </c>
      <c r="BL170" s="18" t="s">
        <v>227</v>
      </c>
      <c r="BM170" s="251" t="s">
        <v>1506</v>
      </c>
    </row>
    <row r="171" s="13" customFormat="1">
      <c r="A171" s="13"/>
      <c r="B171" s="258"/>
      <c r="C171" s="259"/>
      <c r="D171" s="260" t="s">
        <v>256</v>
      </c>
      <c r="E171" s="261" t="s">
        <v>1</v>
      </c>
      <c r="F171" s="262" t="s">
        <v>1458</v>
      </c>
      <c r="G171" s="259"/>
      <c r="H171" s="263">
        <v>1.1699999999999999</v>
      </c>
      <c r="I171" s="264"/>
      <c r="J171" s="259"/>
      <c r="K171" s="259"/>
      <c r="L171" s="265"/>
      <c r="M171" s="266"/>
      <c r="N171" s="267"/>
      <c r="O171" s="267"/>
      <c r="P171" s="267"/>
      <c r="Q171" s="267"/>
      <c r="R171" s="267"/>
      <c r="S171" s="267"/>
      <c r="T171" s="268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69" t="s">
        <v>256</v>
      </c>
      <c r="AU171" s="269" t="s">
        <v>92</v>
      </c>
      <c r="AV171" s="13" t="s">
        <v>92</v>
      </c>
      <c r="AW171" s="13" t="s">
        <v>32</v>
      </c>
      <c r="AX171" s="13" t="s">
        <v>84</v>
      </c>
      <c r="AY171" s="269" t="s">
        <v>210</v>
      </c>
    </row>
    <row r="172" s="2" customFormat="1" ht="23.4566" customHeight="1">
      <c r="A172" s="39"/>
      <c r="B172" s="40"/>
      <c r="C172" s="239" t="s">
        <v>340</v>
      </c>
      <c r="D172" s="239" t="s">
        <v>213</v>
      </c>
      <c r="E172" s="240" t="s">
        <v>486</v>
      </c>
      <c r="F172" s="241" t="s">
        <v>487</v>
      </c>
      <c r="G172" s="242" t="s">
        <v>254</v>
      </c>
      <c r="H172" s="243">
        <v>0.23999999999999999</v>
      </c>
      <c r="I172" s="244"/>
      <c r="J172" s="245">
        <f>ROUND(I172*H172,2)</f>
        <v>0</v>
      </c>
      <c r="K172" s="246"/>
      <c r="L172" s="45"/>
      <c r="M172" s="247" t="s">
        <v>1</v>
      </c>
      <c r="N172" s="248" t="s">
        <v>42</v>
      </c>
      <c r="O172" s="98"/>
      <c r="P172" s="249">
        <f>O172*H172</f>
        <v>0</v>
      </c>
      <c r="Q172" s="249">
        <v>0.02266</v>
      </c>
      <c r="R172" s="249">
        <f>Q172*H172</f>
        <v>0.0054383999999999995</v>
      </c>
      <c r="S172" s="249">
        <v>0</v>
      </c>
      <c r="T172" s="250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51" t="s">
        <v>227</v>
      </c>
      <c r="AT172" s="251" t="s">
        <v>213</v>
      </c>
      <c r="AU172" s="251" t="s">
        <v>92</v>
      </c>
      <c r="AY172" s="18" t="s">
        <v>210</v>
      </c>
      <c r="BE172" s="252">
        <f>IF(N172="základná",J172,0)</f>
        <v>0</v>
      </c>
      <c r="BF172" s="252">
        <f>IF(N172="znížená",J172,0)</f>
        <v>0</v>
      </c>
      <c r="BG172" s="252">
        <f>IF(N172="zákl. prenesená",J172,0)</f>
        <v>0</v>
      </c>
      <c r="BH172" s="252">
        <f>IF(N172="zníž. prenesená",J172,0)</f>
        <v>0</v>
      </c>
      <c r="BI172" s="252">
        <f>IF(N172="nulová",J172,0)</f>
        <v>0</v>
      </c>
      <c r="BJ172" s="18" t="s">
        <v>92</v>
      </c>
      <c r="BK172" s="252">
        <f>ROUND(I172*H172,2)</f>
        <v>0</v>
      </c>
      <c r="BL172" s="18" t="s">
        <v>227</v>
      </c>
      <c r="BM172" s="251" t="s">
        <v>1507</v>
      </c>
    </row>
    <row r="173" s="13" customFormat="1">
      <c r="A173" s="13"/>
      <c r="B173" s="258"/>
      <c r="C173" s="259"/>
      <c r="D173" s="260" t="s">
        <v>256</v>
      </c>
      <c r="E173" s="261" t="s">
        <v>1</v>
      </c>
      <c r="F173" s="262" t="s">
        <v>1460</v>
      </c>
      <c r="G173" s="259"/>
      <c r="H173" s="263">
        <v>0.23999999999999999</v>
      </c>
      <c r="I173" s="264"/>
      <c r="J173" s="259"/>
      <c r="K173" s="259"/>
      <c r="L173" s="265"/>
      <c r="M173" s="266"/>
      <c r="N173" s="267"/>
      <c r="O173" s="267"/>
      <c r="P173" s="267"/>
      <c r="Q173" s="267"/>
      <c r="R173" s="267"/>
      <c r="S173" s="267"/>
      <c r="T173" s="268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69" t="s">
        <v>256</v>
      </c>
      <c r="AU173" s="269" t="s">
        <v>92</v>
      </c>
      <c r="AV173" s="13" t="s">
        <v>92</v>
      </c>
      <c r="AW173" s="13" t="s">
        <v>32</v>
      </c>
      <c r="AX173" s="13" t="s">
        <v>76</v>
      </c>
      <c r="AY173" s="269" t="s">
        <v>210</v>
      </c>
    </row>
    <row r="174" s="2" customFormat="1" ht="31.92453" customHeight="1">
      <c r="A174" s="39"/>
      <c r="B174" s="40"/>
      <c r="C174" s="239" t="s">
        <v>346</v>
      </c>
      <c r="D174" s="239" t="s">
        <v>213</v>
      </c>
      <c r="E174" s="240" t="s">
        <v>491</v>
      </c>
      <c r="F174" s="241" t="s">
        <v>492</v>
      </c>
      <c r="G174" s="242" t="s">
        <v>254</v>
      </c>
      <c r="H174" s="243">
        <v>17.559999999999999</v>
      </c>
      <c r="I174" s="244"/>
      <c r="J174" s="245">
        <f>ROUND(I174*H174,2)</f>
        <v>0</v>
      </c>
      <c r="K174" s="246"/>
      <c r="L174" s="45"/>
      <c r="M174" s="247" t="s">
        <v>1</v>
      </c>
      <c r="N174" s="248" t="s">
        <v>42</v>
      </c>
      <c r="O174" s="98"/>
      <c r="P174" s="249">
        <f>O174*H174</f>
        <v>0</v>
      </c>
      <c r="Q174" s="249">
        <v>0.74894000000000005</v>
      </c>
      <c r="R174" s="249">
        <f>Q174*H174</f>
        <v>13.1513864</v>
      </c>
      <c r="S174" s="249">
        <v>0</v>
      </c>
      <c r="T174" s="250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51" t="s">
        <v>227</v>
      </c>
      <c r="AT174" s="251" t="s">
        <v>213</v>
      </c>
      <c r="AU174" s="251" t="s">
        <v>92</v>
      </c>
      <c r="AY174" s="18" t="s">
        <v>210</v>
      </c>
      <c r="BE174" s="252">
        <f>IF(N174="základná",J174,0)</f>
        <v>0</v>
      </c>
      <c r="BF174" s="252">
        <f>IF(N174="znížená",J174,0)</f>
        <v>0</v>
      </c>
      <c r="BG174" s="252">
        <f>IF(N174="zákl. prenesená",J174,0)</f>
        <v>0</v>
      </c>
      <c r="BH174" s="252">
        <f>IF(N174="zníž. prenesená",J174,0)</f>
        <v>0</v>
      </c>
      <c r="BI174" s="252">
        <f>IF(N174="nulová",J174,0)</f>
        <v>0</v>
      </c>
      <c r="BJ174" s="18" t="s">
        <v>92</v>
      </c>
      <c r="BK174" s="252">
        <f>ROUND(I174*H174,2)</f>
        <v>0</v>
      </c>
      <c r="BL174" s="18" t="s">
        <v>227</v>
      </c>
      <c r="BM174" s="251" t="s">
        <v>1508</v>
      </c>
    </row>
    <row r="175" s="13" customFormat="1">
      <c r="A175" s="13"/>
      <c r="B175" s="258"/>
      <c r="C175" s="259"/>
      <c r="D175" s="260" t="s">
        <v>256</v>
      </c>
      <c r="E175" s="261" t="s">
        <v>1</v>
      </c>
      <c r="F175" s="262" t="s">
        <v>1452</v>
      </c>
      <c r="G175" s="259"/>
      <c r="H175" s="263">
        <v>10</v>
      </c>
      <c r="I175" s="264"/>
      <c r="J175" s="259"/>
      <c r="K175" s="259"/>
      <c r="L175" s="265"/>
      <c r="M175" s="266"/>
      <c r="N175" s="267"/>
      <c r="O175" s="267"/>
      <c r="P175" s="267"/>
      <c r="Q175" s="267"/>
      <c r="R175" s="267"/>
      <c r="S175" s="267"/>
      <c r="T175" s="268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69" t="s">
        <v>256</v>
      </c>
      <c r="AU175" s="269" t="s">
        <v>92</v>
      </c>
      <c r="AV175" s="13" t="s">
        <v>92</v>
      </c>
      <c r="AW175" s="13" t="s">
        <v>32</v>
      </c>
      <c r="AX175" s="13" t="s">
        <v>76</v>
      </c>
      <c r="AY175" s="269" t="s">
        <v>210</v>
      </c>
    </row>
    <row r="176" s="13" customFormat="1">
      <c r="A176" s="13"/>
      <c r="B176" s="258"/>
      <c r="C176" s="259"/>
      <c r="D176" s="260" t="s">
        <v>256</v>
      </c>
      <c r="E176" s="261" t="s">
        <v>1</v>
      </c>
      <c r="F176" s="262" t="s">
        <v>1453</v>
      </c>
      <c r="G176" s="259"/>
      <c r="H176" s="263">
        <v>7.5599999999999996</v>
      </c>
      <c r="I176" s="264"/>
      <c r="J176" s="259"/>
      <c r="K176" s="259"/>
      <c r="L176" s="265"/>
      <c r="M176" s="266"/>
      <c r="N176" s="267"/>
      <c r="O176" s="267"/>
      <c r="P176" s="267"/>
      <c r="Q176" s="267"/>
      <c r="R176" s="267"/>
      <c r="S176" s="267"/>
      <c r="T176" s="268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69" t="s">
        <v>256</v>
      </c>
      <c r="AU176" s="269" t="s">
        <v>92</v>
      </c>
      <c r="AV176" s="13" t="s">
        <v>92</v>
      </c>
      <c r="AW176" s="13" t="s">
        <v>32</v>
      </c>
      <c r="AX176" s="13" t="s">
        <v>76</v>
      </c>
      <c r="AY176" s="269" t="s">
        <v>210</v>
      </c>
    </row>
    <row r="177" s="12" customFormat="1" ht="22.8" customHeight="1">
      <c r="A177" s="12"/>
      <c r="B177" s="223"/>
      <c r="C177" s="224"/>
      <c r="D177" s="225" t="s">
        <v>75</v>
      </c>
      <c r="E177" s="237" t="s">
        <v>277</v>
      </c>
      <c r="F177" s="237" t="s">
        <v>941</v>
      </c>
      <c r="G177" s="224"/>
      <c r="H177" s="224"/>
      <c r="I177" s="227"/>
      <c r="J177" s="238">
        <f>BK177</f>
        <v>0</v>
      </c>
      <c r="K177" s="224"/>
      <c r="L177" s="229"/>
      <c r="M177" s="230"/>
      <c r="N177" s="231"/>
      <c r="O177" s="231"/>
      <c r="P177" s="232">
        <f>SUM(P178:P180)</f>
        <v>0</v>
      </c>
      <c r="Q177" s="231"/>
      <c r="R177" s="232">
        <f>SUM(R178:R180)</f>
        <v>0.072456300000000001</v>
      </c>
      <c r="S177" s="231"/>
      <c r="T177" s="233">
        <f>SUM(T178:T180)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34" t="s">
        <v>84</v>
      </c>
      <c r="AT177" s="235" t="s">
        <v>75</v>
      </c>
      <c r="AU177" s="235" t="s">
        <v>84</v>
      </c>
      <c r="AY177" s="234" t="s">
        <v>210</v>
      </c>
      <c r="BK177" s="236">
        <f>SUM(BK178:BK180)</f>
        <v>0</v>
      </c>
    </row>
    <row r="178" s="2" customFormat="1" ht="31.92453" customHeight="1">
      <c r="A178" s="39"/>
      <c r="B178" s="40"/>
      <c r="C178" s="239" t="s">
        <v>353</v>
      </c>
      <c r="D178" s="239" t="s">
        <v>213</v>
      </c>
      <c r="E178" s="240" t="s">
        <v>1118</v>
      </c>
      <c r="F178" s="241" t="s">
        <v>1119</v>
      </c>
      <c r="G178" s="242" t="s">
        <v>254</v>
      </c>
      <c r="H178" s="243">
        <v>3.71</v>
      </c>
      <c r="I178" s="244"/>
      <c r="J178" s="245">
        <f>ROUND(I178*H178,2)</f>
        <v>0</v>
      </c>
      <c r="K178" s="246"/>
      <c r="L178" s="45"/>
      <c r="M178" s="247" t="s">
        <v>1</v>
      </c>
      <c r="N178" s="248" t="s">
        <v>42</v>
      </c>
      <c r="O178" s="98"/>
      <c r="P178" s="249">
        <f>O178*H178</f>
        <v>0</v>
      </c>
      <c r="Q178" s="249">
        <v>0.019529999999999999</v>
      </c>
      <c r="R178" s="249">
        <f>Q178*H178</f>
        <v>0.072456300000000001</v>
      </c>
      <c r="S178" s="249">
        <v>0</v>
      </c>
      <c r="T178" s="250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51" t="s">
        <v>227</v>
      </c>
      <c r="AT178" s="251" t="s">
        <v>213</v>
      </c>
      <c r="AU178" s="251" t="s">
        <v>92</v>
      </c>
      <c r="AY178" s="18" t="s">
        <v>210</v>
      </c>
      <c r="BE178" s="252">
        <f>IF(N178="základná",J178,0)</f>
        <v>0</v>
      </c>
      <c r="BF178" s="252">
        <f>IF(N178="znížená",J178,0)</f>
        <v>0</v>
      </c>
      <c r="BG178" s="252">
        <f>IF(N178="zákl. prenesená",J178,0)</f>
        <v>0</v>
      </c>
      <c r="BH178" s="252">
        <f>IF(N178="zníž. prenesená",J178,0)</f>
        <v>0</v>
      </c>
      <c r="BI178" s="252">
        <f>IF(N178="nulová",J178,0)</f>
        <v>0</v>
      </c>
      <c r="BJ178" s="18" t="s">
        <v>92</v>
      </c>
      <c r="BK178" s="252">
        <f>ROUND(I178*H178,2)</f>
        <v>0</v>
      </c>
      <c r="BL178" s="18" t="s">
        <v>227</v>
      </c>
      <c r="BM178" s="251" t="s">
        <v>1120</v>
      </c>
    </row>
    <row r="179" s="13" customFormat="1">
      <c r="A179" s="13"/>
      <c r="B179" s="258"/>
      <c r="C179" s="259"/>
      <c r="D179" s="260" t="s">
        <v>256</v>
      </c>
      <c r="E179" s="261" t="s">
        <v>1</v>
      </c>
      <c r="F179" s="262" t="s">
        <v>1509</v>
      </c>
      <c r="G179" s="259"/>
      <c r="H179" s="263">
        <v>3.71</v>
      </c>
      <c r="I179" s="264"/>
      <c r="J179" s="259"/>
      <c r="K179" s="259"/>
      <c r="L179" s="265"/>
      <c r="M179" s="266"/>
      <c r="N179" s="267"/>
      <c r="O179" s="267"/>
      <c r="P179" s="267"/>
      <c r="Q179" s="267"/>
      <c r="R179" s="267"/>
      <c r="S179" s="267"/>
      <c r="T179" s="268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69" t="s">
        <v>256</v>
      </c>
      <c r="AU179" s="269" t="s">
        <v>92</v>
      </c>
      <c r="AV179" s="13" t="s">
        <v>92</v>
      </c>
      <c r="AW179" s="13" t="s">
        <v>32</v>
      </c>
      <c r="AX179" s="13" t="s">
        <v>76</v>
      </c>
      <c r="AY179" s="269" t="s">
        <v>210</v>
      </c>
    </row>
    <row r="180" s="14" customFormat="1">
      <c r="A180" s="14"/>
      <c r="B180" s="270"/>
      <c r="C180" s="271"/>
      <c r="D180" s="260" t="s">
        <v>256</v>
      </c>
      <c r="E180" s="272" t="s">
        <v>1</v>
      </c>
      <c r="F180" s="273" t="s">
        <v>268</v>
      </c>
      <c r="G180" s="271"/>
      <c r="H180" s="274">
        <v>3.71</v>
      </c>
      <c r="I180" s="275"/>
      <c r="J180" s="271"/>
      <c r="K180" s="271"/>
      <c r="L180" s="276"/>
      <c r="M180" s="277"/>
      <c r="N180" s="278"/>
      <c r="O180" s="278"/>
      <c r="P180" s="278"/>
      <c r="Q180" s="278"/>
      <c r="R180" s="278"/>
      <c r="S180" s="278"/>
      <c r="T180" s="279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80" t="s">
        <v>256</v>
      </c>
      <c r="AU180" s="280" t="s">
        <v>92</v>
      </c>
      <c r="AV180" s="14" t="s">
        <v>227</v>
      </c>
      <c r="AW180" s="14" t="s">
        <v>32</v>
      </c>
      <c r="AX180" s="14" t="s">
        <v>84</v>
      </c>
      <c r="AY180" s="280" t="s">
        <v>210</v>
      </c>
    </row>
    <row r="181" s="12" customFormat="1" ht="22.8" customHeight="1">
      <c r="A181" s="12"/>
      <c r="B181" s="223"/>
      <c r="C181" s="224"/>
      <c r="D181" s="225" t="s">
        <v>75</v>
      </c>
      <c r="E181" s="237" t="s">
        <v>293</v>
      </c>
      <c r="F181" s="237" t="s">
        <v>594</v>
      </c>
      <c r="G181" s="224"/>
      <c r="H181" s="224"/>
      <c r="I181" s="227"/>
      <c r="J181" s="238">
        <f>BK181</f>
        <v>0</v>
      </c>
      <c r="K181" s="224"/>
      <c r="L181" s="229"/>
      <c r="M181" s="230"/>
      <c r="N181" s="231"/>
      <c r="O181" s="231"/>
      <c r="P181" s="232">
        <f>SUM(P182:P197)</f>
        <v>0</v>
      </c>
      <c r="Q181" s="231"/>
      <c r="R181" s="232">
        <f>SUM(R182:R197)</f>
        <v>0.081509999999999999</v>
      </c>
      <c r="S181" s="231"/>
      <c r="T181" s="233">
        <f>SUM(T182:T197)</f>
        <v>3.0310899999999998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34" t="s">
        <v>84</v>
      </c>
      <c r="AT181" s="235" t="s">
        <v>75</v>
      </c>
      <c r="AU181" s="235" t="s">
        <v>84</v>
      </c>
      <c r="AY181" s="234" t="s">
        <v>210</v>
      </c>
      <c r="BK181" s="236">
        <f>SUM(BK182:BK197)</f>
        <v>0</v>
      </c>
    </row>
    <row r="182" s="2" customFormat="1" ht="16.30189" customHeight="1">
      <c r="A182" s="39"/>
      <c r="B182" s="40"/>
      <c r="C182" s="239" t="s">
        <v>7</v>
      </c>
      <c r="D182" s="239" t="s">
        <v>213</v>
      </c>
      <c r="E182" s="240" t="s">
        <v>1134</v>
      </c>
      <c r="F182" s="241" t="s">
        <v>1135</v>
      </c>
      <c r="G182" s="242" t="s">
        <v>563</v>
      </c>
      <c r="H182" s="243">
        <v>1</v>
      </c>
      <c r="I182" s="244"/>
      <c r="J182" s="245">
        <f>ROUND(I182*H182,2)</f>
        <v>0</v>
      </c>
      <c r="K182" s="246"/>
      <c r="L182" s="45"/>
      <c r="M182" s="247" t="s">
        <v>1</v>
      </c>
      <c r="N182" s="248" t="s">
        <v>42</v>
      </c>
      <c r="O182" s="98"/>
      <c r="P182" s="249">
        <f>O182*H182</f>
        <v>0</v>
      </c>
      <c r="Q182" s="249">
        <v>0.077670000000000003</v>
      </c>
      <c r="R182" s="249">
        <f>Q182*H182</f>
        <v>0.077670000000000003</v>
      </c>
      <c r="S182" s="249">
        <v>0</v>
      </c>
      <c r="T182" s="250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51" t="s">
        <v>227</v>
      </c>
      <c r="AT182" s="251" t="s">
        <v>213</v>
      </c>
      <c r="AU182" s="251" t="s">
        <v>92</v>
      </c>
      <c r="AY182" s="18" t="s">
        <v>210</v>
      </c>
      <c r="BE182" s="252">
        <f>IF(N182="základná",J182,0)</f>
        <v>0</v>
      </c>
      <c r="BF182" s="252">
        <f>IF(N182="znížená",J182,0)</f>
        <v>0</v>
      </c>
      <c r="BG182" s="252">
        <f>IF(N182="zákl. prenesená",J182,0)</f>
        <v>0</v>
      </c>
      <c r="BH182" s="252">
        <f>IF(N182="zníž. prenesená",J182,0)</f>
        <v>0</v>
      </c>
      <c r="BI182" s="252">
        <f>IF(N182="nulová",J182,0)</f>
        <v>0</v>
      </c>
      <c r="BJ182" s="18" t="s">
        <v>92</v>
      </c>
      <c r="BK182" s="252">
        <f>ROUND(I182*H182,2)</f>
        <v>0</v>
      </c>
      <c r="BL182" s="18" t="s">
        <v>227</v>
      </c>
      <c r="BM182" s="251" t="s">
        <v>1136</v>
      </c>
    </row>
    <row r="183" s="2" customFormat="1" ht="23.4566" customHeight="1">
      <c r="A183" s="39"/>
      <c r="B183" s="40"/>
      <c r="C183" s="239" t="s">
        <v>362</v>
      </c>
      <c r="D183" s="239" t="s">
        <v>213</v>
      </c>
      <c r="E183" s="240" t="s">
        <v>1475</v>
      </c>
      <c r="F183" s="241" t="s">
        <v>1476</v>
      </c>
      <c r="G183" s="242" t="s">
        <v>254</v>
      </c>
      <c r="H183" s="243">
        <v>2.73</v>
      </c>
      <c r="I183" s="244"/>
      <c r="J183" s="245">
        <f>ROUND(I183*H183,2)</f>
        <v>0</v>
      </c>
      <c r="K183" s="246"/>
      <c r="L183" s="45"/>
      <c r="M183" s="247" t="s">
        <v>1</v>
      </c>
      <c r="N183" s="248" t="s">
        <v>42</v>
      </c>
      <c r="O183" s="98"/>
      <c r="P183" s="249">
        <f>O183*H183</f>
        <v>0</v>
      </c>
      <c r="Q183" s="249">
        <v>0</v>
      </c>
      <c r="R183" s="249">
        <f>Q183*H183</f>
        <v>0</v>
      </c>
      <c r="S183" s="249">
        <v>0</v>
      </c>
      <c r="T183" s="250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51" t="s">
        <v>227</v>
      </c>
      <c r="AT183" s="251" t="s">
        <v>213</v>
      </c>
      <c r="AU183" s="251" t="s">
        <v>92</v>
      </c>
      <c r="AY183" s="18" t="s">
        <v>210</v>
      </c>
      <c r="BE183" s="252">
        <f>IF(N183="základná",J183,0)</f>
        <v>0</v>
      </c>
      <c r="BF183" s="252">
        <f>IF(N183="znížená",J183,0)</f>
        <v>0</v>
      </c>
      <c r="BG183" s="252">
        <f>IF(N183="zákl. prenesená",J183,0)</f>
        <v>0</v>
      </c>
      <c r="BH183" s="252">
        <f>IF(N183="zníž. prenesená",J183,0)</f>
        <v>0</v>
      </c>
      <c r="BI183" s="252">
        <f>IF(N183="nulová",J183,0)</f>
        <v>0</v>
      </c>
      <c r="BJ183" s="18" t="s">
        <v>92</v>
      </c>
      <c r="BK183" s="252">
        <f>ROUND(I183*H183,2)</f>
        <v>0</v>
      </c>
      <c r="BL183" s="18" t="s">
        <v>227</v>
      </c>
      <c r="BM183" s="251" t="s">
        <v>1477</v>
      </c>
    </row>
    <row r="184" s="13" customFormat="1">
      <c r="A184" s="13"/>
      <c r="B184" s="258"/>
      <c r="C184" s="259"/>
      <c r="D184" s="260" t="s">
        <v>256</v>
      </c>
      <c r="E184" s="261" t="s">
        <v>1</v>
      </c>
      <c r="F184" s="262" t="s">
        <v>1510</v>
      </c>
      <c r="G184" s="259"/>
      <c r="H184" s="263">
        <v>2.73</v>
      </c>
      <c r="I184" s="264"/>
      <c r="J184" s="259"/>
      <c r="K184" s="259"/>
      <c r="L184" s="265"/>
      <c r="M184" s="266"/>
      <c r="N184" s="267"/>
      <c r="O184" s="267"/>
      <c r="P184" s="267"/>
      <c r="Q184" s="267"/>
      <c r="R184" s="267"/>
      <c r="S184" s="267"/>
      <c r="T184" s="268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69" t="s">
        <v>256</v>
      </c>
      <c r="AU184" s="269" t="s">
        <v>92</v>
      </c>
      <c r="AV184" s="13" t="s">
        <v>92</v>
      </c>
      <c r="AW184" s="13" t="s">
        <v>32</v>
      </c>
      <c r="AX184" s="13" t="s">
        <v>76</v>
      </c>
      <c r="AY184" s="269" t="s">
        <v>210</v>
      </c>
    </row>
    <row r="185" s="14" customFormat="1">
      <c r="A185" s="14"/>
      <c r="B185" s="270"/>
      <c r="C185" s="271"/>
      <c r="D185" s="260" t="s">
        <v>256</v>
      </c>
      <c r="E185" s="272" t="s">
        <v>1</v>
      </c>
      <c r="F185" s="273" t="s">
        <v>268</v>
      </c>
      <c r="G185" s="271"/>
      <c r="H185" s="274">
        <v>2.73</v>
      </c>
      <c r="I185" s="275"/>
      <c r="J185" s="271"/>
      <c r="K185" s="271"/>
      <c r="L185" s="276"/>
      <c r="M185" s="277"/>
      <c r="N185" s="278"/>
      <c r="O185" s="278"/>
      <c r="P185" s="278"/>
      <c r="Q185" s="278"/>
      <c r="R185" s="278"/>
      <c r="S185" s="278"/>
      <c r="T185" s="279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80" t="s">
        <v>256</v>
      </c>
      <c r="AU185" s="280" t="s">
        <v>92</v>
      </c>
      <c r="AV185" s="14" t="s">
        <v>227</v>
      </c>
      <c r="AW185" s="14" t="s">
        <v>32</v>
      </c>
      <c r="AX185" s="14" t="s">
        <v>84</v>
      </c>
      <c r="AY185" s="280" t="s">
        <v>210</v>
      </c>
    </row>
    <row r="186" s="2" customFormat="1" ht="31.92453" customHeight="1">
      <c r="A186" s="39"/>
      <c r="B186" s="40"/>
      <c r="C186" s="239" t="s">
        <v>368</v>
      </c>
      <c r="D186" s="239" t="s">
        <v>213</v>
      </c>
      <c r="E186" s="240" t="s">
        <v>1148</v>
      </c>
      <c r="F186" s="241" t="s">
        <v>1149</v>
      </c>
      <c r="G186" s="242" t="s">
        <v>310</v>
      </c>
      <c r="H186" s="243">
        <v>10</v>
      </c>
      <c r="I186" s="244"/>
      <c r="J186" s="245">
        <f>ROUND(I186*H186,2)</f>
        <v>0</v>
      </c>
      <c r="K186" s="246"/>
      <c r="L186" s="45"/>
      <c r="M186" s="247" t="s">
        <v>1</v>
      </c>
      <c r="N186" s="248" t="s">
        <v>42</v>
      </c>
      <c r="O186" s="98"/>
      <c r="P186" s="249">
        <f>O186*H186</f>
        <v>0</v>
      </c>
      <c r="Q186" s="249">
        <v>0</v>
      </c>
      <c r="R186" s="249">
        <f>Q186*H186</f>
        <v>0</v>
      </c>
      <c r="S186" s="249">
        <v>0.1946</v>
      </c>
      <c r="T186" s="250">
        <f>S186*H186</f>
        <v>1.946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51" t="s">
        <v>227</v>
      </c>
      <c r="AT186" s="251" t="s">
        <v>213</v>
      </c>
      <c r="AU186" s="251" t="s">
        <v>92</v>
      </c>
      <c r="AY186" s="18" t="s">
        <v>210</v>
      </c>
      <c r="BE186" s="252">
        <f>IF(N186="základná",J186,0)</f>
        <v>0</v>
      </c>
      <c r="BF186" s="252">
        <f>IF(N186="znížená",J186,0)</f>
        <v>0</v>
      </c>
      <c r="BG186" s="252">
        <f>IF(N186="zákl. prenesená",J186,0)</f>
        <v>0</v>
      </c>
      <c r="BH186" s="252">
        <f>IF(N186="zníž. prenesená",J186,0)</f>
        <v>0</v>
      </c>
      <c r="BI186" s="252">
        <f>IF(N186="nulová",J186,0)</f>
        <v>0</v>
      </c>
      <c r="BJ186" s="18" t="s">
        <v>92</v>
      </c>
      <c r="BK186" s="252">
        <f>ROUND(I186*H186,2)</f>
        <v>0</v>
      </c>
      <c r="BL186" s="18" t="s">
        <v>227</v>
      </c>
      <c r="BM186" s="251" t="s">
        <v>1150</v>
      </c>
    </row>
    <row r="187" s="13" customFormat="1">
      <c r="A187" s="13"/>
      <c r="B187" s="258"/>
      <c r="C187" s="259"/>
      <c r="D187" s="260" t="s">
        <v>256</v>
      </c>
      <c r="E187" s="261" t="s">
        <v>1</v>
      </c>
      <c r="F187" s="262" t="s">
        <v>1151</v>
      </c>
      <c r="G187" s="259"/>
      <c r="H187" s="263">
        <v>10</v>
      </c>
      <c r="I187" s="264"/>
      <c r="J187" s="259"/>
      <c r="K187" s="259"/>
      <c r="L187" s="265"/>
      <c r="M187" s="266"/>
      <c r="N187" s="267"/>
      <c r="O187" s="267"/>
      <c r="P187" s="267"/>
      <c r="Q187" s="267"/>
      <c r="R187" s="267"/>
      <c r="S187" s="267"/>
      <c r="T187" s="268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69" t="s">
        <v>256</v>
      </c>
      <c r="AU187" s="269" t="s">
        <v>92</v>
      </c>
      <c r="AV187" s="13" t="s">
        <v>92</v>
      </c>
      <c r="AW187" s="13" t="s">
        <v>32</v>
      </c>
      <c r="AX187" s="13" t="s">
        <v>84</v>
      </c>
      <c r="AY187" s="269" t="s">
        <v>210</v>
      </c>
    </row>
    <row r="188" s="2" customFormat="1" ht="23.4566" customHeight="1">
      <c r="A188" s="39"/>
      <c r="B188" s="40"/>
      <c r="C188" s="239" t="s">
        <v>373</v>
      </c>
      <c r="D188" s="239" t="s">
        <v>213</v>
      </c>
      <c r="E188" s="240" t="s">
        <v>1412</v>
      </c>
      <c r="F188" s="241" t="s">
        <v>1413</v>
      </c>
      <c r="G188" s="242" t="s">
        <v>310</v>
      </c>
      <c r="H188" s="243">
        <v>19</v>
      </c>
      <c r="I188" s="244"/>
      <c r="J188" s="245">
        <f>ROUND(I188*H188,2)</f>
        <v>0</v>
      </c>
      <c r="K188" s="246"/>
      <c r="L188" s="45"/>
      <c r="M188" s="247" t="s">
        <v>1</v>
      </c>
      <c r="N188" s="248" t="s">
        <v>42</v>
      </c>
      <c r="O188" s="98"/>
      <c r="P188" s="249">
        <f>O188*H188</f>
        <v>0</v>
      </c>
      <c r="Q188" s="249">
        <v>0</v>
      </c>
      <c r="R188" s="249">
        <f>Q188*H188</f>
        <v>0</v>
      </c>
      <c r="S188" s="249">
        <v>0.057110000000000001</v>
      </c>
      <c r="T188" s="250">
        <f>S188*H188</f>
        <v>1.0850900000000001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51" t="s">
        <v>227</v>
      </c>
      <c r="AT188" s="251" t="s">
        <v>213</v>
      </c>
      <c r="AU188" s="251" t="s">
        <v>92</v>
      </c>
      <c r="AY188" s="18" t="s">
        <v>210</v>
      </c>
      <c r="BE188" s="252">
        <f>IF(N188="základná",J188,0)</f>
        <v>0</v>
      </c>
      <c r="BF188" s="252">
        <f>IF(N188="znížená",J188,0)</f>
        <v>0</v>
      </c>
      <c r="BG188" s="252">
        <f>IF(N188="zákl. prenesená",J188,0)</f>
        <v>0</v>
      </c>
      <c r="BH188" s="252">
        <f>IF(N188="zníž. prenesená",J188,0)</f>
        <v>0</v>
      </c>
      <c r="BI188" s="252">
        <f>IF(N188="nulová",J188,0)</f>
        <v>0</v>
      </c>
      <c r="BJ188" s="18" t="s">
        <v>92</v>
      </c>
      <c r="BK188" s="252">
        <f>ROUND(I188*H188,2)</f>
        <v>0</v>
      </c>
      <c r="BL188" s="18" t="s">
        <v>227</v>
      </c>
      <c r="BM188" s="251" t="s">
        <v>1481</v>
      </c>
    </row>
    <row r="189" s="2" customFormat="1" ht="36.72453" customHeight="1">
      <c r="A189" s="39"/>
      <c r="B189" s="40"/>
      <c r="C189" s="239" t="s">
        <v>378</v>
      </c>
      <c r="D189" s="239" t="s">
        <v>213</v>
      </c>
      <c r="E189" s="240" t="s">
        <v>1152</v>
      </c>
      <c r="F189" s="241" t="s">
        <v>1153</v>
      </c>
      <c r="G189" s="242" t="s">
        <v>563</v>
      </c>
      <c r="H189" s="243">
        <v>24</v>
      </c>
      <c r="I189" s="244"/>
      <c r="J189" s="245">
        <f>ROUND(I189*H189,2)</f>
        <v>0</v>
      </c>
      <c r="K189" s="246"/>
      <c r="L189" s="45"/>
      <c r="M189" s="247" t="s">
        <v>1</v>
      </c>
      <c r="N189" s="248" t="s">
        <v>42</v>
      </c>
      <c r="O189" s="98"/>
      <c r="P189" s="249">
        <f>O189*H189</f>
        <v>0</v>
      </c>
      <c r="Q189" s="249">
        <v>0.00016000000000000001</v>
      </c>
      <c r="R189" s="249">
        <f>Q189*H189</f>
        <v>0.0038400000000000005</v>
      </c>
      <c r="S189" s="249">
        <v>0</v>
      </c>
      <c r="T189" s="250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51" t="s">
        <v>227</v>
      </c>
      <c r="AT189" s="251" t="s">
        <v>213</v>
      </c>
      <c r="AU189" s="251" t="s">
        <v>92</v>
      </c>
      <c r="AY189" s="18" t="s">
        <v>210</v>
      </c>
      <c r="BE189" s="252">
        <f>IF(N189="základná",J189,0)</f>
        <v>0</v>
      </c>
      <c r="BF189" s="252">
        <f>IF(N189="znížená",J189,0)</f>
        <v>0</v>
      </c>
      <c r="BG189" s="252">
        <f>IF(N189="zákl. prenesená",J189,0)</f>
        <v>0</v>
      </c>
      <c r="BH189" s="252">
        <f>IF(N189="zníž. prenesená",J189,0)</f>
        <v>0</v>
      </c>
      <c r="BI189" s="252">
        <f>IF(N189="nulová",J189,0)</f>
        <v>0</v>
      </c>
      <c r="BJ189" s="18" t="s">
        <v>92</v>
      </c>
      <c r="BK189" s="252">
        <f>ROUND(I189*H189,2)</f>
        <v>0</v>
      </c>
      <c r="BL189" s="18" t="s">
        <v>227</v>
      </c>
      <c r="BM189" s="251" t="s">
        <v>1511</v>
      </c>
    </row>
    <row r="190" s="13" customFormat="1">
      <c r="A190" s="13"/>
      <c r="B190" s="258"/>
      <c r="C190" s="259"/>
      <c r="D190" s="260" t="s">
        <v>256</v>
      </c>
      <c r="E190" s="261" t="s">
        <v>1</v>
      </c>
      <c r="F190" s="262" t="s">
        <v>1483</v>
      </c>
      <c r="G190" s="259"/>
      <c r="H190" s="263">
        <v>24</v>
      </c>
      <c r="I190" s="264"/>
      <c r="J190" s="259"/>
      <c r="K190" s="259"/>
      <c r="L190" s="265"/>
      <c r="M190" s="266"/>
      <c r="N190" s="267"/>
      <c r="O190" s="267"/>
      <c r="P190" s="267"/>
      <c r="Q190" s="267"/>
      <c r="R190" s="267"/>
      <c r="S190" s="267"/>
      <c r="T190" s="268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69" t="s">
        <v>256</v>
      </c>
      <c r="AU190" s="269" t="s">
        <v>92</v>
      </c>
      <c r="AV190" s="13" t="s">
        <v>92</v>
      </c>
      <c r="AW190" s="13" t="s">
        <v>32</v>
      </c>
      <c r="AX190" s="13" t="s">
        <v>76</v>
      </c>
      <c r="AY190" s="269" t="s">
        <v>210</v>
      </c>
    </row>
    <row r="191" s="14" customFormat="1">
      <c r="A191" s="14"/>
      <c r="B191" s="270"/>
      <c r="C191" s="271"/>
      <c r="D191" s="260" t="s">
        <v>256</v>
      </c>
      <c r="E191" s="272" t="s">
        <v>1</v>
      </c>
      <c r="F191" s="273" t="s">
        <v>268</v>
      </c>
      <c r="G191" s="271"/>
      <c r="H191" s="274">
        <v>24</v>
      </c>
      <c r="I191" s="275"/>
      <c r="J191" s="271"/>
      <c r="K191" s="271"/>
      <c r="L191" s="276"/>
      <c r="M191" s="277"/>
      <c r="N191" s="278"/>
      <c r="O191" s="278"/>
      <c r="P191" s="278"/>
      <c r="Q191" s="278"/>
      <c r="R191" s="278"/>
      <c r="S191" s="278"/>
      <c r="T191" s="279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80" t="s">
        <v>256</v>
      </c>
      <c r="AU191" s="280" t="s">
        <v>92</v>
      </c>
      <c r="AV191" s="14" t="s">
        <v>227</v>
      </c>
      <c r="AW191" s="14" t="s">
        <v>32</v>
      </c>
      <c r="AX191" s="14" t="s">
        <v>84</v>
      </c>
      <c r="AY191" s="280" t="s">
        <v>210</v>
      </c>
    </row>
    <row r="192" s="2" customFormat="1" ht="23.4566" customHeight="1">
      <c r="A192" s="39"/>
      <c r="B192" s="40"/>
      <c r="C192" s="239" t="s">
        <v>383</v>
      </c>
      <c r="D192" s="239" t="s">
        <v>213</v>
      </c>
      <c r="E192" s="240" t="s">
        <v>796</v>
      </c>
      <c r="F192" s="241" t="s">
        <v>797</v>
      </c>
      <c r="G192" s="242" t="s">
        <v>333</v>
      </c>
      <c r="H192" s="243">
        <v>2.0579999999999998</v>
      </c>
      <c r="I192" s="244"/>
      <c r="J192" s="245">
        <f>ROUND(I192*H192,2)</f>
        <v>0</v>
      </c>
      <c r="K192" s="246"/>
      <c r="L192" s="45"/>
      <c r="M192" s="247" t="s">
        <v>1</v>
      </c>
      <c r="N192" s="248" t="s">
        <v>42</v>
      </c>
      <c r="O192" s="98"/>
      <c r="P192" s="249">
        <f>O192*H192</f>
        <v>0</v>
      </c>
      <c r="Q192" s="249">
        <v>0</v>
      </c>
      <c r="R192" s="249">
        <f>Q192*H192</f>
        <v>0</v>
      </c>
      <c r="S192" s="249">
        <v>0</v>
      </c>
      <c r="T192" s="250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51" t="s">
        <v>227</v>
      </c>
      <c r="AT192" s="251" t="s">
        <v>213</v>
      </c>
      <c r="AU192" s="251" t="s">
        <v>92</v>
      </c>
      <c r="AY192" s="18" t="s">
        <v>210</v>
      </c>
      <c r="BE192" s="252">
        <f>IF(N192="základná",J192,0)</f>
        <v>0</v>
      </c>
      <c r="BF192" s="252">
        <f>IF(N192="znížená",J192,0)</f>
        <v>0</v>
      </c>
      <c r="BG192" s="252">
        <f>IF(N192="zákl. prenesená",J192,0)</f>
        <v>0</v>
      </c>
      <c r="BH192" s="252">
        <f>IF(N192="zníž. prenesená",J192,0)</f>
        <v>0</v>
      </c>
      <c r="BI192" s="252">
        <f>IF(N192="nulová",J192,0)</f>
        <v>0</v>
      </c>
      <c r="BJ192" s="18" t="s">
        <v>92</v>
      </c>
      <c r="BK192" s="252">
        <f>ROUND(I192*H192,2)</f>
        <v>0</v>
      </c>
      <c r="BL192" s="18" t="s">
        <v>227</v>
      </c>
      <c r="BM192" s="251" t="s">
        <v>1484</v>
      </c>
    </row>
    <row r="193" s="13" customFormat="1">
      <c r="A193" s="13"/>
      <c r="B193" s="258"/>
      <c r="C193" s="259"/>
      <c r="D193" s="260" t="s">
        <v>256</v>
      </c>
      <c r="E193" s="261" t="s">
        <v>1</v>
      </c>
      <c r="F193" s="262" t="s">
        <v>1498</v>
      </c>
      <c r="G193" s="259"/>
      <c r="H193" s="263">
        <v>1.085</v>
      </c>
      <c r="I193" s="264"/>
      <c r="J193" s="259"/>
      <c r="K193" s="259"/>
      <c r="L193" s="265"/>
      <c r="M193" s="266"/>
      <c r="N193" s="267"/>
      <c r="O193" s="267"/>
      <c r="P193" s="267"/>
      <c r="Q193" s="267"/>
      <c r="R193" s="267"/>
      <c r="S193" s="267"/>
      <c r="T193" s="268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69" t="s">
        <v>256</v>
      </c>
      <c r="AU193" s="269" t="s">
        <v>92</v>
      </c>
      <c r="AV193" s="13" t="s">
        <v>92</v>
      </c>
      <c r="AW193" s="13" t="s">
        <v>32</v>
      </c>
      <c r="AX193" s="13" t="s">
        <v>76</v>
      </c>
      <c r="AY193" s="269" t="s">
        <v>210</v>
      </c>
    </row>
    <row r="194" s="13" customFormat="1">
      <c r="A194" s="13"/>
      <c r="B194" s="258"/>
      <c r="C194" s="259"/>
      <c r="D194" s="260" t="s">
        <v>256</v>
      </c>
      <c r="E194" s="261" t="s">
        <v>1</v>
      </c>
      <c r="F194" s="262" t="s">
        <v>1444</v>
      </c>
      <c r="G194" s="259"/>
      <c r="H194" s="263">
        <v>0.97299999999999998</v>
      </c>
      <c r="I194" s="264"/>
      <c r="J194" s="259"/>
      <c r="K194" s="259"/>
      <c r="L194" s="265"/>
      <c r="M194" s="266"/>
      <c r="N194" s="267"/>
      <c r="O194" s="267"/>
      <c r="P194" s="267"/>
      <c r="Q194" s="267"/>
      <c r="R194" s="267"/>
      <c r="S194" s="267"/>
      <c r="T194" s="268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69" t="s">
        <v>256</v>
      </c>
      <c r="AU194" s="269" t="s">
        <v>92</v>
      </c>
      <c r="AV194" s="13" t="s">
        <v>92</v>
      </c>
      <c r="AW194" s="13" t="s">
        <v>32</v>
      </c>
      <c r="AX194" s="13" t="s">
        <v>76</v>
      </c>
      <c r="AY194" s="269" t="s">
        <v>210</v>
      </c>
    </row>
    <row r="195" s="14" customFormat="1">
      <c r="A195" s="14"/>
      <c r="B195" s="270"/>
      <c r="C195" s="271"/>
      <c r="D195" s="260" t="s">
        <v>256</v>
      </c>
      <c r="E195" s="272" t="s">
        <v>1</v>
      </c>
      <c r="F195" s="273" t="s">
        <v>268</v>
      </c>
      <c r="G195" s="271"/>
      <c r="H195" s="274">
        <v>2.0579999999999998</v>
      </c>
      <c r="I195" s="275"/>
      <c r="J195" s="271"/>
      <c r="K195" s="271"/>
      <c r="L195" s="276"/>
      <c r="M195" s="277"/>
      <c r="N195" s="278"/>
      <c r="O195" s="278"/>
      <c r="P195" s="278"/>
      <c r="Q195" s="278"/>
      <c r="R195" s="278"/>
      <c r="S195" s="278"/>
      <c r="T195" s="279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80" t="s">
        <v>256</v>
      </c>
      <c r="AU195" s="280" t="s">
        <v>92</v>
      </c>
      <c r="AV195" s="14" t="s">
        <v>227</v>
      </c>
      <c r="AW195" s="14" t="s">
        <v>32</v>
      </c>
      <c r="AX195" s="14" t="s">
        <v>84</v>
      </c>
      <c r="AY195" s="280" t="s">
        <v>210</v>
      </c>
    </row>
    <row r="196" s="2" customFormat="1" ht="23.4566" customHeight="1">
      <c r="A196" s="39"/>
      <c r="B196" s="40"/>
      <c r="C196" s="239" t="s">
        <v>388</v>
      </c>
      <c r="D196" s="239" t="s">
        <v>213</v>
      </c>
      <c r="E196" s="240" t="s">
        <v>803</v>
      </c>
      <c r="F196" s="241" t="s">
        <v>804</v>
      </c>
      <c r="G196" s="242" t="s">
        <v>333</v>
      </c>
      <c r="H196" s="243">
        <v>18.521999999999998</v>
      </c>
      <c r="I196" s="244"/>
      <c r="J196" s="245">
        <f>ROUND(I196*H196,2)</f>
        <v>0</v>
      </c>
      <c r="K196" s="246"/>
      <c r="L196" s="45"/>
      <c r="M196" s="247" t="s">
        <v>1</v>
      </c>
      <c r="N196" s="248" t="s">
        <v>42</v>
      </c>
      <c r="O196" s="98"/>
      <c r="P196" s="249">
        <f>O196*H196</f>
        <v>0</v>
      </c>
      <c r="Q196" s="249">
        <v>0</v>
      </c>
      <c r="R196" s="249">
        <f>Q196*H196</f>
        <v>0</v>
      </c>
      <c r="S196" s="249">
        <v>0</v>
      </c>
      <c r="T196" s="250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51" t="s">
        <v>227</v>
      </c>
      <c r="AT196" s="251" t="s">
        <v>213</v>
      </c>
      <c r="AU196" s="251" t="s">
        <v>92</v>
      </c>
      <c r="AY196" s="18" t="s">
        <v>210</v>
      </c>
      <c r="BE196" s="252">
        <f>IF(N196="základná",J196,0)</f>
        <v>0</v>
      </c>
      <c r="BF196" s="252">
        <f>IF(N196="znížená",J196,0)</f>
        <v>0</v>
      </c>
      <c r="BG196" s="252">
        <f>IF(N196="zákl. prenesená",J196,0)</f>
        <v>0</v>
      </c>
      <c r="BH196" s="252">
        <f>IF(N196="zníž. prenesená",J196,0)</f>
        <v>0</v>
      </c>
      <c r="BI196" s="252">
        <f>IF(N196="nulová",J196,0)</f>
        <v>0</v>
      </c>
      <c r="BJ196" s="18" t="s">
        <v>92</v>
      </c>
      <c r="BK196" s="252">
        <f>ROUND(I196*H196,2)</f>
        <v>0</v>
      </c>
      <c r="BL196" s="18" t="s">
        <v>227</v>
      </c>
      <c r="BM196" s="251" t="s">
        <v>1183</v>
      </c>
    </row>
    <row r="197" s="13" customFormat="1">
      <c r="A197" s="13"/>
      <c r="B197" s="258"/>
      <c r="C197" s="259"/>
      <c r="D197" s="260" t="s">
        <v>256</v>
      </c>
      <c r="E197" s="261" t="s">
        <v>1</v>
      </c>
      <c r="F197" s="262" t="s">
        <v>1512</v>
      </c>
      <c r="G197" s="259"/>
      <c r="H197" s="263">
        <v>18.521999999999998</v>
      </c>
      <c r="I197" s="264"/>
      <c r="J197" s="259"/>
      <c r="K197" s="259"/>
      <c r="L197" s="265"/>
      <c r="M197" s="266"/>
      <c r="N197" s="267"/>
      <c r="O197" s="267"/>
      <c r="P197" s="267"/>
      <c r="Q197" s="267"/>
      <c r="R197" s="267"/>
      <c r="S197" s="267"/>
      <c r="T197" s="268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69" t="s">
        <v>256</v>
      </c>
      <c r="AU197" s="269" t="s">
        <v>92</v>
      </c>
      <c r="AV197" s="13" t="s">
        <v>92</v>
      </c>
      <c r="AW197" s="13" t="s">
        <v>32</v>
      </c>
      <c r="AX197" s="13" t="s">
        <v>84</v>
      </c>
      <c r="AY197" s="269" t="s">
        <v>210</v>
      </c>
    </row>
    <row r="198" s="12" customFormat="1" ht="22.8" customHeight="1">
      <c r="A198" s="12"/>
      <c r="B198" s="223"/>
      <c r="C198" s="224"/>
      <c r="D198" s="225" t="s">
        <v>75</v>
      </c>
      <c r="E198" s="237" t="s">
        <v>741</v>
      </c>
      <c r="F198" s="237" t="s">
        <v>807</v>
      </c>
      <c r="G198" s="224"/>
      <c r="H198" s="224"/>
      <c r="I198" s="227"/>
      <c r="J198" s="238">
        <f>BK198</f>
        <v>0</v>
      </c>
      <c r="K198" s="224"/>
      <c r="L198" s="229"/>
      <c r="M198" s="230"/>
      <c r="N198" s="231"/>
      <c r="O198" s="231"/>
      <c r="P198" s="232">
        <f>P199</f>
        <v>0</v>
      </c>
      <c r="Q198" s="231"/>
      <c r="R198" s="232">
        <f>R199</f>
        <v>0</v>
      </c>
      <c r="S198" s="231"/>
      <c r="T198" s="233">
        <f>T199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34" t="s">
        <v>84</v>
      </c>
      <c r="AT198" s="235" t="s">
        <v>75</v>
      </c>
      <c r="AU198" s="235" t="s">
        <v>84</v>
      </c>
      <c r="AY198" s="234" t="s">
        <v>210</v>
      </c>
      <c r="BK198" s="236">
        <f>BK199</f>
        <v>0</v>
      </c>
    </row>
    <row r="199" s="2" customFormat="1" ht="23.4566" customHeight="1">
      <c r="A199" s="39"/>
      <c r="B199" s="40"/>
      <c r="C199" s="239" t="s">
        <v>393</v>
      </c>
      <c r="D199" s="239" t="s">
        <v>213</v>
      </c>
      <c r="E199" s="240" t="s">
        <v>809</v>
      </c>
      <c r="F199" s="241" t="s">
        <v>810</v>
      </c>
      <c r="G199" s="242" t="s">
        <v>333</v>
      </c>
      <c r="H199" s="243">
        <v>25.945</v>
      </c>
      <c r="I199" s="244"/>
      <c r="J199" s="245">
        <f>ROUND(I199*H199,2)</f>
        <v>0</v>
      </c>
      <c r="K199" s="246"/>
      <c r="L199" s="45"/>
      <c r="M199" s="253" t="s">
        <v>1</v>
      </c>
      <c r="N199" s="254" t="s">
        <v>42</v>
      </c>
      <c r="O199" s="255"/>
      <c r="P199" s="256">
        <f>O199*H199</f>
        <v>0</v>
      </c>
      <c r="Q199" s="256">
        <v>0</v>
      </c>
      <c r="R199" s="256">
        <f>Q199*H199</f>
        <v>0</v>
      </c>
      <c r="S199" s="256">
        <v>0</v>
      </c>
      <c r="T199" s="257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51" t="s">
        <v>227</v>
      </c>
      <c r="AT199" s="251" t="s">
        <v>213</v>
      </c>
      <c r="AU199" s="251" t="s">
        <v>92</v>
      </c>
      <c r="AY199" s="18" t="s">
        <v>210</v>
      </c>
      <c r="BE199" s="252">
        <f>IF(N199="základná",J199,0)</f>
        <v>0</v>
      </c>
      <c r="BF199" s="252">
        <f>IF(N199="znížená",J199,0)</f>
        <v>0</v>
      </c>
      <c r="BG199" s="252">
        <f>IF(N199="zákl. prenesená",J199,0)</f>
        <v>0</v>
      </c>
      <c r="BH199" s="252">
        <f>IF(N199="zníž. prenesená",J199,0)</f>
        <v>0</v>
      </c>
      <c r="BI199" s="252">
        <f>IF(N199="nulová",J199,0)</f>
        <v>0</v>
      </c>
      <c r="BJ199" s="18" t="s">
        <v>92</v>
      </c>
      <c r="BK199" s="252">
        <f>ROUND(I199*H199,2)</f>
        <v>0</v>
      </c>
      <c r="BL199" s="18" t="s">
        <v>227</v>
      </c>
      <c r="BM199" s="251" t="s">
        <v>1195</v>
      </c>
    </row>
    <row r="200" s="2" customFormat="1" ht="6.96" customHeight="1">
      <c r="A200" s="39"/>
      <c r="B200" s="73"/>
      <c r="C200" s="74"/>
      <c r="D200" s="74"/>
      <c r="E200" s="74"/>
      <c r="F200" s="74"/>
      <c r="G200" s="74"/>
      <c r="H200" s="74"/>
      <c r="I200" s="74"/>
      <c r="J200" s="74"/>
      <c r="K200" s="74"/>
      <c r="L200" s="45"/>
      <c r="M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</row>
  </sheetData>
  <sheetProtection sheet="1" autoFilter="0" formatColumns="0" formatRows="0" objects="1" scenarios="1" spinCount="100000" saltValue="a0o9F4gBR5PSJCYN+Lkr/XXeOhtHKZiZSSRZBehNb86TTJDdt5dTGLmgF+kXEkicDq1/VV+dq++R+kxGqrlMXQ==" hashValue="6WKUdfsKi+scpTrCdwVHlK8kn71RGsNegOOHMl0SB3mquQL2v60/4soLTm+bQcoGDeUW8Pq6Mj7PQ5KFG2CnQg==" algorithmName="SHA-512" password="CC35"/>
  <autoFilter ref="C130:K199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7:H117"/>
    <mergeCell ref="E121:H121"/>
    <mergeCell ref="E119:H119"/>
    <mergeCell ref="E123:H12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curlik</dc:creator>
  <cp:lastModifiedBy>curlik</cp:lastModifiedBy>
  <dcterms:created xsi:type="dcterms:W3CDTF">2021-08-03T11:59:51Z</dcterms:created>
  <dcterms:modified xsi:type="dcterms:W3CDTF">2021-08-03T12:00:45Z</dcterms:modified>
</cp:coreProperties>
</file>