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9 LS 04 VC 18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H15" i="1" l="1"/>
  <c r="H14" i="1"/>
  <c r="H13" i="1"/>
  <c r="H17" i="1"/>
  <c r="H16" i="1"/>
  <c r="P15" i="1" l="1"/>
  <c r="P17" i="1" l="1"/>
  <c r="Q21" i="1" l="1"/>
  <c r="Q20" i="1"/>
  <c r="Q19" i="1"/>
  <c r="Q18" i="1"/>
  <c r="Q17" i="1"/>
  <c r="P16" i="1"/>
  <c r="Q16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<sst xmlns="http://schemas.openxmlformats.org/spreadsheetml/2006/main" count="105" uniqueCount="93">
  <si>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</si>
  <si>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</si>
  <si>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</si>
  <si>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</si>
  <si>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</si>
  <si>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</si>
  <si>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</si>
  <si>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</si>
  <si>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</si>
  <si>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</si>
  <si>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</si>
  <si>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</si>
  <si>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</si>
  <si>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</si>
  <si>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</si>
  <si>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</si>
  <si>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</si>
  <si>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</si>
  <si>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</si>
  <si>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</si>
  <si>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</si>
  <si>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</si>
  <si>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</si>
  <si>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</si>
  <si>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</si>
  <si>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</si>
  <si>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</si>
  <si>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</si>
  <si>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</si>
  <si>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</si>
  <si>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</si>
  <si>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</si>
  <si>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</si>
  <si>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</si>
  <si>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</si>
  <si>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</si>
  <si>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</si>
  <si>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</si>
  <si>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</si>
  <si>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</si>
  <si>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</si>
  <si>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</si>
  <si>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</si>
  <si>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</si>
  <si>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</si>
  <si>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</si>
  <si>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</si>
  <si>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</si>
  <si>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</si>
  <si>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</si>
  <si>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</si>
  <si>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</si>
  <si>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</si>
  <si>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</si>
  <si>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</si>
  <si>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</si>
  <si>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</si>
  <si>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</si>
  <si>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</si>
  <si>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</si>
  <si>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</si>
  <si>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</si>
  <si>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</si>
  <si>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</si>
  <si>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</si>
  <si>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</si>
  <si>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</si>
  <si>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</si>
  <si>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</si>
  <si>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</si>
  <si>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</si>
  <si>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</si>
  <si>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 xml:space="preserve">Lesnícke služby v ťažbovom procese na OZ Liptovský Hrádol, VC 18 Liptovská Osada   </t>
  </si>
  <si>
    <t>LO Suchá</t>
  </si>
  <si>
    <t>216B00-1</t>
  </si>
  <si>
    <t>216B00-2</t>
  </si>
  <si>
    <t>252 20-5</t>
  </si>
  <si>
    <t>255 00-1</t>
  </si>
  <si>
    <t>255 00-2</t>
  </si>
  <si>
    <t>Technológia:      1,2,3,4d,4a,6,7</t>
  </si>
  <si>
    <t>ŤOU</t>
  </si>
  <si>
    <t>ŤVÚ+50r.</t>
  </si>
  <si>
    <t>55/250</t>
  </si>
  <si>
    <t>Technológia:      1,2,4b,4a,6,7</t>
  </si>
  <si>
    <t>Technológia:      1,2,4e,4a,6,7</t>
  </si>
  <si>
    <t>ŤVÚ-50r.</t>
  </si>
  <si>
    <t>29/1480</t>
  </si>
  <si>
    <t>90/250</t>
  </si>
  <si>
    <t>Zmluva DNS/18/21/12/04</t>
  </si>
  <si>
    <t>370/55/370</t>
  </si>
  <si>
    <t>510/60/510</t>
  </si>
  <si>
    <t>1,72/0,86</t>
  </si>
  <si>
    <t>1,30/0,65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</si>
</sst>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5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6" xfId="0" applyNumberFormat="1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K15" sqref="K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4" t="s">
        <v>64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4" t="s">
        <v>72</v>
      </c>
      <c r="D3" s="135"/>
      <c r="E3" s="135"/>
      <c r="F3" s="135"/>
      <c r="G3" s="135"/>
      <c r="H3" s="135"/>
      <c r="I3" s="135"/>
      <c r="J3" s="135"/>
      <c r="K3" s="135"/>
      <c r="L3" s="13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7"/>
      <c r="G5" s="14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8" t="s">
        <v>71</v>
      </c>
      <c r="C6" s="148"/>
      <c r="D6" s="148"/>
      <c r="E6" s="148"/>
      <c r="F6" s="148"/>
      <c r="G6" s="14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9"/>
      <c r="C7" s="149"/>
      <c r="D7" s="149"/>
      <c r="E7" s="149"/>
      <c r="F7" s="149"/>
      <c r="G7" s="14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5" t="s">
        <v>88</v>
      </c>
      <c r="B8" s="14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1" t="s">
        <v>2</v>
      </c>
      <c r="C9" s="142" t="s">
        <v>53</v>
      </c>
      <c r="D9" s="143"/>
      <c r="E9" s="125" t="s">
        <v>70</v>
      </c>
      <c r="F9" s="128" t="s">
        <v>3</v>
      </c>
      <c r="G9" s="129"/>
      <c r="H9" s="130"/>
      <c r="I9" s="136" t="s">
        <v>4</v>
      </c>
      <c r="J9" s="125" t="s">
        <v>5</v>
      </c>
      <c r="K9" s="136" t="s">
        <v>6</v>
      </c>
      <c r="L9" s="139" t="s">
        <v>7</v>
      </c>
      <c r="M9" s="125" t="s">
        <v>54</v>
      </c>
      <c r="N9" s="126" t="s">
        <v>60</v>
      </c>
      <c r="O9" s="112" t="s">
        <v>58</v>
      </c>
      <c r="P9" s="115" t="s">
        <v>59</v>
      </c>
    </row>
    <row r="10" spans="1:18" ht="21.75" customHeight="1" x14ac:dyDescent="0.25">
      <c r="A10" s="25"/>
      <c r="B10" s="132"/>
      <c r="C10" s="118" t="s">
        <v>67</v>
      </c>
      <c r="D10" s="119"/>
      <c r="E10" s="123"/>
      <c r="F10" s="122" t="s">
        <v>9</v>
      </c>
      <c r="G10" s="123" t="s">
        <v>10</v>
      </c>
      <c r="H10" s="125" t="s">
        <v>11</v>
      </c>
      <c r="I10" s="137"/>
      <c r="J10" s="123"/>
      <c r="K10" s="137"/>
      <c r="L10" s="140"/>
      <c r="M10" s="123"/>
      <c r="N10" s="127"/>
      <c r="O10" s="113"/>
      <c r="P10" s="116"/>
    </row>
    <row r="11" spans="1:18" ht="50.25" customHeight="1" thickBot="1" x14ac:dyDescent="0.3">
      <c r="A11" s="67"/>
      <c r="B11" s="133"/>
      <c r="C11" s="120"/>
      <c r="D11" s="121"/>
      <c r="E11" s="124"/>
      <c r="F11" s="120"/>
      <c r="G11" s="124"/>
      <c r="H11" s="124"/>
      <c r="I11" s="138"/>
      <c r="J11" s="124"/>
      <c r="K11" s="138"/>
      <c r="L11" s="141"/>
      <c r="M11" s="124"/>
      <c r="N11" s="121"/>
      <c r="O11" s="114"/>
      <c r="P11" s="117"/>
    </row>
    <row r="12" spans="1:18" hidden="1" x14ac:dyDescent="0.25">
      <c r="N12" s="65" t="s">
        <v>61</v>
      </c>
      <c r="O12" s="86"/>
      <c r="P12" s="54">
        <f>SUM(O12*H12)</f>
        <v>0</v>
      </c>
      <c r="Q12" s="12" t="str">
        <f>IF( P12=0," ", IF(100-((#REF!/P12)*100)&gt;20,"viac ako 20%",0))</f>
        <v xml:space="preserve"> </v>
      </c>
      <c r="R12" s="71">
        <v>44286</v>
      </c>
    </row>
    <row r="13" spans="1:18" x14ac:dyDescent="0.25">
      <c r="A13" s="78" t="s">
        <v>73</v>
      </c>
      <c r="B13" s="58" t="s">
        <v>74</v>
      </c>
      <c r="C13" s="88" t="s">
        <v>83</v>
      </c>
      <c r="D13" s="89"/>
      <c r="E13" s="75">
        <v>44408</v>
      </c>
      <c r="F13" s="59">
        <v>296.93</v>
      </c>
      <c r="G13" s="83">
        <v>36.71</v>
      </c>
      <c r="H13" s="60">
        <f>SUM(F13:G13)</f>
        <v>333.64</v>
      </c>
      <c r="I13" s="58" t="s">
        <v>81</v>
      </c>
      <c r="J13" s="58">
        <v>70</v>
      </c>
      <c r="K13" s="58">
        <v>0.82</v>
      </c>
      <c r="L13" s="62" t="s">
        <v>87</v>
      </c>
      <c r="M13" s="62">
        <v>9262</v>
      </c>
      <c r="N13" s="27" t="s">
        <v>61</v>
      </c>
      <c r="O13" s="49"/>
      <c r="P13" s="54">
        <f t="shared" ref="P13:P17" si="0">SUM(O13*H13)</f>
        <v>0</v>
      </c>
      <c r="Q13" s="12" t="str">
        <f t="shared" ref="Q13:Q17" si="1">IF( P13=0," ", IF(100-((M13/P13)*100)&gt;20,"viac ako 20%",0))</f>
        <v xml:space="preserve"> </v>
      </c>
      <c r="R13" s="71"/>
    </row>
    <row r="14" spans="1:18" x14ac:dyDescent="0.25">
      <c r="A14" s="79"/>
      <c r="B14" s="58" t="s">
        <v>75</v>
      </c>
      <c r="C14" s="88" t="s">
        <v>84</v>
      </c>
      <c r="D14" s="89"/>
      <c r="E14" s="75">
        <v>44408</v>
      </c>
      <c r="F14" s="59">
        <v>150.6</v>
      </c>
      <c r="G14" s="59">
        <v>23.84</v>
      </c>
      <c r="H14" s="59">
        <f>SUM(F14:G14)</f>
        <v>174.44</v>
      </c>
      <c r="I14" s="58" t="s">
        <v>81</v>
      </c>
      <c r="J14" s="58">
        <v>70</v>
      </c>
      <c r="K14" s="58">
        <v>0.69</v>
      </c>
      <c r="L14" s="62" t="s">
        <v>82</v>
      </c>
      <c r="M14" s="62">
        <v>2306</v>
      </c>
      <c r="N14" s="64" t="s">
        <v>61</v>
      </c>
      <c r="O14" s="49"/>
      <c r="P14" s="54">
        <f t="shared" si="0"/>
        <v>0</v>
      </c>
      <c r="Q14" s="12" t="str">
        <f t="shared" si="1"/>
        <v xml:space="preserve"> </v>
      </c>
      <c r="R14" s="71"/>
    </row>
    <row r="15" spans="1:18" x14ac:dyDescent="0.25">
      <c r="A15" s="85"/>
      <c r="B15" s="58" t="s">
        <v>76</v>
      </c>
      <c r="C15" s="88" t="s">
        <v>84</v>
      </c>
      <c r="D15" s="89"/>
      <c r="E15" s="75">
        <v>44377</v>
      </c>
      <c r="F15" s="59">
        <v>25</v>
      </c>
      <c r="G15" s="59">
        <v>75</v>
      </c>
      <c r="H15" s="59">
        <f>SUM(F15:G15)</f>
        <v>100</v>
      </c>
      <c r="I15" s="58" t="s">
        <v>85</v>
      </c>
      <c r="J15" s="58">
        <v>60</v>
      </c>
      <c r="K15" s="58">
        <v>0.16</v>
      </c>
      <c r="L15" s="62" t="s">
        <v>86</v>
      </c>
      <c r="M15" s="62">
        <v>2668</v>
      </c>
      <c r="N15" s="64" t="s">
        <v>61</v>
      </c>
      <c r="O15" s="49"/>
      <c r="P15" s="54">
        <f t="shared" si="0"/>
        <v>0</v>
      </c>
      <c r="Q15" s="12"/>
      <c r="R15" s="71"/>
    </row>
    <row r="16" spans="1:18" x14ac:dyDescent="0.25">
      <c r="A16" s="78"/>
      <c r="B16" s="57" t="s">
        <v>77</v>
      </c>
      <c r="C16" s="88" t="s">
        <v>79</v>
      </c>
      <c r="D16" s="89"/>
      <c r="E16" s="75">
        <v>44377</v>
      </c>
      <c r="F16" s="59">
        <v>86.43</v>
      </c>
      <c r="G16" s="59">
        <v>11.49</v>
      </c>
      <c r="H16" s="59">
        <f>SUM(F16:G16)</f>
        <v>97.92</v>
      </c>
      <c r="I16" s="58" t="s">
        <v>80</v>
      </c>
      <c r="J16" s="57">
        <v>70</v>
      </c>
      <c r="K16" s="57" t="s">
        <v>91</v>
      </c>
      <c r="L16" s="80" t="s">
        <v>90</v>
      </c>
      <c r="M16" s="80">
        <v>1280</v>
      </c>
      <c r="N16" s="63" t="s">
        <v>61</v>
      </c>
      <c r="O16" s="49"/>
      <c r="P16" s="54">
        <f t="shared" si="0"/>
        <v>0</v>
      </c>
      <c r="Q16" s="12" t="str">
        <f t="shared" si="1"/>
        <v xml:space="preserve"> </v>
      </c>
      <c r="R16" s="71"/>
    </row>
    <row r="17" spans="1:18" x14ac:dyDescent="0.25">
      <c r="A17" s="79"/>
      <c r="B17" s="57" t="s">
        <v>78</v>
      </c>
      <c r="C17" s="88" t="s">
        <v>79</v>
      </c>
      <c r="D17" s="89"/>
      <c r="E17" s="75">
        <v>44377</v>
      </c>
      <c r="F17" s="81">
        <v>87.31</v>
      </c>
      <c r="G17" s="59">
        <v>7.8</v>
      </c>
      <c r="H17" s="59">
        <f>SUM(F17:G17)</f>
        <v>95.11</v>
      </c>
      <c r="I17" s="58" t="s">
        <v>80</v>
      </c>
      <c r="J17" s="57">
        <v>70</v>
      </c>
      <c r="K17" s="87" t="s">
        <v>92</v>
      </c>
      <c r="L17" s="87" t="s">
        <v>89</v>
      </c>
      <c r="M17" s="62">
        <v>1230</v>
      </c>
      <c r="N17" s="63" t="s">
        <v>61</v>
      </c>
      <c r="O17" s="49"/>
      <c r="P17" s="54">
        <f t="shared" si="0"/>
        <v>0</v>
      </c>
      <c r="Q17" s="12" t="str">
        <f t="shared" si="1"/>
        <v xml:space="preserve"> </v>
      </c>
      <c r="R17" s="71"/>
    </row>
    <row r="18" spans="1:18" x14ac:dyDescent="0.25">
      <c r="A18" s="26"/>
      <c r="B18" s="57"/>
      <c r="C18" s="88"/>
      <c r="D18" s="89"/>
      <c r="E18" s="75"/>
      <c r="F18" s="82"/>
      <c r="G18" s="59"/>
      <c r="H18" s="59"/>
      <c r="I18" s="58"/>
      <c r="J18" s="58"/>
      <c r="K18" s="58"/>
      <c r="L18" s="62"/>
      <c r="M18" s="80"/>
      <c r="N18" s="27"/>
      <c r="O18" s="49"/>
      <c r="P18" s="54"/>
      <c r="Q18" s="12" t="str">
        <f>IF( P18=0," ", IF(100-((M18/P18)*100)&gt;20,"viac ako 20%",0))</f>
        <v xml:space="preserve"> </v>
      </c>
      <c r="R18" s="71"/>
    </row>
    <row r="19" spans="1:18" x14ac:dyDescent="0.25">
      <c r="A19" s="26"/>
      <c r="B19" s="57"/>
      <c r="C19" s="88"/>
      <c r="D19" s="89"/>
      <c r="E19" s="75"/>
      <c r="F19" s="81"/>
      <c r="G19" s="59"/>
      <c r="H19" s="59"/>
      <c r="I19" s="58"/>
      <c r="J19" s="58"/>
      <c r="K19" s="58"/>
      <c r="L19" s="62"/>
      <c r="M19" s="62"/>
      <c r="N19" s="27"/>
      <c r="O19" s="48"/>
      <c r="P19" s="53"/>
      <c r="Q19" s="12" t="str">
        <f t="shared" ref="Q19:Q21" si="2">IF( P19=0," ", IF(100-((M19/P19)*100)&gt;20,"viac ako 20%",0))</f>
        <v xml:space="preserve"> </v>
      </c>
      <c r="R19" s="71"/>
    </row>
    <row r="20" spans="1:18" x14ac:dyDescent="0.25">
      <c r="A20" s="26"/>
      <c r="B20" s="56"/>
      <c r="C20" s="76"/>
      <c r="D20" s="77"/>
      <c r="E20" s="75"/>
      <c r="F20" s="61"/>
      <c r="G20" s="61"/>
      <c r="H20" s="61"/>
      <c r="I20" s="58"/>
      <c r="J20" s="58"/>
      <c r="K20" s="58"/>
      <c r="L20" s="66"/>
      <c r="M20" s="69"/>
      <c r="N20" s="63"/>
      <c r="O20" s="48"/>
      <c r="P20" s="53"/>
      <c r="Q20" s="12" t="str">
        <f t="shared" si="2"/>
        <v xml:space="preserve"> </v>
      </c>
    </row>
    <row r="21" spans="1:18" ht="15.75" thickBot="1" x14ac:dyDescent="0.3">
      <c r="A21" s="28"/>
      <c r="B21" s="56"/>
      <c r="C21" s="88"/>
      <c r="D21" s="89"/>
      <c r="E21" s="72"/>
      <c r="F21" s="59"/>
      <c r="G21" s="59"/>
      <c r="H21" s="59"/>
      <c r="I21" s="58"/>
      <c r="J21" s="57"/>
      <c r="K21" s="57"/>
      <c r="L21" s="62"/>
      <c r="M21" s="68"/>
      <c r="N21" s="70"/>
      <c r="O21" s="50"/>
      <c r="P21" s="55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4">
        <f>SUM(H13:H21)</f>
        <v>801.1099999999999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90" t="s">
        <v>13</v>
      </c>
      <c r="L23" s="90"/>
      <c r="M23" s="40">
        <f>SUM(M13:M21)</f>
        <v>16746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91" t="s">
        <v>15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  <c r="P24" s="35">
        <f>P25-P23</f>
        <v>0</v>
      </c>
    </row>
    <row r="25" spans="1:18" ht="15.75" thickBot="1" x14ac:dyDescent="0.3">
      <c r="A25" s="91" t="s">
        <v>16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  <c r="P25" s="35">
        <f>IF("nie"=MID(I33,1,3),P23,(P23*1.2))</f>
        <v>0</v>
      </c>
    </row>
    <row r="26" spans="1:18" x14ac:dyDescent="0.25">
      <c r="A26" s="101" t="s">
        <v>17</v>
      </c>
      <c r="B26" s="101"/>
      <c r="C26" s="10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94" t="s">
        <v>65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8" ht="25.5" customHeight="1" x14ac:dyDescent="0.25">
      <c r="A28" s="43" t="s">
        <v>57</v>
      </c>
      <c r="B28" s="43"/>
      <c r="C28" s="43"/>
      <c r="D28" s="43"/>
      <c r="E28" s="73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03" t="s">
        <v>66</v>
      </c>
      <c r="B29" s="104"/>
      <c r="C29" s="104"/>
      <c r="D29" s="104"/>
      <c r="E29" s="104"/>
      <c r="F29" s="105"/>
      <c r="G29" s="102" t="s">
        <v>56</v>
      </c>
      <c r="H29" s="46" t="s">
        <v>18</v>
      </c>
      <c r="I29" s="95"/>
      <c r="J29" s="96"/>
      <c r="K29" s="96"/>
      <c r="L29" s="96"/>
      <c r="M29" s="96"/>
      <c r="N29" s="96"/>
      <c r="O29" s="96"/>
      <c r="P29" s="97"/>
    </row>
    <row r="30" spans="1:18" x14ac:dyDescent="0.25">
      <c r="A30" s="106"/>
      <c r="B30" s="107"/>
      <c r="C30" s="107"/>
      <c r="D30" s="107"/>
      <c r="E30" s="107"/>
      <c r="F30" s="108"/>
      <c r="G30" s="102"/>
      <c r="H30" s="46" t="s">
        <v>19</v>
      </c>
      <c r="I30" s="95"/>
      <c r="J30" s="96"/>
      <c r="K30" s="96"/>
      <c r="L30" s="96"/>
      <c r="M30" s="96"/>
      <c r="N30" s="96"/>
      <c r="O30" s="96"/>
      <c r="P30" s="97"/>
    </row>
    <row r="31" spans="1:18" ht="18" customHeight="1" x14ac:dyDescent="0.25">
      <c r="A31" s="106"/>
      <c r="B31" s="107"/>
      <c r="C31" s="107"/>
      <c r="D31" s="107"/>
      <c r="E31" s="107"/>
      <c r="F31" s="108"/>
      <c r="G31" s="102"/>
      <c r="H31" s="46" t="s">
        <v>20</v>
      </c>
      <c r="I31" s="95"/>
      <c r="J31" s="96"/>
      <c r="K31" s="96"/>
      <c r="L31" s="96"/>
      <c r="M31" s="96"/>
      <c r="N31" s="96"/>
      <c r="O31" s="96"/>
      <c r="P31" s="97"/>
    </row>
    <row r="32" spans="1:18" x14ac:dyDescent="0.25">
      <c r="A32" s="106"/>
      <c r="B32" s="107"/>
      <c r="C32" s="107"/>
      <c r="D32" s="107"/>
      <c r="E32" s="107"/>
      <c r="F32" s="108"/>
      <c r="G32" s="102"/>
      <c r="H32" s="46" t="s">
        <v>21</v>
      </c>
      <c r="I32" s="95"/>
      <c r="J32" s="96"/>
      <c r="K32" s="96"/>
      <c r="L32" s="96"/>
      <c r="M32" s="96"/>
      <c r="N32" s="96"/>
      <c r="O32" s="96"/>
      <c r="P32" s="97"/>
    </row>
    <row r="33" spans="1:16" x14ac:dyDescent="0.25">
      <c r="A33" s="106"/>
      <c r="B33" s="107"/>
      <c r="C33" s="107"/>
      <c r="D33" s="107"/>
      <c r="E33" s="107"/>
      <c r="F33" s="108"/>
      <c r="G33" s="102"/>
      <c r="H33" s="46" t="s">
        <v>22</v>
      </c>
      <c r="I33" s="95"/>
      <c r="J33" s="96"/>
      <c r="K33" s="96"/>
      <c r="L33" s="96"/>
      <c r="M33" s="96"/>
      <c r="N33" s="96"/>
      <c r="O33" s="96"/>
      <c r="P33" s="97"/>
    </row>
    <row r="34" spans="1:16" x14ac:dyDescent="0.25">
      <c r="A34" s="106"/>
      <c r="B34" s="107"/>
      <c r="C34" s="107"/>
      <c r="D34" s="107"/>
      <c r="E34" s="107"/>
      <c r="F34" s="108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06"/>
      <c r="B35" s="107"/>
      <c r="C35" s="107"/>
      <c r="D35" s="107"/>
      <c r="E35" s="107"/>
      <c r="F35" s="10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9"/>
      <c r="B36" s="110"/>
      <c r="C36" s="110"/>
      <c r="D36" s="110"/>
      <c r="E36" s="110"/>
      <c r="F36" s="111"/>
      <c r="G36" s="45"/>
      <c r="H36" s="24"/>
      <c r="I36" s="18"/>
      <c r="J36" s="24"/>
      <c r="K36" s="24" t="s">
        <v>23</v>
      </c>
      <c r="L36" s="24"/>
      <c r="M36" s="98"/>
      <c r="N36" s="99"/>
      <c r="O36" s="100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C21:D21"/>
    <mergeCell ref="C18:D18"/>
    <mergeCell ref="C19:D19"/>
    <mergeCell ref="C13:D13"/>
    <mergeCell ref="C14:D14"/>
    <mergeCell ref="C16:D16"/>
    <mergeCell ref="C17:D17"/>
    <mergeCell ref="C15:D15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7" t="s">
        <v>62</v>
      </c>
      <c r="B19" s="154" t="s">
        <v>63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2021-04-16T07:21:53Z</cp:lastPrinted>
  <dcterms:created xsi:type="dcterms:W3CDTF">2012-08-13T12:29:09Z</dcterms:created>
  <dcterms:modified xsi:type="dcterms:W3CDTF">2021-04-20T07:17:32Z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