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960" activeTab="0"/>
  </bookViews>
  <sheets>
    <sheet name="rozsah zákazky a cenová ponuka" sheetId="1" r:id="rId1"/>
    <sheet name="Vysvetlivky" sheetId="2" r:id="rId2"/>
  </sheets>
  <definedNames>
    <definedName name="_xlnm.Print_Area" localSheetId="0">'rozsah zákazky a cenová ponuka'!$A$1:$P$39</definedName>
  </definedNames>
  <calcPr fullCalcOnLoad="1"/>
</workbook>
</file>

<file path=xl/sharedStrings.xml><?xml version="1.0" encoding="utf-8"?>
<sst xmlns="http://schemas.openxmlformats.org/spreadsheetml/2006/main" count="153" uniqueCount="104">
  <si>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</si>
  <si>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</si>
  <si>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</si>
  <si>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</si>
  <si>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</si>
  <si>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</si>
  <si>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</si>
  <si>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</si>
  <si>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</si>
  <si>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</rPr>
      <t>³)</t>
    </r>
  </si>
  <si>
    <r>
      <t>spolu (m</t>
    </r>
    <r>
      <rPr>
        <b/>
        <sz val="9"/>
        <rFont val="Arial"/>
        <family val="2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</si>
  <si>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</si>
  <si>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</si>
  <si>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</si>
  <si>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</si>
  <si>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</si>
  <si>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</si>
  <si>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</si>
  <si>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</si>
  <si>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</si>
  <si>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</si>
  <si>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</si>
  <si>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</si>
  <si>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</si>
  <si>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</si>
  <si>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</si>
  <si>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</si>
  <si>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</si>
  <si>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</si>
  <si>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</si>
  <si>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</si>
  <si>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</si>
  <si>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</si>
  <si>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</si>
  <si>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</si>
  <si>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</si>
  <si>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</si>
  <si>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</si>
  <si>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</si>
  <si>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</si>
  <si>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</si>
  <si>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</si>
  <si>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</si>
  <si>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</si>
  <si>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</si>
  <si>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</si>
  <si>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</si>
  <si>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</si>
  <si>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</si>
  <si>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</si>
  <si>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</si>
  <si>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</si>
  <si>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</si>
  <si>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</si>
  <si>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</si>
  <si>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</rPr>
      <t>/m</t>
    </r>
    <r>
      <rPr>
        <b/>
        <sz val="8"/>
        <rFont val="Arial"/>
        <family val="2"/>
      </rPr>
      <t>³ na dve desatiiné miesta</t>
    </r>
  </si>
  <si>
    <r>
      <t>Celkom cena bez DPH</t>
    </r>
    <r>
      <rPr>
        <b/>
        <sz val="7"/>
        <rFont val="Arial"/>
        <family val="2"/>
      </rPr>
      <t xml:space="preserve"> (ponuka dodávateľa)</t>
    </r>
    <r>
      <rPr>
        <b/>
        <sz val="9"/>
        <rFont val="Arial"/>
        <family val="2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</si>
  <si>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</si>
  <si>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</si>
  <si>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</si>
  <si>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</si>
  <si>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</si>
  <si>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</si>
  <si>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</si>
  <si>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</si>
  <si>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</si>
  <si>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</si>
  <si>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Žilina</t>
  </si>
  <si>
    <t>Sokol</t>
  </si>
  <si>
    <t>Budiš</t>
  </si>
  <si>
    <t>1,2,4a,6,7</t>
  </si>
  <si>
    <t>1,2,4a,4d,6,7</t>
  </si>
  <si>
    <t>20</t>
  </si>
  <si>
    <t>35</t>
  </si>
  <si>
    <t>65</t>
  </si>
  <si>
    <t>40</t>
  </si>
  <si>
    <t>30</t>
  </si>
  <si>
    <t>50</t>
  </si>
  <si>
    <t>Približovacia vzdialenosť P-VM | VM-OM | P-OM (m)</t>
  </si>
  <si>
    <t>- | - | 350</t>
  </si>
  <si>
    <t>- | - | 1020</t>
  </si>
  <si>
    <t>90 | 320 | -</t>
  </si>
  <si>
    <t>100 | 460 | -</t>
  </si>
  <si>
    <t>90 | 460 | 480</t>
  </si>
  <si>
    <t>90 | 370 | 350</t>
  </si>
  <si>
    <t>- | - | 370</t>
  </si>
  <si>
    <t>- | - | 125</t>
  </si>
  <si>
    <t>- | - | 300</t>
  </si>
  <si>
    <t>- | - | 500</t>
  </si>
  <si>
    <t xml:space="preserve">Lesnícke služby v ťažbovom procese na OZ Žilina na roky 2021-2024, VC 0904-5 - 1, výzva č. 1   </t>
  </si>
  <si>
    <t>Cena stanovená objednávateľom            €/m3</t>
  </si>
  <si>
    <t>EF032-.272D1/1</t>
  </si>
  <si>
    <t>EF032-.273A1/1</t>
  </si>
  <si>
    <t>EF032-.274A0/2</t>
  </si>
  <si>
    <t>EF032-.274A0/3</t>
  </si>
  <si>
    <t>EF032-.275A0/2</t>
  </si>
  <si>
    <t>EF032-.275C0/1</t>
  </si>
  <si>
    <t>EF032-.301B1/3</t>
  </si>
  <si>
    <t>EF032-.313D1/1</t>
  </si>
  <si>
    <t>EF032-.316.1/1</t>
  </si>
  <si>
    <t>EF032-..57.1/3</t>
  </si>
  <si>
    <t>EF032-.123.1/4</t>
  </si>
  <si>
    <t>vzdialenosť v metroch, na ktorú sa približuje drevná hmota z lokality P - peň</t>
  </si>
  <si>
    <r>
      <rPr>
        <b/>
        <sz val="11"/>
        <color indexed="8"/>
        <rFont val="Calibri"/>
        <family val="2"/>
      </rPr>
      <t>* Požiadavky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V JPRL EF032-.275A0/2 je podiel technológie 4d - približovanie koňmi 50%                  v JPRL EF032-.275C0/1 je podiel technológie 4d - približovanie koňmi 60%                            Termín ukončenia všetkých služieb do:  30.09.2021</t>
    </r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</si>
</sst>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3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7" fillId="33" borderId="13" xfId="0" applyFont="1" applyFill="1" applyBorder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4" fontId="7" fillId="33" borderId="17" xfId="0" applyNumberFormat="1" applyFont="1" applyFill="1" applyBorder="1" applyAlignment="1" applyProtection="1">
      <alignment horizontal="center" vertical="center"/>
      <protection/>
    </xf>
    <xf numFmtId="4" fontId="7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4" fontId="7" fillId="33" borderId="20" xfId="0" applyNumberFormat="1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3" fontId="11" fillId="33" borderId="24" xfId="0" applyNumberFormat="1" applyFont="1" applyFill="1" applyBorder="1" applyAlignment="1" applyProtection="1">
      <alignment horizontal="right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4" fontId="7" fillId="33" borderId="25" xfId="0" applyNumberFormat="1" applyFont="1" applyFill="1" applyBorder="1" applyAlignment="1" applyProtection="1">
      <alignment horizontal="center" vertic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vertical="center"/>
      <protection/>
    </xf>
    <xf numFmtId="4" fontId="7" fillId="33" borderId="28" xfId="0" applyNumberFormat="1" applyFont="1" applyFill="1" applyBorder="1" applyAlignment="1" applyProtection="1">
      <alignment horizontal="center" vertical="center"/>
      <protection/>
    </xf>
    <xf numFmtId="4" fontId="7" fillId="33" borderId="29" xfId="0" applyNumberFormat="1" applyFont="1" applyFill="1" applyBorder="1" applyAlignment="1" applyProtection="1">
      <alignment horizontal="center" vertical="center"/>
      <protection/>
    </xf>
    <xf numFmtId="4" fontId="7" fillId="33" borderId="30" xfId="0" applyNumberFormat="1" applyFont="1" applyFill="1" applyBorder="1" applyAlignment="1" applyProtection="1">
      <alignment horizontal="center" vertic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 locked="0"/>
    </xf>
    <xf numFmtId="4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4" fillId="33" borderId="25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2" fontId="11" fillId="33" borderId="35" xfId="0" applyNumberFormat="1" applyFont="1" applyFill="1" applyBorder="1" applyAlignment="1" applyProtection="1">
      <alignment horizontal="center" vertical="center" wrapText="1"/>
      <protection/>
    </xf>
    <xf numFmtId="2" fontId="11" fillId="33" borderId="35" xfId="0" applyNumberFormat="1" applyFont="1" applyFill="1" applyBorder="1" applyAlignment="1" applyProtection="1">
      <alignment vertical="center" wrapText="1"/>
      <protection/>
    </xf>
    <xf numFmtId="2" fontId="11" fillId="33" borderId="10" xfId="0" applyNumberFormat="1" applyFont="1" applyFill="1" applyBorder="1" applyAlignment="1" applyProtection="1">
      <alignment vertical="center"/>
      <protection/>
    </xf>
    <xf numFmtId="2" fontId="11" fillId="33" borderId="19" xfId="0" applyNumberFormat="1" applyFont="1" applyFill="1" applyBorder="1" applyAlignment="1" applyProtection="1">
      <alignment vertical="center"/>
      <protection/>
    </xf>
    <xf numFmtId="2" fontId="11" fillId="33" borderId="22" xfId="0" applyNumberFormat="1" applyFont="1" applyFill="1" applyBorder="1" applyAlignment="1" applyProtection="1">
      <alignment vertical="center"/>
      <protection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2" fontId="11" fillId="33" borderId="19" xfId="0" applyNumberFormat="1" applyFont="1" applyFill="1" applyBorder="1" applyAlignment="1" applyProtection="1">
      <alignment horizontal="center" vertical="center" wrapText="1"/>
      <protection/>
    </xf>
    <xf numFmtId="2" fontId="11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2" fontId="6" fillId="33" borderId="15" xfId="0" applyNumberFormat="1" applyFont="1" applyFill="1" applyBorder="1" applyAlignment="1" applyProtection="1">
      <alignment horizontal="center" vertical="center"/>
      <protection/>
    </xf>
    <xf numFmtId="2" fontId="7" fillId="33" borderId="17" xfId="0" applyNumberFormat="1" applyFont="1" applyFill="1" applyBorder="1" applyAlignment="1" applyProtection="1">
      <alignment horizontal="center" vertical="center"/>
      <protection/>
    </xf>
    <xf numFmtId="2" fontId="7" fillId="33" borderId="30" xfId="0" applyNumberFormat="1" applyFont="1" applyFill="1" applyBorder="1" applyAlignment="1" applyProtection="1">
      <alignment horizontal="center" vertical="center"/>
      <protection/>
    </xf>
    <xf numFmtId="2" fontId="7" fillId="33" borderId="15" xfId="0" applyNumberFormat="1" applyFont="1" applyFill="1" applyBorder="1" applyAlignment="1" applyProtection="1">
      <alignment horizontal="center" vertical="center"/>
      <protection/>
    </xf>
    <xf numFmtId="2" fontId="7" fillId="33" borderId="18" xfId="0" applyNumberFormat="1" applyFont="1" applyFill="1" applyBorder="1" applyAlignment="1" applyProtection="1">
      <alignment horizontal="center" vertical="center"/>
      <protection/>
    </xf>
    <xf numFmtId="2" fontId="7" fillId="33" borderId="20" xfId="0" applyNumberFormat="1" applyFont="1" applyFill="1" applyBorder="1" applyAlignment="1" applyProtection="1">
      <alignment horizontal="center" vertical="center"/>
      <protection/>
    </xf>
    <xf numFmtId="2" fontId="7" fillId="34" borderId="39" xfId="0" applyNumberFormat="1" applyFont="1" applyFill="1" applyBorder="1" applyAlignment="1" applyProtection="1">
      <alignment horizontal="center" vertical="center"/>
      <protection locked="0"/>
    </xf>
    <xf numFmtId="2" fontId="7" fillId="34" borderId="40" xfId="0" applyNumberFormat="1" applyFont="1" applyFill="1" applyBorder="1" applyAlignment="1" applyProtection="1">
      <alignment horizontal="center" vertical="center"/>
      <protection locked="0"/>
    </xf>
    <xf numFmtId="2" fontId="7" fillId="3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/>
      <protection hidden="1"/>
    </xf>
    <xf numFmtId="2" fontId="7" fillId="34" borderId="42" xfId="0" applyNumberFormat="1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right" vertical="center"/>
      <protection/>
    </xf>
    <xf numFmtId="0" fontId="7" fillId="33" borderId="27" xfId="0" applyFont="1" applyFill="1" applyBorder="1" applyAlignment="1" applyProtection="1">
      <alignment horizontal="right" vertical="center"/>
      <protection/>
    </xf>
    <xf numFmtId="0" fontId="7" fillId="33" borderId="43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1" fillId="33" borderId="44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0" fontId="6" fillId="33" borderId="43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/>
      <protection/>
    </xf>
    <xf numFmtId="0" fontId="7" fillId="33" borderId="50" xfId="0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7" fillId="34" borderId="51" xfId="0" applyFont="1" applyFill="1" applyBorder="1" applyAlignment="1" applyProtection="1">
      <alignment horizontal="center" vertical="center" wrapText="1"/>
      <protection/>
    </xf>
    <xf numFmtId="0" fontId="7" fillId="34" borderId="52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39" xfId="0" applyFont="1" applyFill="1" applyBorder="1" applyAlignment="1" applyProtection="1">
      <alignment horizontal="left"/>
      <protection locked="0"/>
    </xf>
    <xf numFmtId="0" fontId="6" fillId="34" borderId="45" xfId="0" applyFont="1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textRotation="90"/>
      <protection/>
    </xf>
    <xf numFmtId="0" fontId="0" fillId="33" borderId="53" xfId="0" applyFill="1" applyBorder="1" applyAlignment="1">
      <alignment horizontal="center" vertical="top" wrapText="1"/>
    </xf>
    <xf numFmtId="0" fontId="0" fillId="33" borderId="46" xfId="0" applyFill="1" applyBorder="1" applyAlignment="1">
      <alignment horizontal="center" vertical="top" wrapText="1"/>
    </xf>
    <xf numFmtId="0" fontId="0" fillId="33" borderId="54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55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40" xfId="0" applyFill="1" applyBorder="1" applyAlignment="1">
      <alignment horizontal="center" vertical="top" wrapText="1"/>
    </xf>
    <xf numFmtId="0" fontId="0" fillId="33" borderId="56" xfId="0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5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view="pageBreakPreview" zoomScaleSheetLayoutView="100" zoomScalePageLayoutView="0" workbookViewId="0" topLeftCell="A1">
      <selection activeCell="A38" sqref="A38"/>
    </sheetView>
  </sheetViews>
  <sheetFormatPr defaultColWidth="9.140625" defaultRowHeight="15"/>
  <cols>
    <col min="1" max="1" width="13.7109375" style="0" customWidth="1"/>
    <col min="2" max="2" width="16.140625" style="0" customWidth="1"/>
    <col min="3" max="3" width="14.8515625" style="0" customWidth="1"/>
    <col min="4" max="4" width="14.57421875" style="0" customWidth="1"/>
    <col min="5" max="5" width="7.8515625" style="0" customWidth="1"/>
    <col min="6" max="6" width="8.140625" style="0" customWidth="1"/>
    <col min="7" max="7" width="11.7109375" style="0" customWidth="1"/>
    <col min="8" max="9" width="7.140625" style="0" customWidth="1"/>
    <col min="11" max="11" width="11.421875" style="0" customWidth="1"/>
    <col min="12" max="12" width="13.00390625" style="0" customWidth="1"/>
    <col min="13" max="13" width="11.57421875" style="0" customWidth="1"/>
    <col min="14" max="14" width="12.421875" style="0" customWidth="1"/>
    <col min="15" max="15" width="13.8515625" style="0" customWidth="1"/>
    <col min="16" max="16" width="15.8515625" style="0" customWidth="1"/>
    <col min="17" max="17" width="14.57421875" style="0" customWidth="1"/>
    <col min="18" max="18" width="9.421875" style="0" bestFit="1" customWidth="1"/>
  </cols>
  <sheetData>
    <row r="1" spans="1:16" ht="18">
      <c r="A1" s="95" t="s">
        <v>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61"/>
      <c r="N1" s="15" t="s">
        <v>65</v>
      </c>
      <c r="P1" s="14"/>
    </row>
    <row r="2" spans="1:16" ht="11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61"/>
      <c r="N2" s="15" t="s">
        <v>66</v>
      </c>
      <c r="P2" s="14"/>
    </row>
    <row r="3" spans="1:16" ht="18">
      <c r="A3" s="16" t="s">
        <v>0</v>
      </c>
      <c r="B3" s="12"/>
      <c r="C3" s="129" t="s">
        <v>89</v>
      </c>
      <c r="D3" s="130"/>
      <c r="E3" s="130"/>
      <c r="F3" s="130"/>
      <c r="G3" s="130"/>
      <c r="H3" s="130"/>
      <c r="I3" s="130"/>
      <c r="J3" s="130"/>
      <c r="K3" s="130"/>
      <c r="L3" s="12"/>
      <c r="M3" s="61"/>
      <c r="O3" s="13"/>
      <c r="P3" s="14"/>
    </row>
    <row r="4" spans="1:16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61"/>
      <c r="N4" s="12"/>
      <c r="O4" s="13"/>
      <c r="P4" s="14"/>
    </row>
    <row r="5" spans="1:16" ht="15">
      <c r="A5" s="17"/>
      <c r="B5" s="17"/>
      <c r="C5" s="17"/>
      <c r="D5" s="17"/>
      <c r="E5" s="112"/>
      <c r="F5" s="112"/>
      <c r="G5" s="18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9" t="s">
        <v>1</v>
      </c>
      <c r="B6" s="113" t="s">
        <v>67</v>
      </c>
      <c r="C6" s="113"/>
      <c r="D6" s="113"/>
      <c r="E6" s="113"/>
      <c r="F6" s="113"/>
      <c r="G6" s="18"/>
      <c r="H6" s="17"/>
      <c r="I6" s="17"/>
      <c r="J6" s="20"/>
      <c r="K6" s="17"/>
      <c r="L6" s="17"/>
      <c r="M6" s="17"/>
      <c r="N6" s="17"/>
      <c r="O6" s="17"/>
      <c r="P6" s="17"/>
    </row>
    <row r="7" spans="1:16" ht="6" customHeight="1" thickBot="1">
      <c r="A7" s="21"/>
      <c r="B7" s="114"/>
      <c r="C7" s="114"/>
      <c r="D7" s="114"/>
      <c r="E7" s="114"/>
      <c r="F7" s="114"/>
      <c r="G7" s="18"/>
      <c r="H7" s="17"/>
      <c r="I7" s="17"/>
      <c r="J7" s="17"/>
      <c r="K7" s="17"/>
      <c r="L7" s="17"/>
      <c r="M7" s="17"/>
      <c r="N7" s="17"/>
      <c r="O7" s="17"/>
      <c r="P7" s="17"/>
    </row>
    <row r="8" spans="1:16" ht="16.5" customHeight="1" thickBot="1">
      <c r="A8" s="110" t="s">
        <v>63</v>
      </c>
      <c r="B8" s="111"/>
      <c r="C8" s="22"/>
      <c r="D8" s="23"/>
      <c r="E8" s="23"/>
      <c r="F8" s="23"/>
      <c r="G8" s="18"/>
      <c r="H8" s="17"/>
      <c r="I8" s="17"/>
      <c r="J8" s="17"/>
      <c r="K8" s="17"/>
      <c r="L8" s="17"/>
      <c r="M8" s="17"/>
      <c r="N8" s="17"/>
      <c r="O8" s="17"/>
      <c r="P8" s="17"/>
    </row>
    <row r="9" spans="1:16" ht="21" customHeight="1" thickBot="1">
      <c r="A9" s="59" t="s">
        <v>7</v>
      </c>
      <c r="B9" s="115" t="s">
        <v>2</v>
      </c>
      <c r="C9" s="117" t="s">
        <v>50</v>
      </c>
      <c r="D9" s="118"/>
      <c r="E9" s="119" t="s">
        <v>3</v>
      </c>
      <c r="F9" s="120"/>
      <c r="G9" s="121"/>
      <c r="H9" s="100" t="s">
        <v>4</v>
      </c>
      <c r="I9" s="103" t="s">
        <v>5</v>
      </c>
      <c r="J9" s="105" t="s">
        <v>6</v>
      </c>
      <c r="K9" s="108" t="s">
        <v>78</v>
      </c>
      <c r="L9" s="89" t="s">
        <v>51</v>
      </c>
      <c r="M9" s="89" t="s">
        <v>90</v>
      </c>
      <c r="N9" s="103" t="s">
        <v>57</v>
      </c>
      <c r="O9" s="122" t="s">
        <v>55</v>
      </c>
      <c r="P9" s="124" t="s">
        <v>56</v>
      </c>
    </row>
    <row r="10" spans="1:16" ht="21.75" customHeight="1">
      <c r="A10" s="24"/>
      <c r="B10" s="116"/>
      <c r="C10" s="126" t="s">
        <v>64</v>
      </c>
      <c r="D10" s="127"/>
      <c r="E10" s="126" t="s">
        <v>8</v>
      </c>
      <c r="F10" s="104" t="s">
        <v>9</v>
      </c>
      <c r="G10" s="103" t="s">
        <v>10</v>
      </c>
      <c r="H10" s="101"/>
      <c r="I10" s="104"/>
      <c r="J10" s="106"/>
      <c r="K10" s="109"/>
      <c r="L10" s="90"/>
      <c r="M10" s="90"/>
      <c r="N10" s="104"/>
      <c r="O10" s="123"/>
      <c r="P10" s="125"/>
    </row>
    <row r="11" spans="1:16" ht="50.25" customHeight="1" thickBot="1">
      <c r="A11" s="25"/>
      <c r="B11" s="116"/>
      <c r="C11" s="126"/>
      <c r="D11" s="127"/>
      <c r="E11" s="126"/>
      <c r="F11" s="104"/>
      <c r="G11" s="104"/>
      <c r="H11" s="102"/>
      <c r="I11" s="104"/>
      <c r="J11" s="107"/>
      <c r="K11" s="109"/>
      <c r="L11" s="91"/>
      <c r="M11" s="91"/>
      <c r="N11" s="128"/>
      <c r="O11" s="123"/>
      <c r="P11" s="125"/>
    </row>
    <row r="12" spans="1:17" ht="17.25" customHeight="1">
      <c r="A12" s="63" t="s">
        <v>68</v>
      </c>
      <c r="B12" s="64" t="s">
        <v>91</v>
      </c>
      <c r="C12" s="96" t="s">
        <v>70</v>
      </c>
      <c r="D12" s="97"/>
      <c r="E12" s="67">
        <v>15</v>
      </c>
      <c r="F12" s="67">
        <v>0</v>
      </c>
      <c r="G12" s="67">
        <v>15</v>
      </c>
      <c r="H12" s="65" t="s">
        <v>36</v>
      </c>
      <c r="I12" s="65" t="s">
        <v>72</v>
      </c>
      <c r="J12" s="66">
        <v>0.8999999999999999</v>
      </c>
      <c r="K12" s="74" t="s">
        <v>79</v>
      </c>
      <c r="L12" s="78">
        <v>135.9111</v>
      </c>
      <c r="M12" s="78">
        <f>L12/G12</f>
        <v>9.060740000000001</v>
      </c>
      <c r="N12" s="26" t="s">
        <v>58</v>
      </c>
      <c r="O12" s="88"/>
      <c r="P12" s="81">
        <f aca="true" t="shared" si="0" ref="P12:P22">SUM(O12*G12)</f>
        <v>0</v>
      </c>
      <c r="Q12" s="87" t="str">
        <f aca="true" t="shared" si="1" ref="Q12:Q22">IF(P12=0," ",IF(100-((L12/P12)*100)&gt;20,"viac ako 20%",0))</f>
        <v> </v>
      </c>
    </row>
    <row r="13" spans="1:17" ht="17.25" customHeight="1">
      <c r="A13" s="27" t="s">
        <v>68</v>
      </c>
      <c r="B13" s="28" t="s">
        <v>92</v>
      </c>
      <c r="C13" s="98" t="s">
        <v>70</v>
      </c>
      <c r="D13" s="99"/>
      <c r="E13" s="68">
        <v>20.33</v>
      </c>
      <c r="F13" s="68">
        <v>0</v>
      </c>
      <c r="G13" s="68">
        <v>20.33</v>
      </c>
      <c r="H13" s="29" t="s">
        <v>36</v>
      </c>
      <c r="I13" s="28" t="s">
        <v>73</v>
      </c>
      <c r="J13" s="71">
        <v>1.2707533070786627</v>
      </c>
      <c r="K13" s="75" t="s">
        <v>80</v>
      </c>
      <c r="L13" s="79">
        <v>234.7714</v>
      </c>
      <c r="M13" s="82">
        <f aca="true" t="shared" si="2" ref="M13:M22">L13/G13</f>
        <v>11.548027545499263</v>
      </c>
      <c r="N13" s="31" t="s">
        <v>58</v>
      </c>
      <c r="O13" s="84"/>
      <c r="P13" s="30">
        <f t="shared" si="0"/>
        <v>0</v>
      </c>
      <c r="Q13" s="87" t="str">
        <f t="shared" si="1"/>
        <v> </v>
      </c>
    </row>
    <row r="14" spans="1:17" ht="17.25" customHeight="1">
      <c r="A14" s="62" t="s">
        <v>68</v>
      </c>
      <c r="B14" s="32" t="s">
        <v>93</v>
      </c>
      <c r="C14" s="98" t="s">
        <v>71</v>
      </c>
      <c r="D14" s="99"/>
      <c r="E14" s="69">
        <v>11.32</v>
      </c>
      <c r="F14" s="69">
        <v>0</v>
      </c>
      <c r="G14" s="69">
        <v>11.32</v>
      </c>
      <c r="H14" s="33" t="s">
        <v>36</v>
      </c>
      <c r="I14" s="32" t="s">
        <v>74</v>
      </c>
      <c r="J14" s="72">
        <v>1.0009480401093893</v>
      </c>
      <c r="K14" s="76" t="s">
        <v>81</v>
      </c>
      <c r="L14" s="79">
        <v>162.3734</v>
      </c>
      <c r="M14" s="82">
        <f t="shared" si="2"/>
        <v>14.343939929328622</v>
      </c>
      <c r="N14" s="31" t="s">
        <v>58</v>
      </c>
      <c r="O14" s="85"/>
      <c r="P14" s="47">
        <f t="shared" si="0"/>
        <v>0</v>
      </c>
      <c r="Q14" s="87" t="str">
        <f t="shared" si="1"/>
        <v> </v>
      </c>
    </row>
    <row r="15" spans="1:17" ht="17.25" customHeight="1">
      <c r="A15" s="62" t="s">
        <v>68</v>
      </c>
      <c r="B15" s="32" t="s">
        <v>94</v>
      </c>
      <c r="C15" s="98" t="s">
        <v>71</v>
      </c>
      <c r="D15" s="99"/>
      <c r="E15" s="69">
        <v>35</v>
      </c>
      <c r="F15" s="69">
        <v>0</v>
      </c>
      <c r="G15" s="69">
        <v>35</v>
      </c>
      <c r="H15" s="33" t="s">
        <v>36</v>
      </c>
      <c r="I15" s="32" t="s">
        <v>74</v>
      </c>
      <c r="J15" s="72">
        <v>0.97</v>
      </c>
      <c r="K15" s="76" t="s">
        <v>82</v>
      </c>
      <c r="L15" s="79">
        <v>514.7938</v>
      </c>
      <c r="M15" s="82">
        <f t="shared" si="2"/>
        <v>14.708394285714286</v>
      </c>
      <c r="N15" s="31" t="s">
        <v>58</v>
      </c>
      <c r="O15" s="85"/>
      <c r="P15" s="47">
        <f t="shared" si="0"/>
        <v>0</v>
      </c>
      <c r="Q15" s="87" t="str">
        <f t="shared" si="1"/>
        <v> </v>
      </c>
    </row>
    <row r="16" spans="1:17" ht="17.25" customHeight="1">
      <c r="A16" s="62" t="s">
        <v>68</v>
      </c>
      <c r="B16" s="32" t="s">
        <v>95</v>
      </c>
      <c r="C16" s="98" t="s">
        <v>71</v>
      </c>
      <c r="D16" s="99"/>
      <c r="E16" s="69">
        <v>26.58</v>
      </c>
      <c r="F16" s="69">
        <v>0</v>
      </c>
      <c r="G16" s="69">
        <v>26.58</v>
      </c>
      <c r="H16" s="33" t="s">
        <v>36</v>
      </c>
      <c r="I16" s="32" t="s">
        <v>75</v>
      </c>
      <c r="J16" s="72">
        <v>1.266</v>
      </c>
      <c r="K16" s="76" t="s">
        <v>83</v>
      </c>
      <c r="L16" s="79">
        <v>295.3982</v>
      </c>
      <c r="M16" s="82">
        <f t="shared" si="2"/>
        <v>11.113551542513168</v>
      </c>
      <c r="N16" s="31" t="s">
        <v>58</v>
      </c>
      <c r="O16" s="85"/>
      <c r="P16" s="47">
        <f t="shared" si="0"/>
        <v>0</v>
      </c>
      <c r="Q16" s="87" t="str">
        <f t="shared" si="1"/>
        <v> </v>
      </c>
    </row>
    <row r="17" spans="1:17" ht="17.25" customHeight="1">
      <c r="A17" s="62" t="s">
        <v>68</v>
      </c>
      <c r="B17" s="32" t="s">
        <v>96</v>
      </c>
      <c r="C17" s="98" t="s">
        <v>71</v>
      </c>
      <c r="D17" s="99"/>
      <c r="E17" s="69">
        <v>23.06</v>
      </c>
      <c r="F17" s="69">
        <v>0</v>
      </c>
      <c r="G17" s="69">
        <v>23.06</v>
      </c>
      <c r="H17" s="33" t="s">
        <v>36</v>
      </c>
      <c r="I17" s="32" t="s">
        <v>76</v>
      </c>
      <c r="J17" s="72">
        <v>1.153</v>
      </c>
      <c r="K17" s="76" t="s">
        <v>84</v>
      </c>
      <c r="L17" s="79">
        <v>245.4201</v>
      </c>
      <c r="M17" s="82">
        <f t="shared" si="2"/>
        <v>10.64267562879445</v>
      </c>
      <c r="N17" s="31" t="s">
        <v>58</v>
      </c>
      <c r="O17" s="85"/>
      <c r="P17" s="47">
        <f t="shared" si="0"/>
        <v>0</v>
      </c>
      <c r="Q17" s="87" t="str">
        <f t="shared" si="1"/>
        <v> </v>
      </c>
    </row>
    <row r="18" spans="1:17" ht="17.25" customHeight="1">
      <c r="A18" s="62" t="s">
        <v>68</v>
      </c>
      <c r="B18" s="32" t="s">
        <v>97</v>
      </c>
      <c r="C18" s="98" t="s">
        <v>70</v>
      </c>
      <c r="D18" s="99"/>
      <c r="E18" s="69">
        <v>51.02</v>
      </c>
      <c r="F18" s="69">
        <v>0</v>
      </c>
      <c r="G18" s="69">
        <v>51.02</v>
      </c>
      <c r="H18" s="33" t="s">
        <v>36</v>
      </c>
      <c r="I18" s="32" t="s">
        <v>76</v>
      </c>
      <c r="J18" s="72">
        <v>1.308</v>
      </c>
      <c r="K18" s="76" t="s">
        <v>85</v>
      </c>
      <c r="L18" s="79">
        <v>399.4956</v>
      </c>
      <c r="M18" s="82">
        <f t="shared" si="2"/>
        <v>7.830176401411212</v>
      </c>
      <c r="N18" s="31" t="s">
        <v>58</v>
      </c>
      <c r="O18" s="85"/>
      <c r="P18" s="47">
        <f t="shared" si="0"/>
        <v>0</v>
      </c>
      <c r="Q18" s="87" t="str">
        <f t="shared" si="1"/>
        <v> </v>
      </c>
    </row>
    <row r="19" spans="1:17" ht="17.25" customHeight="1">
      <c r="A19" s="62" t="s">
        <v>68</v>
      </c>
      <c r="B19" s="32" t="s">
        <v>98</v>
      </c>
      <c r="C19" s="98" t="s">
        <v>70</v>
      </c>
      <c r="D19" s="99"/>
      <c r="E19" s="69">
        <v>10.350000000000001</v>
      </c>
      <c r="F19" s="69">
        <v>0</v>
      </c>
      <c r="G19" s="69">
        <v>10.350000000000001</v>
      </c>
      <c r="H19" s="33" t="s">
        <v>36</v>
      </c>
      <c r="I19" s="32" t="s">
        <v>72</v>
      </c>
      <c r="J19" s="72">
        <v>2.0700000000000003</v>
      </c>
      <c r="K19" s="76" t="s">
        <v>79</v>
      </c>
      <c r="L19" s="79">
        <v>66.9112</v>
      </c>
      <c r="M19" s="82">
        <f t="shared" si="2"/>
        <v>6.464850241545892</v>
      </c>
      <c r="N19" s="31" t="s">
        <v>58</v>
      </c>
      <c r="O19" s="85"/>
      <c r="P19" s="47">
        <f t="shared" si="0"/>
        <v>0</v>
      </c>
      <c r="Q19" s="87" t="str">
        <f t="shared" si="1"/>
        <v> </v>
      </c>
    </row>
    <row r="20" spans="1:17" ht="17.25" customHeight="1">
      <c r="A20" s="27" t="s">
        <v>68</v>
      </c>
      <c r="B20" s="28" t="s">
        <v>99</v>
      </c>
      <c r="C20" s="98" t="s">
        <v>70</v>
      </c>
      <c r="D20" s="99"/>
      <c r="E20" s="68">
        <v>9.68</v>
      </c>
      <c r="F20" s="68">
        <v>0</v>
      </c>
      <c r="G20" s="68">
        <v>9.68</v>
      </c>
      <c r="H20" s="29" t="s">
        <v>36</v>
      </c>
      <c r="I20" s="28" t="s">
        <v>76</v>
      </c>
      <c r="J20" s="71">
        <v>1.3831360290410406</v>
      </c>
      <c r="K20" s="75" t="s">
        <v>86</v>
      </c>
      <c r="L20" s="79">
        <v>85.3257</v>
      </c>
      <c r="M20" s="83">
        <f t="shared" si="2"/>
        <v>8.814638429752065</v>
      </c>
      <c r="N20" s="34" t="s">
        <v>58</v>
      </c>
      <c r="O20" s="84"/>
      <c r="P20" s="30">
        <f t="shared" si="0"/>
        <v>0</v>
      </c>
      <c r="Q20" s="87" t="str">
        <f t="shared" si="1"/>
        <v> </v>
      </c>
    </row>
    <row r="21" spans="1:17" ht="17.25" customHeight="1">
      <c r="A21" s="27" t="s">
        <v>69</v>
      </c>
      <c r="B21" s="28" t="s">
        <v>100</v>
      </c>
      <c r="C21" s="98" t="s">
        <v>70</v>
      </c>
      <c r="D21" s="99"/>
      <c r="E21" s="68">
        <v>50</v>
      </c>
      <c r="F21" s="68">
        <v>0</v>
      </c>
      <c r="G21" s="68">
        <v>50</v>
      </c>
      <c r="H21" s="29" t="s">
        <v>36</v>
      </c>
      <c r="I21" s="28" t="s">
        <v>77</v>
      </c>
      <c r="J21" s="71">
        <v>1.24</v>
      </c>
      <c r="K21" s="75" t="s">
        <v>87</v>
      </c>
      <c r="L21" s="79">
        <v>416.8318</v>
      </c>
      <c r="M21" s="83">
        <f t="shared" si="2"/>
        <v>8.336636</v>
      </c>
      <c r="N21" s="34" t="s">
        <v>58</v>
      </c>
      <c r="O21" s="84"/>
      <c r="P21" s="30">
        <f t="shared" si="0"/>
        <v>0</v>
      </c>
      <c r="Q21" s="87" t="str">
        <f t="shared" si="1"/>
        <v> </v>
      </c>
    </row>
    <row r="22" spans="1:17" ht="17.25" customHeight="1" thickBot="1">
      <c r="A22" s="35" t="s">
        <v>69</v>
      </c>
      <c r="B22" s="36" t="s">
        <v>101</v>
      </c>
      <c r="C22" s="149" t="s">
        <v>70</v>
      </c>
      <c r="D22" s="150"/>
      <c r="E22" s="70">
        <v>60</v>
      </c>
      <c r="F22" s="70">
        <v>0</v>
      </c>
      <c r="G22" s="70">
        <v>60</v>
      </c>
      <c r="H22" s="37" t="s">
        <v>36</v>
      </c>
      <c r="I22" s="36" t="s">
        <v>76</v>
      </c>
      <c r="J22" s="73">
        <v>1.27</v>
      </c>
      <c r="K22" s="77" t="s">
        <v>88</v>
      </c>
      <c r="L22" s="80">
        <v>520.5031</v>
      </c>
      <c r="M22" s="80">
        <f t="shared" si="2"/>
        <v>8.675051666666667</v>
      </c>
      <c r="N22" s="49" t="s">
        <v>58</v>
      </c>
      <c r="O22" s="86"/>
      <c r="P22" s="49">
        <f t="shared" si="0"/>
        <v>0</v>
      </c>
      <c r="Q22" s="87" t="str">
        <f t="shared" si="1"/>
        <v> </v>
      </c>
    </row>
    <row r="23" spans="1:17" ht="15.75" thickBot="1">
      <c r="A23" s="38"/>
      <c r="B23" s="39"/>
      <c r="C23" s="40"/>
      <c r="D23" s="41"/>
      <c r="E23" s="42"/>
      <c r="F23" s="42"/>
      <c r="G23" s="42"/>
      <c r="H23" s="43"/>
      <c r="I23" s="39"/>
      <c r="J23" s="39"/>
      <c r="K23" s="40"/>
      <c r="L23" s="44"/>
      <c r="M23" s="45"/>
      <c r="N23" s="45"/>
      <c r="O23" s="50"/>
      <c r="P23" s="51"/>
      <c r="Q23" s="87"/>
    </row>
    <row r="24" spans="1:17" ht="15.75" thickBot="1">
      <c r="A24" s="60"/>
      <c r="B24" s="46"/>
      <c r="C24" s="46"/>
      <c r="D24" s="46"/>
      <c r="E24" s="46"/>
      <c r="F24" s="46"/>
      <c r="G24" s="46"/>
      <c r="H24" s="46"/>
      <c r="I24" s="46"/>
      <c r="J24" s="93" t="s">
        <v>12</v>
      </c>
      <c r="K24" s="93"/>
      <c r="L24" s="51">
        <f>SUM(L12:L22)</f>
        <v>3077.7354</v>
      </c>
      <c r="M24" s="48"/>
      <c r="N24" s="48"/>
      <c r="O24" s="52" t="s">
        <v>13</v>
      </c>
      <c r="P24" s="44">
        <f>SUM(P12:P22)</f>
        <v>0</v>
      </c>
      <c r="Q24" s="87" t="str">
        <f>IF(P24&gt;L24,"prekročená cena","nižšia ako stanovená")</f>
        <v>nižšia ako stanovená</v>
      </c>
    </row>
    <row r="25" spans="1:16" ht="15.75" thickBot="1">
      <c r="A25" s="92" t="s">
        <v>14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4"/>
      <c r="P25" s="44">
        <f>P26-P24</f>
        <v>0</v>
      </c>
    </row>
    <row r="26" spans="1:16" ht="15.75" thickBot="1">
      <c r="A26" s="92" t="s">
        <v>15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44">
        <f>IF("nie"=MID(H34,1,3),P24,(P24*1.2))</f>
        <v>0</v>
      </c>
    </row>
    <row r="27" spans="1:16" ht="15">
      <c r="A27" s="137" t="s">
        <v>16</v>
      </c>
      <c r="B27" s="137"/>
      <c r="C27" s="137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5">
      <c r="A28" s="148" t="s">
        <v>62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6" ht="25.5" customHeight="1">
      <c r="A29" s="54" t="s">
        <v>54</v>
      </c>
      <c r="B29" s="54"/>
      <c r="C29" s="54"/>
      <c r="D29" s="54"/>
      <c r="E29" s="54"/>
      <c r="F29" s="54"/>
      <c r="G29" s="55" t="s">
        <v>52</v>
      </c>
      <c r="H29" s="54"/>
      <c r="I29" s="54"/>
      <c r="J29" s="56"/>
      <c r="K29" s="56"/>
      <c r="L29" s="56"/>
      <c r="M29" s="56"/>
      <c r="N29" s="56"/>
      <c r="O29" s="56"/>
      <c r="P29" s="56"/>
    </row>
    <row r="30" spans="1:16" ht="15" customHeight="1">
      <c r="A30" s="139" t="s">
        <v>103</v>
      </c>
      <c r="B30" s="140"/>
      <c r="C30" s="140"/>
      <c r="D30" s="140"/>
      <c r="E30" s="141"/>
      <c r="F30" s="138" t="s">
        <v>53</v>
      </c>
      <c r="G30" s="57" t="s">
        <v>17</v>
      </c>
      <c r="H30" s="131"/>
      <c r="I30" s="132"/>
      <c r="J30" s="132"/>
      <c r="K30" s="132"/>
      <c r="L30" s="132"/>
      <c r="M30" s="132"/>
      <c r="N30" s="132"/>
      <c r="O30" s="132"/>
      <c r="P30" s="133"/>
    </row>
    <row r="31" spans="1:16" ht="15">
      <c r="A31" s="142"/>
      <c r="B31" s="143"/>
      <c r="C31" s="143"/>
      <c r="D31" s="143"/>
      <c r="E31" s="144"/>
      <c r="F31" s="138"/>
      <c r="G31" s="57" t="s">
        <v>18</v>
      </c>
      <c r="H31" s="131"/>
      <c r="I31" s="132"/>
      <c r="J31" s="132"/>
      <c r="K31" s="132"/>
      <c r="L31" s="132"/>
      <c r="M31" s="132"/>
      <c r="N31" s="132"/>
      <c r="O31" s="132"/>
      <c r="P31" s="133"/>
    </row>
    <row r="32" spans="1:16" ht="18" customHeight="1">
      <c r="A32" s="142"/>
      <c r="B32" s="143"/>
      <c r="C32" s="143"/>
      <c r="D32" s="143"/>
      <c r="E32" s="144"/>
      <c r="F32" s="138"/>
      <c r="G32" s="57" t="s">
        <v>19</v>
      </c>
      <c r="H32" s="131"/>
      <c r="I32" s="132"/>
      <c r="J32" s="132"/>
      <c r="K32" s="132"/>
      <c r="L32" s="132"/>
      <c r="M32" s="132"/>
      <c r="N32" s="132"/>
      <c r="O32" s="132"/>
      <c r="P32" s="133"/>
    </row>
    <row r="33" spans="1:16" ht="15">
      <c r="A33" s="142"/>
      <c r="B33" s="143"/>
      <c r="C33" s="143"/>
      <c r="D33" s="143"/>
      <c r="E33" s="144"/>
      <c r="F33" s="138"/>
      <c r="G33" s="57" t="s">
        <v>20</v>
      </c>
      <c r="H33" s="131"/>
      <c r="I33" s="132"/>
      <c r="J33" s="132"/>
      <c r="K33" s="132"/>
      <c r="L33" s="132"/>
      <c r="M33" s="132"/>
      <c r="N33" s="132"/>
      <c r="O33" s="132"/>
      <c r="P33" s="133"/>
    </row>
    <row r="34" spans="1:16" ht="15">
      <c r="A34" s="142"/>
      <c r="B34" s="143"/>
      <c r="C34" s="143"/>
      <c r="D34" s="143"/>
      <c r="E34" s="144"/>
      <c r="F34" s="138"/>
      <c r="G34" s="57" t="s">
        <v>21</v>
      </c>
      <c r="H34" s="131"/>
      <c r="I34" s="132"/>
      <c r="J34" s="132"/>
      <c r="K34" s="132"/>
      <c r="L34" s="132"/>
      <c r="M34" s="132"/>
      <c r="N34" s="132"/>
      <c r="O34" s="132"/>
      <c r="P34" s="133"/>
    </row>
    <row r="35" spans="1:16" ht="15">
      <c r="A35" s="142"/>
      <c r="B35" s="143"/>
      <c r="C35" s="143"/>
      <c r="D35" s="143"/>
      <c r="E35" s="14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5">
      <c r="A36" s="142"/>
      <c r="B36" s="143"/>
      <c r="C36" s="143"/>
      <c r="D36" s="143"/>
      <c r="E36" s="14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5">
      <c r="A37" s="145"/>
      <c r="B37" s="146"/>
      <c r="C37" s="146"/>
      <c r="D37" s="146"/>
      <c r="E37" s="147"/>
      <c r="F37" s="56"/>
      <c r="G37" s="23"/>
      <c r="H37" s="17"/>
      <c r="I37" s="23"/>
      <c r="J37" s="23" t="s">
        <v>22</v>
      </c>
      <c r="K37" s="23"/>
      <c r="L37" s="134"/>
      <c r="M37" s="135"/>
      <c r="N37" s="135"/>
      <c r="O37" s="136"/>
      <c r="P37" s="23"/>
    </row>
    <row r="38" spans="1:16" ht="15">
      <c r="A38" s="56"/>
      <c r="B38" s="56"/>
      <c r="C38" s="56"/>
      <c r="D38" s="56"/>
      <c r="E38" s="56"/>
      <c r="F38" s="56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5">
      <c r="A39" s="20"/>
      <c r="B39" s="20"/>
      <c r="C39" s="20"/>
      <c r="D39" s="20"/>
      <c r="E39" s="20"/>
      <c r="F39" s="20"/>
      <c r="G39" s="23"/>
      <c r="H39" s="23"/>
      <c r="I39" s="23"/>
      <c r="J39" s="23"/>
      <c r="K39" s="23"/>
      <c r="L39" s="23"/>
      <c r="M39" s="23"/>
      <c r="N39" s="23"/>
      <c r="O39" s="23"/>
      <c r="P39" s="23"/>
    </row>
  </sheetData>
  <sheetProtection password="CC49" sheet="1" objects="1" scenarios="1"/>
  <mergeCells count="46">
    <mergeCell ref="J24:K24"/>
    <mergeCell ref="A28:P28"/>
    <mergeCell ref="C22:D22"/>
    <mergeCell ref="C21:D21"/>
    <mergeCell ref="C14:D14"/>
    <mergeCell ref="C15:D15"/>
    <mergeCell ref="C16:D16"/>
    <mergeCell ref="C17:D17"/>
    <mergeCell ref="C19:D19"/>
    <mergeCell ref="C3:K3"/>
    <mergeCell ref="H34:P34"/>
    <mergeCell ref="L37:O37"/>
    <mergeCell ref="A27:C27"/>
    <mergeCell ref="F30:F34"/>
    <mergeCell ref="H30:P30"/>
    <mergeCell ref="H31:P31"/>
    <mergeCell ref="H32:P32"/>
    <mergeCell ref="H33:P33"/>
    <mergeCell ref="A30:E37"/>
    <mergeCell ref="L9:L11"/>
    <mergeCell ref="O9:O11"/>
    <mergeCell ref="P9:P11"/>
    <mergeCell ref="C10:D11"/>
    <mergeCell ref="E10:E11"/>
    <mergeCell ref="F10:F11"/>
    <mergeCell ref="G10:G11"/>
    <mergeCell ref="N9:N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M9:M11"/>
    <mergeCell ref="A25:O25"/>
    <mergeCell ref="A26:O26"/>
    <mergeCell ref="A1:L1"/>
    <mergeCell ref="C12:D12"/>
    <mergeCell ref="C13:D13"/>
    <mergeCell ref="C18:D18"/>
    <mergeCell ref="C20:D20"/>
    <mergeCell ref="H9:H11"/>
    <mergeCell ref="I9:I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4.00390625" style="0" customWidth="1"/>
  </cols>
  <sheetData>
    <row r="2" spans="1:13" ht="15">
      <c r="A2" s="1" t="s">
        <v>23</v>
      </c>
      <c r="B2" s="2"/>
      <c r="C2" s="2"/>
      <c r="D2" s="3"/>
      <c r="E2" s="4"/>
      <c r="F2" s="4"/>
      <c r="L2" s="155" t="s">
        <v>48</v>
      </c>
      <c r="M2" s="155"/>
    </row>
    <row r="3" spans="1:14" ht="15">
      <c r="A3" s="5" t="s">
        <v>24</v>
      </c>
      <c r="B3" s="152" t="s">
        <v>25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5">
      <c r="A4" s="5" t="s">
        <v>26</v>
      </c>
      <c r="B4" s="152" t="s">
        <v>27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ht="15">
      <c r="A5" s="5" t="s">
        <v>7</v>
      </c>
      <c r="B5" s="152" t="s">
        <v>28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ht="15">
      <c r="A6" s="5" t="s">
        <v>2</v>
      </c>
      <c r="B6" s="152" t="s">
        <v>29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5">
      <c r="A7" s="6" t="s">
        <v>30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1:14" ht="15">
      <c r="A8" s="5" t="s">
        <v>11</v>
      </c>
      <c r="B8" s="152" t="s">
        <v>31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15">
      <c r="A9" s="7" t="s">
        <v>32</v>
      </c>
      <c r="B9" s="152" t="s">
        <v>33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ht="15">
      <c r="A10" s="7" t="s">
        <v>34</v>
      </c>
      <c r="B10" s="152" t="s">
        <v>35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ht="15">
      <c r="A11" s="8" t="s">
        <v>36</v>
      </c>
      <c r="B11" s="152" t="s">
        <v>37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ht="15">
      <c r="A12" s="9" t="s">
        <v>38</v>
      </c>
      <c r="B12" s="152" t="s">
        <v>39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4" customHeight="1">
      <c r="A13" s="8" t="s">
        <v>40</v>
      </c>
      <c r="B13" s="152" t="s">
        <v>41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6.5" customHeight="1">
      <c r="A14" s="8" t="s">
        <v>5</v>
      </c>
      <c r="B14" s="152" t="s">
        <v>49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ht="15">
      <c r="A15" s="8" t="s">
        <v>42</v>
      </c>
      <c r="B15" s="152" t="s">
        <v>43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51">
      <c r="A16" s="10" t="s">
        <v>78</v>
      </c>
      <c r="B16" s="152" t="s">
        <v>102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8.5" customHeight="1">
      <c r="A17" s="10" t="s">
        <v>44</v>
      </c>
      <c r="B17" s="152" t="s">
        <v>45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7" customHeight="1">
      <c r="A18" s="11" t="s">
        <v>46</v>
      </c>
      <c r="B18" s="152" t="s">
        <v>47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75" customHeight="1">
      <c r="A19" s="58" t="s">
        <v>59</v>
      </c>
      <c r="B19" s="151" t="s">
        <v>60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</sheetData>
  <sheetProtection/>
  <mergeCells count="18">
    <mergeCell ref="B17:N17"/>
    <mergeCell ref="B18:N18"/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alexander.sagat</dc:creator>
  <cp:keywords/>
  <dc:description/>
  <cp:lastModifiedBy>michal.kraus</cp:lastModifiedBy>
  <cp:lastPrinted>2020-12-16T07:24:06Z</cp:lastPrinted>
  <dcterms:created xsi:type="dcterms:W3CDTF">2012-08-13T12:29:09Z</dcterms:created>
  <dcterms:modified xsi:type="dcterms:W3CDTF">2021-08-18T11:07:27Z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