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- nezaradené\Mesto kosice\"/>
    </mc:Choice>
  </mc:AlternateContent>
  <xr:revisionPtr revIDLastSave="0" documentId="13_ncr:1_{FC107AFB-50CF-4515-A881-5E8494AC8F8A}" xr6:coauthVersionLast="36" xr6:coauthVersionMax="36" xr10:uidLastSave="{00000000-0000-0000-0000-000000000000}"/>
  <bookViews>
    <workbookView xWindow="0" yWindow="0" windowWidth="15345" windowHeight="6705" firstSheet="3" activeTab="7" xr2:uid="{9BE429A1-030D-4CAF-A9F3-ACB06FC7CD77}"/>
  </bookViews>
  <sheets>
    <sheet name="Rekapitulácia" sheetId="1" r:id="rId1"/>
    <sheet name="Krycí list stavby" sheetId="2" r:id="rId2"/>
    <sheet name="Kryci_list 6675" sheetId="3" r:id="rId3"/>
    <sheet name="Rekap 6675" sheetId="4" r:id="rId4"/>
    <sheet name="SO 6675" sheetId="5" r:id="rId5"/>
    <sheet name="Kryci_list 6676" sheetId="6" r:id="rId6"/>
    <sheet name="Rekap 6676" sheetId="7" r:id="rId7"/>
    <sheet name="SO 6676" sheetId="8" r:id="rId8"/>
  </sheets>
  <definedNames>
    <definedName name="_xlnm.Print_Titles" localSheetId="3">'Rekap 6675'!$9:$9</definedName>
    <definedName name="_xlnm.Print_Titles" localSheetId="6">'Rekap 6676'!$9:$9</definedName>
    <definedName name="_xlnm.Print_Titles" localSheetId="4">'SO 6675'!$8:$8</definedName>
    <definedName name="_xlnm.Print_Titles" localSheetId="7">'SO 6676'!$8:$8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2" l="1"/>
  <c r="J30" i="2"/>
  <c r="J29" i="2"/>
  <c r="I30" i="2"/>
  <c r="I29" i="2"/>
  <c r="J24" i="2"/>
  <c r="F24" i="2"/>
  <c r="J23" i="2"/>
  <c r="F23" i="2"/>
  <c r="J22" i="2"/>
  <c r="F22" i="2"/>
  <c r="J28" i="2"/>
  <c r="J31" i="2" s="1"/>
  <c r="J20" i="2"/>
  <c r="J18" i="2"/>
  <c r="J17" i="2"/>
  <c r="J16" i="2"/>
  <c r="F20" i="2"/>
  <c r="F19" i="2"/>
  <c r="E19" i="2"/>
  <c r="D19" i="2"/>
  <c r="F18" i="2"/>
  <c r="E18" i="2"/>
  <c r="D18" i="2"/>
  <c r="F17" i="2"/>
  <c r="E17" i="2"/>
  <c r="D17" i="2"/>
  <c r="F16" i="2"/>
  <c r="E16" i="2"/>
  <c r="D16" i="2"/>
  <c r="G12" i="1"/>
  <c r="B11" i="1"/>
  <c r="G11" i="1" s="1"/>
  <c r="G10" i="1"/>
  <c r="B10" i="1"/>
  <c r="G9" i="1"/>
  <c r="F9" i="1"/>
  <c r="E9" i="1"/>
  <c r="D9" i="1"/>
  <c r="C9" i="1"/>
  <c r="B9" i="1"/>
  <c r="G8" i="1"/>
  <c r="C8" i="1"/>
  <c r="E8" i="1"/>
  <c r="G7" i="1"/>
  <c r="C7" i="1"/>
  <c r="E7" i="1"/>
  <c r="J17" i="6"/>
  <c r="K8" i="1"/>
  <c r="B8" i="1"/>
  <c r="J30" i="6"/>
  <c r="I30" i="6"/>
  <c r="Z66" i="8"/>
  <c r="F22" i="7"/>
  <c r="V63" i="8"/>
  <c r="V65" i="8" s="1"/>
  <c r="F23" i="7" s="1"/>
  <c r="K62" i="8"/>
  <c r="J62" i="8"/>
  <c r="S62" i="8"/>
  <c r="M62" i="8"/>
  <c r="L62" i="8"/>
  <c r="I62" i="8"/>
  <c r="K61" i="8"/>
  <c r="J61" i="8"/>
  <c r="S61" i="8"/>
  <c r="M61" i="8"/>
  <c r="L61" i="8"/>
  <c r="I61" i="8"/>
  <c r="K60" i="8"/>
  <c r="J60" i="8"/>
  <c r="S60" i="8"/>
  <c r="M60" i="8"/>
  <c r="M63" i="8" s="1"/>
  <c r="C22" i="7" s="1"/>
  <c r="L60" i="8"/>
  <c r="I60" i="8"/>
  <c r="V54" i="8"/>
  <c r="F18" i="7" s="1"/>
  <c r="M54" i="8"/>
  <c r="C18" i="7" s="1"/>
  <c r="L54" i="8"/>
  <c r="B18" i="7" s="1"/>
  <c r="K53" i="8"/>
  <c r="J53" i="8"/>
  <c r="S53" i="8"/>
  <c r="S54" i="8" s="1"/>
  <c r="E18" i="7" s="1"/>
  <c r="M53" i="8"/>
  <c r="H54" i="8" s="1"/>
  <c r="L53" i="8"/>
  <c r="G54" i="8" s="1"/>
  <c r="I53" i="8"/>
  <c r="I54" i="8" s="1"/>
  <c r="D18" i="7" s="1"/>
  <c r="F17" i="7"/>
  <c r="V50" i="8"/>
  <c r="K49" i="8"/>
  <c r="J49" i="8"/>
  <c r="S49" i="8"/>
  <c r="M49" i="8"/>
  <c r="L49" i="8"/>
  <c r="I49" i="8"/>
  <c r="K48" i="8"/>
  <c r="J48" i="8"/>
  <c r="S48" i="8"/>
  <c r="M48" i="8"/>
  <c r="L48" i="8"/>
  <c r="I48" i="8"/>
  <c r="K47" i="8"/>
  <c r="J47" i="8"/>
  <c r="S47" i="8"/>
  <c r="M47" i="8"/>
  <c r="L47" i="8"/>
  <c r="I47" i="8"/>
  <c r="K46" i="8"/>
  <c r="J46" i="8"/>
  <c r="S46" i="8"/>
  <c r="M46" i="8"/>
  <c r="L46" i="8"/>
  <c r="I46" i="8"/>
  <c r="K45" i="8"/>
  <c r="J45" i="8"/>
  <c r="S45" i="8"/>
  <c r="M45" i="8"/>
  <c r="L45" i="8"/>
  <c r="I45" i="8"/>
  <c r="K44" i="8"/>
  <c r="J44" i="8"/>
  <c r="S44" i="8"/>
  <c r="M44" i="8"/>
  <c r="L44" i="8"/>
  <c r="I44" i="8"/>
  <c r="K43" i="8"/>
  <c r="J43" i="8"/>
  <c r="S43" i="8"/>
  <c r="M43" i="8"/>
  <c r="L43" i="8"/>
  <c r="I43" i="8"/>
  <c r="K42" i="8"/>
  <c r="J42" i="8"/>
  <c r="S42" i="8"/>
  <c r="M42" i="8"/>
  <c r="L42" i="8"/>
  <c r="I42" i="8"/>
  <c r="K41" i="8"/>
  <c r="J41" i="8"/>
  <c r="S41" i="8"/>
  <c r="M41" i="8"/>
  <c r="L41" i="8"/>
  <c r="I41" i="8"/>
  <c r="K40" i="8"/>
  <c r="J40" i="8"/>
  <c r="S40" i="8"/>
  <c r="M40" i="8"/>
  <c r="L40" i="8"/>
  <c r="I40" i="8"/>
  <c r="K39" i="8"/>
  <c r="J39" i="8"/>
  <c r="S39" i="8"/>
  <c r="M39" i="8"/>
  <c r="L39" i="8"/>
  <c r="I39" i="8"/>
  <c r="K38" i="8"/>
  <c r="J38" i="8"/>
  <c r="S38" i="8"/>
  <c r="M38" i="8"/>
  <c r="L38" i="8"/>
  <c r="I38" i="8"/>
  <c r="K37" i="8"/>
  <c r="J37" i="8"/>
  <c r="S37" i="8"/>
  <c r="M37" i="8"/>
  <c r="L37" i="8"/>
  <c r="I37" i="8"/>
  <c r="K36" i="8"/>
  <c r="J36" i="8"/>
  <c r="S36" i="8"/>
  <c r="M36" i="8"/>
  <c r="L36" i="8"/>
  <c r="I36" i="8"/>
  <c r="K35" i="8"/>
  <c r="J35" i="8"/>
  <c r="S35" i="8"/>
  <c r="M35" i="8"/>
  <c r="L35" i="8"/>
  <c r="I35" i="8"/>
  <c r="K34" i="8"/>
  <c r="J34" i="8"/>
  <c r="S34" i="8"/>
  <c r="M34" i="8"/>
  <c r="L34" i="8"/>
  <c r="I34" i="8"/>
  <c r="I50" i="8" s="1"/>
  <c r="D17" i="7" s="1"/>
  <c r="K33" i="8"/>
  <c r="J33" i="8"/>
  <c r="S33" i="8"/>
  <c r="S50" i="8" s="1"/>
  <c r="E17" i="7" s="1"/>
  <c r="M33" i="8"/>
  <c r="L33" i="8"/>
  <c r="I33" i="8"/>
  <c r="I56" i="8" s="1"/>
  <c r="D19" i="7" s="1"/>
  <c r="F17" i="6" s="1"/>
  <c r="V27" i="8"/>
  <c r="F13" i="7" s="1"/>
  <c r="M27" i="8"/>
  <c r="C13" i="7" s="1"/>
  <c r="L27" i="8"/>
  <c r="B13" i="7" s="1"/>
  <c r="K26" i="8"/>
  <c r="J26" i="8"/>
  <c r="S26" i="8"/>
  <c r="S27" i="8" s="1"/>
  <c r="E13" i="7" s="1"/>
  <c r="M26" i="8"/>
  <c r="H27" i="8" s="1"/>
  <c r="L26" i="8"/>
  <c r="G27" i="8" s="1"/>
  <c r="I26" i="8"/>
  <c r="I27" i="8" s="1"/>
  <c r="D13" i="7" s="1"/>
  <c r="F12" i="7"/>
  <c r="V23" i="8"/>
  <c r="K22" i="8"/>
  <c r="J22" i="8"/>
  <c r="S22" i="8"/>
  <c r="M22" i="8"/>
  <c r="L22" i="8"/>
  <c r="I22" i="8"/>
  <c r="K21" i="8"/>
  <c r="J21" i="8"/>
  <c r="S21" i="8"/>
  <c r="M21" i="8"/>
  <c r="L21" i="8"/>
  <c r="I21" i="8"/>
  <c r="K20" i="8"/>
  <c r="J20" i="8"/>
  <c r="S20" i="8"/>
  <c r="M20" i="8"/>
  <c r="L20" i="8"/>
  <c r="I20" i="8"/>
  <c r="K19" i="8"/>
  <c r="J19" i="8"/>
  <c r="S19" i="8"/>
  <c r="M19" i="8"/>
  <c r="L19" i="8"/>
  <c r="I19" i="8"/>
  <c r="K18" i="8"/>
  <c r="J18" i="8"/>
  <c r="S18" i="8"/>
  <c r="M18" i="8"/>
  <c r="L18" i="8"/>
  <c r="I18" i="8"/>
  <c r="K17" i="8"/>
  <c r="J17" i="8"/>
  <c r="S17" i="8"/>
  <c r="M17" i="8"/>
  <c r="L17" i="8"/>
  <c r="I17" i="8"/>
  <c r="K16" i="8"/>
  <c r="J16" i="8"/>
  <c r="S16" i="8"/>
  <c r="M16" i="8"/>
  <c r="H23" i="8" s="1"/>
  <c r="L16" i="8"/>
  <c r="G23" i="8" s="1"/>
  <c r="I16" i="8"/>
  <c r="K15" i="8"/>
  <c r="J15" i="8"/>
  <c r="S15" i="8"/>
  <c r="S23" i="8" s="1"/>
  <c r="E12" i="7" s="1"/>
  <c r="M15" i="8"/>
  <c r="M23" i="8" s="1"/>
  <c r="C12" i="7" s="1"/>
  <c r="L15" i="8"/>
  <c r="L23" i="8" s="1"/>
  <c r="B12" i="7" s="1"/>
  <c r="I15" i="8"/>
  <c r="I23" i="8" s="1"/>
  <c r="D12" i="7" s="1"/>
  <c r="F11" i="7"/>
  <c r="V12" i="8"/>
  <c r="I12" i="8"/>
  <c r="D11" i="7" s="1"/>
  <c r="K11" i="8"/>
  <c r="K66" i="8" s="1"/>
  <c r="J11" i="8"/>
  <c r="S11" i="8"/>
  <c r="M11" i="8"/>
  <c r="L11" i="8"/>
  <c r="I11" i="8"/>
  <c r="J20" i="6"/>
  <c r="J17" i="3"/>
  <c r="J20" i="3" s="1"/>
  <c r="K7" i="1"/>
  <c r="B7" i="1"/>
  <c r="J30" i="3"/>
  <c r="I30" i="3"/>
  <c r="Z53" i="5"/>
  <c r="F19" i="4"/>
  <c r="V50" i="5"/>
  <c r="K49" i="5"/>
  <c r="J49" i="5"/>
  <c r="S49" i="5"/>
  <c r="M49" i="5"/>
  <c r="L49" i="5"/>
  <c r="I49" i="5"/>
  <c r="K48" i="5"/>
  <c r="J48" i="5"/>
  <c r="S48" i="5"/>
  <c r="M48" i="5"/>
  <c r="L48" i="5"/>
  <c r="I48" i="5"/>
  <c r="I50" i="5" s="1"/>
  <c r="D19" i="4" s="1"/>
  <c r="K47" i="5"/>
  <c r="J47" i="5"/>
  <c r="S47" i="5"/>
  <c r="S50" i="5" s="1"/>
  <c r="E19" i="4" s="1"/>
  <c r="M47" i="5"/>
  <c r="H50" i="5" s="1"/>
  <c r="L47" i="5"/>
  <c r="G50" i="5" s="1"/>
  <c r="I47" i="5"/>
  <c r="V44" i="5"/>
  <c r="F18" i="4" s="1"/>
  <c r="M44" i="5"/>
  <c r="C18" i="4" s="1"/>
  <c r="L44" i="5"/>
  <c r="B18" i="4" s="1"/>
  <c r="K43" i="5"/>
  <c r="J43" i="5"/>
  <c r="S43" i="5"/>
  <c r="S44" i="5" s="1"/>
  <c r="E18" i="4" s="1"/>
  <c r="M43" i="5"/>
  <c r="H44" i="5" s="1"/>
  <c r="L43" i="5"/>
  <c r="G44" i="5" s="1"/>
  <c r="I43" i="5"/>
  <c r="I44" i="5" s="1"/>
  <c r="D18" i="4" s="1"/>
  <c r="F17" i="4"/>
  <c r="V40" i="5"/>
  <c r="V52" i="5" s="1"/>
  <c r="F20" i="4" s="1"/>
  <c r="K39" i="5"/>
  <c r="J39" i="5"/>
  <c r="S39" i="5"/>
  <c r="M39" i="5"/>
  <c r="L39" i="5"/>
  <c r="I39" i="5"/>
  <c r="K38" i="5"/>
  <c r="J38" i="5"/>
  <c r="S38" i="5"/>
  <c r="M38" i="5"/>
  <c r="L38" i="5"/>
  <c r="I38" i="5"/>
  <c r="K37" i="5"/>
  <c r="J37" i="5"/>
  <c r="S37" i="5"/>
  <c r="M37" i="5"/>
  <c r="H40" i="5" s="1"/>
  <c r="L37" i="5"/>
  <c r="I37" i="5"/>
  <c r="V31" i="5"/>
  <c r="F13" i="4" s="1"/>
  <c r="M31" i="5"/>
  <c r="C13" i="4" s="1"/>
  <c r="L31" i="5"/>
  <c r="B13" i="4" s="1"/>
  <c r="K30" i="5"/>
  <c r="J30" i="5"/>
  <c r="S30" i="5"/>
  <c r="S31" i="5" s="1"/>
  <c r="E13" i="4" s="1"/>
  <c r="M30" i="5"/>
  <c r="H31" i="5" s="1"/>
  <c r="L30" i="5"/>
  <c r="G31" i="5" s="1"/>
  <c r="I30" i="5"/>
  <c r="I31" i="5" s="1"/>
  <c r="D13" i="4" s="1"/>
  <c r="F12" i="4"/>
  <c r="V27" i="5"/>
  <c r="K26" i="5"/>
  <c r="J26" i="5"/>
  <c r="S26" i="5"/>
  <c r="M26" i="5"/>
  <c r="L26" i="5"/>
  <c r="I26" i="5"/>
  <c r="K25" i="5"/>
  <c r="J25" i="5"/>
  <c r="S25" i="5"/>
  <c r="M25" i="5"/>
  <c r="L25" i="5"/>
  <c r="I25" i="5"/>
  <c r="K24" i="5"/>
  <c r="J24" i="5"/>
  <c r="S24" i="5"/>
  <c r="M24" i="5"/>
  <c r="L24" i="5"/>
  <c r="I24" i="5"/>
  <c r="K23" i="5"/>
  <c r="J23" i="5"/>
  <c r="S23" i="5"/>
  <c r="M23" i="5"/>
  <c r="L23" i="5"/>
  <c r="I23" i="5"/>
  <c r="K22" i="5"/>
  <c r="J22" i="5"/>
  <c r="S22" i="5"/>
  <c r="M22" i="5"/>
  <c r="L22" i="5"/>
  <c r="I22" i="5"/>
  <c r="K21" i="5"/>
  <c r="J21" i="5"/>
  <c r="S21" i="5"/>
  <c r="M21" i="5"/>
  <c r="L21" i="5"/>
  <c r="I21" i="5"/>
  <c r="I27" i="5" s="1"/>
  <c r="D12" i="4" s="1"/>
  <c r="K20" i="5"/>
  <c r="J20" i="5"/>
  <c r="S20" i="5"/>
  <c r="S27" i="5" s="1"/>
  <c r="E12" i="4" s="1"/>
  <c r="M20" i="5"/>
  <c r="H27" i="5" s="1"/>
  <c r="L20" i="5"/>
  <c r="L27" i="5" s="1"/>
  <c r="B12" i="4" s="1"/>
  <c r="I20" i="5"/>
  <c r="V17" i="5"/>
  <c r="F11" i="4" s="1"/>
  <c r="K16" i="5"/>
  <c r="J16" i="5"/>
  <c r="S16" i="5"/>
  <c r="M16" i="5"/>
  <c r="L16" i="5"/>
  <c r="I16" i="5"/>
  <c r="K15" i="5"/>
  <c r="J15" i="5"/>
  <c r="S15" i="5"/>
  <c r="M15" i="5"/>
  <c r="L15" i="5"/>
  <c r="I15" i="5"/>
  <c r="K14" i="5"/>
  <c r="J14" i="5"/>
  <c r="S14" i="5"/>
  <c r="M14" i="5"/>
  <c r="L14" i="5"/>
  <c r="I14" i="5"/>
  <c r="K13" i="5"/>
  <c r="J13" i="5"/>
  <c r="S13" i="5"/>
  <c r="M13" i="5"/>
  <c r="L13" i="5"/>
  <c r="I13" i="5"/>
  <c r="K12" i="5"/>
  <c r="J12" i="5"/>
  <c r="S12" i="5"/>
  <c r="M12" i="5"/>
  <c r="L12" i="5"/>
  <c r="I12" i="5"/>
  <c r="K11" i="5"/>
  <c r="K53" i="5" s="1"/>
  <c r="J11" i="5"/>
  <c r="S11" i="5"/>
  <c r="M11" i="5"/>
  <c r="M17" i="5" s="1"/>
  <c r="C11" i="4" s="1"/>
  <c r="L11" i="5"/>
  <c r="I11" i="5"/>
  <c r="I29" i="8" l="1"/>
  <c r="D14" i="7" s="1"/>
  <c r="S65" i="8"/>
  <c r="E23" i="7" s="1"/>
  <c r="H56" i="8"/>
  <c r="I65" i="8"/>
  <c r="D23" i="7" s="1"/>
  <c r="S56" i="8"/>
  <c r="E19" i="7" s="1"/>
  <c r="H12" i="8"/>
  <c r="H50" i="8"/>
  <c r="M65" i="8"/>
  <c r="C23" i="7" s="1"/>
  <c r="L12" i="8"/>
  <c r="B11" i="7" s="1"/>
  <c r="M12" i="8"/>
  <c r="C11" i="7" s="1"/>
  <c r="S12" i="8"/>
  <c r="M50" i="8"/>
  <c r="C17" i="7" s="1"/>
  <c r="M56" i="8"/>
  <c r="C19" i="7" s="1"/>
  <c r="E17" i="6" s="1"/>
  <c r="H63" i="8"/>
  <c r="S63" i="8"/>
  <c r="E22" i="7" s="1"/>
  <c r="H65" i="8"/>
  <c r="G50" i="8"/>
  <c r="V56" i="8"/>
  <c r="F19" i="7" s="1"/>
  <c r="L63" i="8"/>
  <c r="B22" i="7" s="1"/>
  <c r="L65" i="8"/>
  <c r="B23" i="7" s="1"/>
  <c r="V29" i="8"/>
  <c r="F14" i="7" s="1"/>
  <c r="G12" i="8"/>
  <c r="I63" i="8"/>
  <c r="D22" i="7" s="1"/>
  <c r="L29" i="8"/>
  <c r="B14" i="7" s="1"/>
  <c r="L50" i="8"/>
  <c r="B17" i="7" s="1"/>
  <c r="G63" i="8"/>
  <c r="F16" i="6"/>
  <c r="F23" i="6" s="1"/>
  <c r="D16" i="6"/>
  <c r="I33" i="5"/>
  <c r="D14" i="4" s="1"/>
  <c r="S33" i="5"/>
  <c r="E14" i="4" s="1"/>
  <c r="L17" i="5"/>
  <c r="B11" i="4" s="1"/>
  <c r="V33" i="5"/>
  <c r="F14" i="4" s="1"/>
  <c r="S17" i="5"/>
  <c r="E11" i="4" s="1"/>
  <c r="I40" i="5"/>
  <c r="D17" i="4" s="1"/>
  <c r="M50" i="5"/>
  <c r="C19" i="4" s="1"/>
  <c r="I17" i="5"/>
  <c r="D11" i="4" s="1"/>
  <c r="H17" i="5"/>
  <c r="M27" i="5"/>
  <c r="C12" i="4" s="1"/>
  <c r="M40" i="5"/>
  <c r="C17" i="4" s="1"/>
  <c r="S40" i="5"/>
  <c r="E17" i="4" s="1"/>
  <c r="H52" i="5"/>
  <c r="G33" i="5"/>
  <c r="G40" i="5"/>
  <c r="L50" i="5"/>
  <c r="B19" i="4" s="1"/>
  <c r="G27" i="5"/>
  <c r="G17" i="5"/>
  <c r="L33" i="5"/>
  <c r="B14" i="4" s="1"/>
  <c r="D16" i="3" s="1"/>
  <c r="L40" i="5"/>
  <c r="B17" i="4" s="1"/>
  <c r="F16" i="3"/>
  <c r="G56" i="8" l="1"/>
  <c r="H29" i="8"/>
  <c r="V66" i="8"/>
  <c r="F25" i="7" s="1"/>
  <c r="M29" i="8"/>
  <c r="I66" i="8"/>
  <c r="D25" i="7" s="1"/>
  <c r="L56" i="8"/>
  <c r="B19" i="7" s="1"/>
  <c r="D17" i="6" s="1"/>
  <c r="G29" i="8"/>
  <c r="S29" i="8"/>
  <c r="E11" i="7"/>
  <c r="G65" i="8"/>
  <c r="F22" i="6"/>
  <c r="J23" i="6"/>
  <c r="J24" i="6"/>
  <c r="F20" i="6"/>
  <c r="F24" i="6"/>
  <c r="J22" i="6"/>
  <c r="F17" i="3"/>
  <c r="F24" i="3" s="1"/>
  <c r="L52" i="5"/>
  <c r="B20" i="4" s="1"/>
  <c r="D17" i="3" s="1"/>
  <c r="V53" i="5"/>
  <c r="F22" i="4" s="1"/>
  <c r="H33" i="5"/>
  <c r="G52" i="5"/>
  <c r="S52" i="5"/>
  <c r="E20" i="4" s="1"/>
  <c r="M33" i="5"/>
  <c r="M52" i="5"/>
  <c r="C20" i="4" s="1"/>
  <c r="E17" i="3" s="1"/>
  <c r="G53" i="5"/>
  <c r="I52" i="5"/>
  <c r="D20" i="4" s="1"/>
  <c r="I53" i="5"/>
  <c r="D22" i="4" s="1"/>
  <c r="F20" i="3"/>
  <c r="F22" i="3"/>
  <c r="J24" i="3"/>
  <c r="L66" i="8" l="1"/>
  <c r="B25" i="7" s="1"/>
  <c r="E14" i="7"/>
  <c r="S66" i="8"/>
  <c r="E25" i="7" s="1"/>
  <c r="C14" i="7"/>
  <c r="E16" i="6" s="1"/>
  <c r="H66" i="8"/>
  <c r="G66" i="8"/>
  <c r="M66" i="8"/>
  <c r="C25" i="7" s="1"/>
  <c r="J26" i="6"/>
  <c r="J28" i="6" s="1"/>
  <c r="F23" i="3"/>
  <c r="J22" i="3"/>
  <c r="J26" i="3" s="1"/>
  <c r="J28" i="3" s="1"/>
  <c r="C14" i="4"/>
  <c r="E16" i="3" s="1"/>
  <c r="M53" i="5"/>
  <c r="C22" i="4" s="1"/>
  <c r="L53" i="5"/>
  <c r="B22" i="4" s="1"/>
  <c r="J23" i="3"/>
  <c r="S53" i="5"/>
  <c r="E22" i="4" s="1"/>
  <c r="H53" i="5"/>
  <c r="I29" i="6" l="1"/>
  <c r="J29" i="6" s="1"/>
  <c r="J31" i="6" s="1"/>
  <c r="I29" i="3"/>
  <c r="J29" i="3" s="1"/>
  <c r="J31" i="3" s="1"/>
</calcChain>
</file>

<file path=xl/sharedStrings.xml><?xml version="1.0" encoding="utf-8"?>
<sst xmlns="http://schemas.openxmlformats.org/spreadsheetml/2006/main" count="538" uniqueCount="211">
  <si>
    <t>Rekapitulácia rozpočtu</t>
  </si>
  <si>
    <t>Stavba Oprava strešného plášťa  MŠ Azovská 1, Košice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</si>
  <si>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</si>
  <si>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</si>
  <si>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</si>
  <si>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</si>
  <si>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</si>
  <si>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</si>
  <si>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</si>
  <si>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</si>
  <si>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Ost. náklady</t>
  </si>
  <si>
    <t>Cena</t>
  </si>
  <si>
    <t>Pavilón A</t>
  </si>
  <si>
    <t>Pavilón B</t>
  </si>
  <si>
    <t>Krycí list rozpočtu</t>
  </si>
  <si>
    <t xml:space="preserve">Miesto:  </t>
  </si>
  <si>
    <t>Objekt Pavilón A</t>
  </si>
  <si>
    <t xml:space="preserve">Ks: </t>
  </si>
  <si>
    <t xml:space="preserve">Zákazka: </t>
  </si>
  <si>
    <t>Spracoval: Tomko PROSTAVEX,s.r.o</t>
  </si>
  <si>
    <t xml:space="preserve">Dňa </t>
  </si>
  <si>
    <t>7. 4. 2021</t>
  </si>
  <si>
    <t>Odberateľ: Mesto Košice, Trieda SNP 48/A, 040 11 Košice</t>
  </si>
  <si>
    <t xml:space="preserve">Projektant: </t>
  </si>
  <si>
    <t xml:space="preserve">Dodávateľ: </t>
  </si>
  <si>
    <t>IČO: 00691135</t>
  </si>
  <si>
    <t>DIČ: 2021186904</t>
  </si>
  <si>
    <t xml:space="preserve">IČO: </t>
  </si>
  <si>
    <t xml:space="preserve">DIČ: </t>
  </si>
  <si>
    <t xml:space="preserve">A </t>
  </si>
  <si>
    <t xml:space="preserve">HSV </t>
  </si>
  <si>
    <t xml:space="preserve">PSV </t>
  </si>
  <si>
    <t xml:space="preserve">MONT </t>
  </si>
  <si>
    <t xml:space="preserve">VRN </t>
  </si>
  <si>
    <t>Spolu</t>
  </si>
  <si>
    <t xml:space="preserve">B </t>
  </si>
  <si>
    <t>Ďalšie náklady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</si>
  <si>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</si>
  <si>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</si>
  <si>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</si>
  <si>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</si>
  <si>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</si>
  <si>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</si>
  <si>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</si>
  <si>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</si>
  <si>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</si>
  <si>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</si>
  <si>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</si>
  <si>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VRN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</si>
  <si>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</si>
  <si>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</si>
  <si>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</si>
  <si>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</si>
  <si>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</si>
  <si>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</si>
  <si>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</si>
  <si>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</si>
  <si>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</si>
  <si>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</si>
  <si>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</si>
  <si>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</si>
  <si>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</si>
  <si>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</si>
  <si>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</si>
  <si>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</si>
  <si>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</si>
  <si>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</si>
  <si>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7. 4. 2021</t>
  </si>
  <si>
    <t>Prehľad rozpočtových nákladov</t>
  </si>
  <si>
    <t>Práce HSV</t>
  </si>
  <si>
    <t>POVRCHOVÉ ÚPRAVY</t>
  </si>
  <si>
    <t>OSTATNÉ PRÁCE</t>
  </si>
  <si>
    <t>PRESUNY HMÔT</t>
  </si>
  <si>
    <t>Práce PSV</t>
  </si>
  <si>
    <t>POVLAKOVÉ KRYTINY</t>
  </si>
  <si>
    <t>ZTI - VNÚTORNA KANALIZÁCIA</t>
  </si>
  <si>
    <t>ZTI - VNÚTORNÝ VODOVOD</t>
  </si>
  <si>
    <t>Celkom v EUR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</si>
  <si>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</si>
  <si>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</si>
  <si>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</si>
  <si>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</si>
  <si>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</si>
  <si>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</si>
  <si>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</si>
  <si>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Hmotnosť/Mj</t>
  </si>
  <si>
    <t>Hmotnosť</t>
  </si>
  <si>
    <t>Suť</t>
  </si>
  <si>
    <t xml:space="preserve">Spracoval: </t>
  </si>
  <si>
    <t>Tomko PROSTAVEX,s.r.o</t>
  </si>
  <si>
    <t xml:space="preserve">Dátum: </t>
  </si>
  <si>
    <t>Zákazka Oprava strešného plášťa  MŠ Azovská 1, Košice</t>
  </si>
  <si>
    <t>R/R 0</t>
  </si>
  <si>
    <t xml:space="preserve"> 6226217701</t>
  </si>
  <si>
    <t>Tmelenie PU tmelom s dodaním tmelu</t>
  </si>
  <si>
    <t xml:space="preserve">m </t>
  </si>
  <si>
    <t xml:space="preserve"> 627452100</t>
  </si>
  <si>
    <t>Oprava murovaných odvetrávacích komínov s bet. klobúkom</t>
  </si>
  <si>
    <t xml:space="preserve">ks </t>
  </si>
  <si>
    <t xml:space="preserve"> 14/C 1</t>
  </si>
  <si>
    <t xml:space="preserve"> 622463257</t>
  </si>
  <si>
    <t>Ochrana a čistenie fasády čistiacim saponátom protiplesňovým</t>
  </si>
  <si>
    <t>m2</t>
  </si>
  <si>
    <t xml:space="preserve"> 613481119.1</t>
  </si>
  <si>
    <t>Realizácia presieťkovania vrátane lepidla plochy komínov s povrchovou úpravou / silik.omietka 1,5 mm/</t>
  </si>
  <si>
    <t>ks</t>
  </si>
  <si>
    <t xml:space="preserve"> 11/A 1</t>
  </si>
  <si>
    <t xml:space="preserve"> 62247202210</t>
  </si>
  <si>
    <t>Silikónový penetračný náter  na prípravu podkladu pod silikónové fasádne farby</t>
  </si>
  <si>
    <t>M2</t>
  </si>
  <si>
    <t xml:space="preserve"> 62249137310</t>
  </si>
  <si>
    <t>Náter stien vonkajší hydrofóbny silikónovou fasádnou farbou dvojnásobný</t>
  </si>
  <si>
    <t xml:space="preserve"> 9529081111</t>
  </si>
  <si>
    <t xml:space="preserve">Vyčistenie strechy </t>
  </si>
  <si>
    <t xml:space="preserve"> 13/B 1</t>
  </si>
  <si>
    <t xml:space="preserve"> 979081111</t>
  </si>
  <si>
    <t>Odvoz sutiny a vybúraných hmôt na skládku do 1 km</t>
  </si>
  <si>
    <t>t</t>
  </si>
  <si>
    <t xml:space="preserve"> 979081121</t>
  </si>
  <si>
    <t>Odvoz sutiny a vybúraných hmôt na skládku za každý ďalší 1 km</t>
  </si>
  <si>
    <t xml:space="preserve"> 979082111</t>
  </si>
  <si>
    <t>Vnútrostavenisková doprava sutiny a vybúraných hmôt do 10 m</t>
  </si>
  <si>
    <t xml:space="preserve"> 979011111</t>
  </si>
  <si>
    <t>Zvislá doprava sutiny a vybúraných hmôt za 1. podlažie nad alebo pod základným podlažím</t>
  </si>
  <si>
    <t xml:space="preserve"> 979011121</t>
  </si>
  <si>
    <t>Zvislá doprava sutiny a vybúraných hmôt za každé ďalšie podlažie</t>
  </si>
  <si>
    <t xml:space="preserve"> 979089002</t>
  </si>
  <si>
    <t>Poplatok za skládku odpadov zo stavieb a demolácií - betón, tehly, obkladačky, dlaždice, keramika kategórie O - ostatné 17 01 ..</t>
  </si>
  <si>
    <t xml:space="preserve"> 999281111</t>
  </si>
  <si>
    <t>Presun hmôt pre opravy a údržbu v objektoch do výšky 25 m</t>
  </si>
  <si>
    <t>R/RE</t>
  </si>
  <si>
    <t xml:space="preserve"> 712978220</t>
  </si>
  <si>
    <t>Likvidácia odvetrania strešnej fólie</t>
  </si>
  <si>
    <t xml:space="preserve">kus </t>
  </si>
  <si>
    <t>711/A 2</t>
  </si>
  <si>
    <t xml:space="preserve"> 712973222</t>
  </si>
  <si>
    <t>Zhotovenie detajlov z detailovej fólie priemeru 100 - 150 mm so zváraným spojom</t>
  </si>
  <si>
    <t>kus</t>
  </si>
  <si>
    <t xml:space="preserve"> 998712202</t>
  </si>
  <si>
    <t>Presun hmôt pre izoláciu povlakovej krytiny v objekte výšky do 12 m</t>
  </si>
  <si>
    <t xml:space="preserve"> %</t>
  </si>
  <si>
    <t xml:space="preserve"> 721210823.1</t>
  </si>
  <si>
    <t>Demontáž strešných vtokov DN 125, vrátane vysekania</t>
  </si>
  <si>
    <t xml:space="preserve"> 7223214451</t>
  </si>
  <si>
    <t>Montáž a osadenie strešnej sanačnej vpuste s ochranným košom a rúrov dĺžky do 1 m /napr. Topwet /</t>
  </si>
  <si>
    <t xml:space="preserve"> 7225441112</t>
  </si>
  <si>
    <t>Demontáž kanalizačného prestupu nad strechou s montážou nového PVC odvetrávacieho komínka s dodaním hlavice s klobúkom</t>
  </si>
  <si>
    <t>721/A 2</t>
  </si>
  <si>
    <t xml:space="preserve"> 998722202</t>
  </si>
  <si>
    <t>Presun hmôt pre vnútorný vodovod v objektoch výšky do 12 m</t>
  </si>
  <si>
    <t>Objekt Pavilón B</t>
  </si>
  <si>
    <t>KONŠTRUKCIE KLAMPIARSKE</t>
  </si>
  <si>
    <t>HZS ZA SKÚŠKY A REVÍZIE</t>
  </si>
  <si>
    <t xml:space="preserve">Vyčistenie strechy pred čistou montážou </t>
  </si>
  <si>
    <t xml:space="preserve"> 9529011221</t>
  </si>
  <si>
    <t>Realizácia lokálneho prerovnania nerovností na streche so sklonom do 10° materiálom - Liapor</t>
  </si>
  <si>
    <t xml:space="preserve">m2 </t>
  </si>
  <si>
    <t xml:space="preserve"> 979089112</t>
  </si>
  <si>
    <t>Poplatok za skládku odpadov zo stavieb a demolácií /drevo, sklo, plasty/ kategórie O - ostatné</t>
  </si>
  <si>
    <t xml:space="preserve"> 7123008321</t>
  </si>
  <si>
    <t>Odstránenie pôvodného oplechovania okraja striech vrátane asfaltovej lepenky odrezaním, vrátane demontáže</t>
  </si>
  <si>
    <t xml:space="preserve"> 7123911741</t>
  </si>
  <si>
    <t>Realizácia príponiek pre pripevnenie povlakovej krytiny na plochých strechách na atike vrátane príponiek, kotviaceho materiálu a príslušenstva</t>
  </si>
  <si>
    <t xml:space="preserve"> 7123022472</t>
  </si>
  <si>
    <t>Oprava vydutých, poškodených a zdegradovaných plôch pôvodnej asf. krytiny</t>
  </si>
  <si>
    <t>súbor</t>
  </si>
  <si>
    <t xml:space="preserve"> 712370070</t>
  </si>
  <si>
    <t>Zhotovenie povlakovej krytiny striech plochých so sklonom do 10° PVC-P fóliou pripevnenou kotviacimi terčami so zvarením spoja</t>
  </si>
  <si>
    <t xml:space="preserve"> 712300501</t>
  </si>
  <si>
    <t>Zhotovenie  povlakovej krytiny striech plochých do 10° PVC-P fóliou položenou voľne so zvarením spoja, zvislá plocha</t>
  </si>
  <si>
    <t>P/P 1</t>
  </si>
  <si>
    <t xml:space="preserve"> 628183090301</t>
  </si>
  <si>
    <t>Viacvrstvová syntetická strešná hydroizolačná fólia vystužená polyesterom a skleným rúnom hr. 18 mm</t>
  </si>
  <si>
    <t xml:space="preserve"> 712370401</t>
  </si>
  <si>
    <t>Pripevnenie povlakovej krytiny striech plochých so sklonom do 10° z termoplastu kotviacim terčom</t>
  </si>
  <si>
    <t>S/S20</t>
  </si>
  <si>
    <t xml:space="preserve"> 2832901000</t>
  </si>
  <si>
    <t>Kotviaca technika - rozperné kotviace podložky a kotvy 90 mm</t>
  </si>
  <si>
    <t xml:space="preserve"> 712990040</t>
  </si>
  <si>
    <t xml:space="preserve">Položenie geotextílie vodorovne alebo zvislo na strechy ploché so sklonom do 10° </t>
  </si>
  <si>
    <t xml:space="preserve"> 712391175</t>
  </si>
  <si>
    <t xml:space="preserve">Pripevnenie izolácie kotviacimi pásikmi pri zhotovení povlakovej krytiny na plochej streche so sklonom do 10° </t>
  </si>
  <si>
    <t>m</t>
  </si>
  <si>
    <t xml:space="preserve"> 712391177</t>
  </si>
  <si>
    <t xml:space="preserve">Pripevnenie izolácie kotviacimi uholníkmi pri zhotovení povlakovej krytiny na plochej streche so sklonom do 10° _x000D_
</t>
  </si>
  <si>
    <t xml:space="preserve"> 712391178</t>
  </si>
  <si>
    <t>Pripevnenie povlakovej krytiny na plochej streche so sklonom do 10° okapová tvarovka - atika</t>
  </si>
  <si>
    <t xml:space="preserve"> 138183091401</t>
  </si>
  <si>
    <t>Pofóliovaný plech pre PVC svetlošedý</t>
  </si>
  <si>
    <t>Zhotovenie detajlov z detailovej fólie priemeru 100 - 150 mm  so zváraným spojom</t>
  </si>
  <si>
    <t>711/B 2</t>
  </si>
  <si>
    <t xml:space="preserve"> 712990812</t>
  </si>
  <si>
    <t xml:space="preserve">Odstránenie násypu alebo nánosu hrúbky do 50 mm z povlakovej krytiny na streche so sklonom do 10° </t>
  </si>
  <si>
    <t>P/PE</t>
  </si>
  <si>
    <t xml:space="preserve"> 693183094904.1</t>
  </si>
  <si>
    <t>Geotextília elektricky vodivá detenkčná 300g/m2</t>
  </si>
  <si>
    <t xml:space="preserve"> 764430216</t>
  </si>
  <si>
    <t>Výroba, dodávka a montáž oplechovania muriva a atík vrátane rohov z pozinkovaného Pz plechu rš 250 mm</t>
  </si>
  <si>
    <t>HZS/HZS</t>
  </si>
  <si>
    <t xml:space="preserve"> HZS000214</t>
  </si>
  <si>
    <t xml:space="preserve">Demontáž pôvodného bleskozvodu, dodávka s montážou nového bleskozvodu vrátane lana AIMgSi 8, podpier a ostatného pomocného materiálu s uložením na streche </t>
  </si>
  <si>
    <t>hod</t>
  </si>
  <si>
    <t xml:space="preserve"> HZS000114</t>
  </si>
  <si>
    <t>Revízna správa čiastková</t>
  </si>
  <si>
    <t xml:space="preserve"> HZS000115</t>
  </si>
  <si>
    <t xml:space="preserve">Meranie tesnosti hydroizolačnej povlakovej krytiny (iskrová skúška) 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</si>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</sst>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 CE"/>
      <charset val="238"/>
    </font>
    <font>
      <sz val="12"/>
      <color theme="1"/>
      <name val="Calibri"/>
      <family val="2"/>
      <charset val="238"/>
      <scheme val="minor"/>
    </font>
    <font>
      <b/>
      <sz val="9"/>
      <color theme="1"/>
      <name val="Arial CE"/>
      <charset val="238"/>
    </font>
    <font>
      <sz val="8"/>
      <color rgb="FF000000"/>
      <name val="Arial CE"/>
      <charset val="238"/>
    </font>
    <font>
      <sz val="8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b/>
      <sz val="8"/>
      <color rgb="FFFF0000"/>
      <name val="Calibri"/>
      <family val="2"/>
      <charset val="238"/>
      <scheme val="minor"/>
    </font>
    <font>
      <sz val="8"/>
      <color rgb="FF0000FF"/>
      <name val="Arial CE"/>
      <charset val="238"/>
    </font>
    <font>
      <sz val="8"/>
      <color rgb="FF0000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AA"/>
        <bgColor indexed="64"/>
      </patternFill>
    </fill>
    <fill>
      <patternFill patternType="solid">
        <fgColor rgb="FFFFFBF0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164" fontId="1" fillId="0" borderId="9" xfId="0" applyNumberFormat="1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164" fontId="1" fillId="0" borderId="26" xfId="0" applyNumberFormat="1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6" fillId="0" borderId="15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7" fillId="0" borderId="29" xfId="0" applyFont="1" applyFill="1" applyBorder="1" applyAlignment="1">
      <alignment wrapText="1"/>
    </xf>
    <xf numFmtId="0" fontId="7" fillId="0" borderId="30" xfId="0" applyFont="1" applyFill="1" applyBorder="1" applyAlignment="1">
      <alignment wrapText="1"/>
    </xf>
    <xf numFmtId="0" fontId="7" fillId="0" borderId="31" xfId="0" applyFont="1" applyFill="1" applyBorder="1" applyAlignment="1">
      <alignment wrapText="1"/>
    </xf>
    <xf numFmtId="0" fontId="5" fillId="0" borderId="20" xfId="0" applyFont="1" applyFill="1" applyBorder="1"/>
    <xf numFmtId="0" fontId="5" fillId="0" borderId="15" xfId="0" applyFont="1" applyFill="1" applyBorder="1"/>
    <xf numFmtId="0" fontId="5" fillId="0" borderId="8" xfId="0" applyFont="1" applyFill="1" applyBorder="1"/>
    <xf numFmtId="0" fontId="5" fillId="0" borderId="25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6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1" fillId="0" borderId="30" xfId="0" applyFont="1" applyFill="1" applyBorder="1" applyAlignment="1">
      <alignment wrapText="1"/>
    </xf>
    <xf numFmtId="0" fontId="1" fillId="0" borderId="31" xfId="0" applyFont="1" applyFill="1" applyBorder="1" applyAlignment="1">
      <alignment wrapText="1"/>
    </xf>
    <xf numFmtId="0" fontId="1" fillId="0" borderId="40" xfId="0" applyFont="1" applyFill="1" applyBorder="1" applyAlignment="1">
      <alignment wrapText="1"/>
    </xf>
    <xf numFmtId="0" fontId="1" fillId="0" borderId="41" xfId="0" applyFont="1" applyFill="1" applyBorder="1" applyAlignment="1">
      <alignment wrapText="1"/>
    </xf>
    <xf numFmtId="0" fontId="5" fillId="0" borderId="29" xfId="0" applyFont="1" applyFill="1" applyBorder="1" applyAlignment="1">
      <alignment wrapText="1"/>
    </xf>
    <xf numFmtId="0" fontId="5" fillId="0" borderId="39" xfId="0" applyFont="1" applyFill="1" applyBorder="1" applyAlignment="1">
      <alignment wrapText="1"/>
    </xf>
    <xf numFmtId="0" fontId="5" fillId="0" borderId="32" xfId="0" applyFont="1" applyFill="1" applyBorder="1"/>
    <xf numFmtId="0" fontId="5" fillId="0" borderId="9" xfId="0" applyFont="1" applyFill="1" applyBorder="1"/>
    <xf numFmtId="0" fontId="4" fillId="0" borderId="4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1" xfId="0" applyFont="1" applyFill="1" applyBorder="1"/>
    <xf numFmtId="0" fontId="5" fillId="0" borderId="42" xfId="0" applyFont="1" applyFill="1" applyBorder="1" applyAlignment="1">
      <alignment horizontal="center"/>
    </xf>
    <xf numFmtId="164" fontId="1" fillId="0" borderId="20" xfId="0" applyNumberFormat="1" applyFont="1" applyFill="1" applyBorder="1"/>
    <xf numFmtId="0" fontId="5" fillId="0" borderId="46" xfId="0" applyFont="1" applyFill="1" applyBorder="1" applyAlignment="1">
      <alignment horizontal="center"/>
    </xf>
    <xf numFmtId="0" fontId="5" fillId="0" borderId="47" xfId="0" applyFont="1" applyFill="1" applyBorder="1" applyAlignment="1">
      <alignment horizontal="center"/>
    </xf>
    <xf numFmtId="0" fontId="5" fillId="0" borderId="48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5" fillId="0" borderId="53" xfId="0" applyFont="1" applyFill="1" applyBorder="1"/>
    <xf numFmtId="164" fontId="1" fillId="0" borderId="54" xfId="0" applyNumberFormat="1" applyFont="1" applyFill="1" applyBorder="1"/>
    <xf numFmtId="164" fontId="5" fillId="0" borderId="49" xfId="0" applyNumberFormat="1" applyFont="1" applyFill="1" applyBorder="1"/>
    <xf numFmtId="164" fontId="5" fillId="0" borderId="50" xfId="0" applyNumberFormat="1" applyFont="1" applyFill="1" applyBorder="1"/>
    <xf numFmtId="164" fontId="5" fillId="0" borderId="51" xfId="0" applyNumberFormat="1" applyFont="1" applyFill="1" applyBorder="1"/>
    <xf numFmtId="164" fontId="5" fillId="0" borderId="52" xfId="0" applyNumberFormat="1" applyFont="1" applyFill="1" applyBorder="1"/>
    <xf numFmtId="164" fontId="1" fillId="0" borderId="53" xfId="0" applyNumberFormat="1" applyFont="1" applyFill="1" applyBorder="1"/>
    <xf numFmtId="164" fontId="5" fillId="0" borderId="0" xfId="0" applyNumberFormat="1" applyFont="1" applyFill="1" applyBorder="1"/>
    <xf numFmtId="164" fontId="5" fillId="0" borderId="55" xfId="0" applyNumberFormat="1" applyFont="1" applyFill="1" applyBorder="1"/>
    <xf numFmtId="0" fontId="1" fillId="0" borderId="56" xfId="0" applyFont="1" applyFill="1" applyBorder="1"/>
    <xf numFmtId="0" fontId="1" fillId="0" borderId="57" xfId="0" applyFont="1" applyFill="1" applyBorder="1"/>
    <xf numFmtId="0" fontId="1" fillId="0" borderId="58" xfId="0" applyFont="1" applyFill="1" applyBorder="1"/>
    <xf numFmtId="0" fontId="1" fillId="0" borderId="59" xfId="0" applyFont="1" applyFill="1" applyBorder="1"/>
    <xf numFmtId="0" fontId="1" fillId="0" borderId="7" xfId="0" applyFont="1" applyFill="1" applyBorder="1"/>
    <xf numFmtId="164" fontId="1" fillId="0" borderId="21" xfId="0" applyNumberFormat="1" applyFont="1" applyFill="1" applyBorder="1"/>
    <xf numFmtId="164" fontId="1" fillId="0" borderId="55" xfId="0" applyNumberFormat="1" applyFont="1" applyFill="1" applyBorder="1"/>
    <xf numFmtId="164" fontId="5" fillId="0" borderId="61" xfId="0" applyNumberFormat="1" applyFont="1" applyFill="1" applyBorder="1"/>
    <xf numFmtId="164" fontId="1" fillId="0" borderId="61" xfId="0" applyNumberFormat="1" applyFont="1" applyFill="1" applyBorder="1"/>
    <xf numFmtId="0" fontId="4" fillId="0" borderId="63" xfId="0" applyFont="1" applyFill="1" applyBorder="1" applyAlignment="1">
      <alignment horizontal="center"/>
    </xf>
    <xf numFmtId="0" fontId="5" fillId="0" borderId="64" xfId="0" applyFont="1" applyFill="1" applyBorder="1"/>
    <xf numFmtId="0" fontId="5" fillId="0" borderId="65" xfId="0" applyFont="1" applyFill="1" applyBorder="1"/>
    <xf numFmtId="0" fontId="5" fillId="0" borderId="66" xfId="0" applyFont="1" applyFill="1" applyBorder="1" applyAlignment="1">
      <alignment horizontal="center"/>
    </xf>
    <xf numFmtId="0" fontId="5" fillId="0" borderId="67" xfId="0" applyFont="1" applyFill="1" applyBorder="1"/>
    <xf numFmtId="164" fontId="5" fillId="0" borderId="67" xfId="0" applyNumberFormat="1" applyFont="1" applyFill="1" applyBorder="1"/>
    <xf numFmtId="164" fontId="5" fillId="0" borderId="68" xfId="0" applyNumberFormat="1" applyFont="1" applyFill="1" applyBorder="1"/>
    <xf numFmtId="164" fontId="5" fillId="0" borderId="69" xfId="0" applyNumberFormat="1" applyFont="1" applyFill="1" applyBorder="1"/>
    <xf numFmtId="164" fontId="1" fillId="0" borderId="70" xfId="0" applyNumberFormat="1" applyFont="1" applyFill="1" applyBorder="1"/>
    <xf numFmtId="164" fontId="4" fillId="0" borderId="71" xfId="0" applyNumberFormat="1" applyFont="1" applyFill="1" applyBorder="1"/>
    <xf numFmtId="164" fontId="1" fillId="0" borderId="72" xfId="0" applyNumberFormat="1" applyFont="1" applyFill="1" applyBorder="1"/>
    <xf numFmtId="0" fontId="1" fillId="0" borderId="14" xfId="0" applyFont="1" applyFill="1" applyBorder="1"/>
    <xf numFmtId="0" fontId="1" fillId="0" borderId="73" xfId="0" applyFont="1" applyFill="1" applyBorder="1"/>
    <xf numFmtId="0" fontId="1" fillId="0" borderId="74" xfId="0" applyFont="1" applyFill="1" applyBorder="1"/>
    <xf numFmtId="0" fontId="5" fillId="0" borderId="10" xfId="0" applyFont="1" applyFill="1" applyBorder="1"/>
    <xf numFmtId="0" fontId="1" fillId="0" borderId="19" xfId="0" applyFont="1" applyFill="1" applyBorder="1"/>
    <xf numFmtId="0" fontId="5" fillId="0" borderId="75" xfId="0" applyFont="1" applyFill="1" applyBorder="1"/>
    <xf numFmtId="164" fontId="5" fillId="0" borderId="76" xfId="0" applyNumberFormat="1" applyFont="1" applyFill="1" applyBorder="1"/>
    <xf numFmtId="164" fontId="4" fillId="0" borderId="77" xfId="0" applyNumberFormat="1" applyFont="1" applyFill="1" applyBorder="1"/>
    <xf numFmtId="164" fontId="4" fillId="0" borderId="78" xfId="0" applyNumberFormat="1" applyFont="1" applyFill="1" applyBorder="1"/>
    <xf numFmtId="0" fontId="4" fillId="0" borderId="79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4" xfId="0" applyNumberFormat="1" applyFont="1" applyFill="1" applyBorder="1"/>
    <xf numFmtId="164" fontId="1" fillId="0" borderId="22" xfId="0" applyNumberFormat="1" applyFont="1" applyFill="1" applyBorder="1"/>
    <xf numFmtId="0" fontId="5" fillId="0" borderId="76" xfId="0" applyFont="1" applyFill="1" applyBorder="1"/>
    <xf numFmtId="0" fontId="5" fillId="0" borderId="0" xfId="0" applyFont="1" applyFill="1" applyBorder="1"/>
    <xf numFmtId="0" fontId="5" fillId="0" borderId="55" xfId="0" applyFont="1" applyFill="1" applyBorder="1"/>
    <xf numFmtId="0" fontId="1" fillId="0" borderId="0" xfId="0" applyFont="1" applyFill="1" applyBorder="1"/>
    <xf numFmtId="164" fontId="5" fillId="0" borderId="80" xfId="0" applyNumberFormat="1" applyFont="1" applyFill="1" applyBorder="1"/>
    <xf numFmtId="164" fontId="5" fillId="0" borderId="81" xfId="0" applyNumberFormat="1" applyFont="1" applyFill="1" applyBorder="1"/>
    <xf numFmtId="164" fontId="1" fillId="0" borderId="80" xfId="0" applyNumberFormat="1" applyFont="1" applyFill="1" applyBorder="1"/>
    <xf numFmtId="0" fontId="1" fillId="0" borderId="82" xfId="0" applyFont="1" applyFill="1" applyBorder="1"/>
    <xf numFmtId="164" fontId="5" fillId="0" borderId="83" xfId="0" applyNumberFormat="1" applyFont="1" applyFill="1" applyBorder="1"/>
    <xf numFmtId="0" fontId="1" fillId="0" borderId="84" xfId="0" applyFont="1" applyFill="1" applyBorder="1"/>
    <xf numFmtId="0" fontId="1" fillId="0" borderId="55" xfId="0" applyFont="1" applyFill="1" applyBorder="1"/>
    <xf numFmtId="164" fontId="1" fillId="0" borderId="81" xfId="0" applyNumberFormat="1" applyFont="1" applyFill="1" applyBorder="1"/>
    <xf numFmtId="0" fontId="1" fillId="0" borderId="61" xfId="0" applyFont="1" applyFill="1" applyBorder="1"/>
    <xf numFmtId="0" fontId="5" fillId="0" borderId="61" xfId="0" applyFont="1" applyFill="1" applyBorder="1"/>
    <xf numFmtId="0" fontId="1" fillId="0" borderId="85" xfId="0" applyFont="1" applyFill="1" applyBorder="1"/>
    <xf numFmtId="164" fontId="1" fillId="0" borderId="86" xfId="0" applyNumberFormat="1" applyFont="1" applyFill="1" applyBorder="1"/>
    <xf numFmtId="164" fontId="4" fillId="0" borderId="87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1" fillId="0" borderId="92" xfId="0" applyFont="1" applyFill="1" applyBorder="1"/>
    <xf numFmtId="0" fontId="1" fillId="0" borderId="93" xfId="0" applyFont="1" applyFill="1" applyBorder="1"/>
    <xf numFmtId="0" fontId="1" fillId="0" borderId="60" xfId="0" applyFont="1" applyFill="1" applyBorder="1"/>
    <xf numFmtId="0" fontId="1" fillId="0" borderId="62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8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89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 applyAlignment="1">
      <alignment horizontal="center"/>
    </xf>
    <xf numFmtId="165" fontId="1" fillId="0" borderId="0" xfId="0" applyNumberFormat="1" applyFont="1"/>
    <xf numFmtId="164" fontId="1" fillId="0" borderId="0" xfId="0" applyNumberFormat="1" applyFont="1"/>
    <xf numFmtId="0" fontId="5" fillId="0" borderId="94" xfId="0" applyFont="1" applyBorder="1"/>
    <xf numFmtId="164" fontId="5" fillId="0" borderId="94" xfId="0" applyNumberFormat="1" applyFont="1" applyBorder="1"/>
    <xf numFmtId="165" fontId="5" fillId="0" borderId="94" xfId="0" applyNumberFormat="1" applyFont="1" applyBorder="1"/>
    <xf numFmtId="0" fontId="8" fillId="0" borderId="0" xfId="0" applyFont="1"/>
    <xf numFmtId="0" fontId="4" fillId="0" borderId="94" xfId="0" applyFont="1" applyBorder="1"/>
    <xf numFmtId="164" fontId="4" fillId="0" borderId="94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0" borderId="0" xfId="0" applyFont="1"/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" fillId="0" borderId="89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1" fillId="0" borderId="1" xfId="0" applyFont="1" applyFill="1" applyBorder="1"/>
    <xf numFmtId="166" fontId="1" fillId="0" borderId="0" xfId="0" applyNumberFormat="1" applyFont="1"/>
    <xf numFmtId="0" fontId="4" fillId="2" borderId="94" xfId="0" applyFont="1" applyFill="1" applyBorder="1" applyAlignment="1">
      <alignment horizontal="center"/>
    </xf>
    <xf numFmtId="49" fontId="5" fillId="0" borderId="94" xfId="0" applyNumberFormat="1" applyFont="1" applyBorder="1"/>
    <xf numFmtId="166" fontId="5" fillId="0" borderId="94" xfId="0" applyNumberFormat="1" applyFont="1" applyBorder="1"/>
    <xf numFmtId="166" fontId="5" fillId="0" borderId="0" xfId="0" applyNumberFormat="1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wrapText="1"/>
    </xf>
    <xf numFmtId="166" fontId="12" fillId="0" borderId="0" xfId="0" applyNumberFormat="1" applyFont="1" applyAlignment="1">
      <alignment wrapText="1"/>
    </xf>
    <xf numFmtId="164" fontId="12" fillId="0" borderId="0" xfId="0" applyNumberFormat="1" applyFont="1" applyAlignment="1">
      <alignment wrapText="1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 wrapText="1"/>
    </xf>
    <xf numFmtId="49" fontId="12" fillId="0" borderId="0" xfId="0" applyNumberFormat="1" applyFont="1" applyAlignment="1">
      <alignment horizontal="left" wrapText="1"/>
    </xf>
    <xf numFmtId="164" fontId="12" fillId="3" borderId="2" xfId="0" applyNumberFormat="1" applyFont="1" applyFill="1" applyBorder="1" applyAlignment="1">
      <alignment wrapText="1"/>
    </xf>
    <xf numFmtId="166" fontId="12" fillId="0" borderId="0" xfId="0" applyNumberFormat="1" applyFont="1"/>
    <xf numFmtId="166" fontId="4" fillId="0" borderId="0" xfId="0" applyNumberFormat="1" applyFont="1"/>
    <xf numFmtId="0" fontId="14" fillId="0" borderId="0" xfId="0" applyFont="1"/>
    <xf numFmtId="0" fontId="15" fillId="0" borderId="94" xfId="0" applyFont="1" applyBorder="1"/>
    <xf numFmtId="166" fontId="15" fillId="0" borderId="94" xfId="0" applyNumberFormat="1" applyFont="1" applyBorder="1"/>
    <xf numFmtId="164" fontId="15" fillId="0" borderId="94" xfId="0" applyNumberFormat="1" applyFont="1" applyBorder="1"/>
    <xf numFmtId="0" fontId="16" fillId="0" borderId="94" xfId="0" applyFont="1" applyBorder="1"/>
    <xf numFmtId="0" fontId="17" fillId="0" borderId="0" xfId="0" applyFont="1" applyAlignment="1">
      <alignment wrapText="1"/>
    </xf>
    <xf numFmtId="166" fontId="17" fillId="0" borderId="0" xfId="0" applyNumberFormat="1" applyFont="1" applyAlignment="1">
      <alignment wrapText="1"/>
    </xf>
    <xf numFmtId="164" fontId="17" fillId="0" borderId="0" xfId="0" applyNumberFormat="1" applyFont="1" applyAlignment="1">
      <alignment wrapText="1"/>
    </xf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4" fontId="17" fillId="3" borderId="2" xfId="0" applyNumberFormat="1" applyFont="1" applyFill="1" applyBorder="1" applyAlignment="1">
      <alignment wrapText="1"/>
    </xf>
    <xf numFmtId="166" fontId="17" fillId="0" borderId="0" xfId="0" applyNumberFormat="1" applyFont="1"/>
    <xf numFmtId="0" fontId="5" fillId="0" borderId="2" xfId="0" applyFont="1" applyFill="1" applyBorder="1"/>
    <xf numFmtId="164" fontId="5" fillId="0" borderId="2" xfId="0" applyNumberFormat="1" applyFont="1" applyFill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6" fillId="0" borderId="29" xfId="0" applyFont="1" applyFill="1" applyBorder="1" applyAlignment="1">
      <alignment wrapText="1"/>
    </xf>
    <xf numFmtId="0" fontId="6" fillId="0" borderId="30" xfId="0" applyFont="1" applyFill="1" applyBorder="1" applyAlignment="1">
      <alignment wrapText="1"/>
    </xf>
    <xf numFmtId="0" fontId="6" fillId="0" borderId="31" xfId="0" applyFont="1" applyFill="1" applyBorder="1" applyAlignment="1">
      <alignment wrapText="1"/>
    </xf>
    <xf numFmtId="0" fontId="5" fillId="0" borderId="95" xfId="0" applyFont="1" applyFill="1" applyBorder="1" applyAlignment="1">
      <alignment horizontal="center"/>
    </xf>
    <xf numFmtId="0" fontId="1" fillId="0" borderId="77" xfId="0" applyFont="1" applyFill="1" applyBorder="1"/>
    <xf numFmtId="0" fontId="1" fillId="0" borderId="96" xfId="0" applyFont="1" applyFill="1" applyBorder="1"/>
    <xf numFmtId="164" fontId="1" fillId="0" borderId="97" xfId="0" applyNumberFormat="1" applyFont="1" applyFill="1" applyBorder="1"/>
    <xf numFmtId="164" fontId="4" fillId="0" borderId="98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4D726-EFD4-4979-B262-0E8D4F905C5E}">
  <dimension ref="A1:Z104"/>
  <sheetViews>
    <sheetView workbookViewId="0"/>
  </sheetViews>
  <sheetFormatPr defaultColWidth="0" defaultRowHeight="15" x14ac:dyDescent="0.25"/>
  <cols>
    <col min="1" max="1" width="35.7109375" customWidth="1"/>
    <col min="2" max="3" width="15.7109375" customWidth="1"/>
    <col min="4" max="6" width="8.7109375" customWidth="1"/>
    <col min="7" max="7" width="15.7109375" customWidth="1"/>
    <col min="8" max="8" width="3.7109375" customWidth="1"/>
    <col min="27" max="16384" width="9.140625" hidden="1"/>
  </cols>
  <sheetData>
    <row r="1" spans="1:26" x14ac:dyDescent="0.25">
      <c r="A1" s="3"/>
      <c r="B1" s="3"/>
      <c r="C1" s="3"/>
      <c r="D1" s="3"/>
      <c r="E1" s="3"/>
      <c r="F1" s="3"/>
      <c r="G1" s="3"/>
    </row>
    <row r="2" spans="1:26" x14ac:dyDescent="0.25">
      <c r="A2" s="4" t="s">
        <v>0</v>
      </c>
      <c r="B2" s="3"/>
      <c r="C2" s="3"/>
      <c r="D2" s="3"/>
      <c r="E2" s="3"/>
      <c r="F2" s="7" t="s">
        <v>2</v>
      </c>
      <c r="G2" s="7"/>
    </row>
    <row r="3" spans="1:26" x14ac:dyDescent="0.25">
      <c r="A3" s="6" t="s">
        <v>1</v>
      </c>
      <c r="B3" s="6"/>
      <c r="C3" s="6"/>
      <c r="D3" s="6"/>
      <c r="E3" s="6"/>
      <c r="F3" s="8" t="s">
        <v>3</v>
      </c>
      <c r="G3" s="8" t="s">
        <v>4</v>
      </c>
    </row>
    <row r="4" spans="1:26" x14ac:dyDescent="0.25">
      <c r="A4" s="6"/>
      <c r="B4" s="6"/>
      <c r="C4" s="6"/>
      <c r="D4" s="6"/>
      <c r="E4" s="6"/>
      <c r="F4" s="9">
        <v>0.2</v>
      </c>
      <c r="G4" s="9">
        <v>0</v>
      </c>
    </row>
    <row r="5" spans="1:26" x14ac:dyDescent="0.25">
      <c r="A5" s="3"/>
      <c r="B5" s="3"/>
      <c r="C5" s="3"/>
      <c r="D5" s="3"/>
      <c r="E5" s="3"/>
      <c r="F5" s="3"/>
      <c r="G5" s="3"/>
    </row>
    <row r="6" spans="1:26" x14ac:dyDescent="0.25">
      <c r="A6" s="10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</row>
    <row r="7" spans="1:26" x14ac:dyDescent="0.25">
      <c r="A7" s="204" t="s">
        <v>12</v>
      </c>
      <c r="B7" s="205">
        <f>'SO 6675'!I53-Rekapitulácia!D7</f>
        <v>0</v>
      </c>
      <c r="C7" s="205">
        <f>'Kryci_list 6675'!J26</f>
        <v>0</v>
      </c>
      <c r="D7" s="205">
        <v>0</v>
      </c>
      <c r="E7" s="205">
        <f>'Kryci_list 6675'!J17</f>
        <v>0</v>
      </c>
      <c r="F7" s="205">
        <v>0</v>
      </c>
      <c r="G7" s="205">
        <f>B7+C7+D7+E7+F7</f>
        <v>0</v>
      </c>
      <c r="K7">
        <f>'SO 6675'!K53</f>
        <v>0</v>
      </c>
      <c r="Q7">
        <v>30.126000000000001</v>
      </c>
    </row>
    <row r="8" spans="1:26" x14ac:dyDescent="0.25">
      <c r="A8" s="71" t="s">
        <v>13</v>
      </c>
      <c r="B8" s="77">
        <f>'SO 6676'!I66-Rekapitulácia!D8</f>
        <v>0</v>
      </c>
      <c r="C8" s="77">
        <f>'Kryci_list 6676'!J26</f>
        <v>0</v>
      </c>
      <c r="D8" s="77">
        <v>0</v>
      </c>
      <c r="E8" s="77">
        <f>'Kryci_list 6676'!J17</f>
        <v>0</v>
      </c>
      <c r="F8" s="77">
        <v>0</v>
      </c>
      <c r="G8" s="77">
        <f>B8+C8+D8+E8+F8</f>
        <v>0</v>
      </c>
      <c r="K8">
        <f>'SO 6676'!K66</f>
        <v>0</v>
      </c>
      <c r="Q8">
        <v>30.126000000000001</v>
      </c>
    </row>
    <row r="9" spans="1:26" x14ac:dyDescent="0.25">
      <c r="A9" s="211" t="s">
        <v>206</v>
      </c>
      <c r="B9" s="212">
        <f>SUM(B7:B8)</f>
        <v>0</v>
      </c>
      <c r="C9" s="212">
        <f>SUM(C7:C8)</f>
        <v>0</v>
      </c>
      <c r="D9" s="212">
        <f>SUM(D7:D8)</f>
        <v>0</v>
      </c>
      <c r="E9" s="212">
        <f>SUM(E7:E8)</f>
        <v>0</v>
      </c>
      <c r="F9" s="212">
        <f>SUM(F7:F8)</f>
        <v>0</v>
      </c>
      <c r="G9" s="212">
        <f>SUM(G7:G8)-SUM(Z7:Z8)</f>
        <v>0</v>
      </c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</row>
    <row r="10" spans="1:26" x14ac:dyDescent="0.25">
      <c r="A10" s="209" t="s">
        <v>207</v>
      </c>
      <c r="B10" s="210">
        <f>G9-SUM(Rekapitulácia!K7:'Rekapitulácia'!K8)*1</f>
        <v>0</v>
      </c>
      <c r="C10" s="210"/>
      <c r="D10" s="210"/>
      <c r="E10" s="210"/>
      <c r="F10" s="210"/>
      <c r="G10" s="210">
        <f>ROUND(((ROUND(B10,2)*20)/100),2)*1</f>
        <v>0</v>
      </c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</row>
    <row r="11" spans="1:26" x14ac:dyDescent="0.25">
      <c r="A11" s="5" t="s">
        <v>208</v>
      </c>
      <c r="B11" s="207">
        <f>(G9-B10)</f>
        <v>0</v>
      </c>
      <c r="C11" s="207"/>
      <c r="D11" s="207"/>
      <c r="E11" s="207"/>
      <c r="F11" s="207"/>
      <c r="G11" s="207">
        <f>ROUND(((ROUND(B11,2)*0)/100),2)</f>
        <v>0</v>
      </c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</row>
    <row r="12" spans="1:26" x14ac:dyDescent="0.25">
      <c r="A12" s="5" t="s">
        <v>209</v>
      </c>
      <c r="B12" s="207"/>
      <c r="C12" s="207"/>
      <c r="D12" s="207"/>
      <c r="E12" s="207"/>
      <c r="F12" s="207"/>
      <c r="G12" s="207">
        <f>SUM(G9:G11)</f>
        <v>0</v>
      </c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</row>
    <row r="13" spans="1:26" x14ac:dyDescent="0.25">
      <c r="A13" s="11"/>
      <c r="B13" s="208"/>
      <c r="C13" s="208"/>
      <c r="D13" s="208"/>
      <c r="E13" s="208"/>
      <c r="F13" s="208"/>
      <c r="G13" s="208"/>
    </row>
    <row r="14" spans="1:26" x14ac:dyDescent="0.25">
      <c r="A14" s="11"/>
      <c r="B14" s="208"/>
      <c r="C14" s="208"/>
      <c r="D14" s="208"/>
      <c r="E14" s="208"/>
      <c r="F14" s="208"/>
      <c r="G14" s="208"/>
    </row>
    <row r="15" spans="1:26" x14ac:dyDescent="0.25">
      <c r="A15" s="11"/>
      <c r="B15" s="208"/>
      <c r="C15" s="208"/>
      <c r="D15" s="208"/>
      <c r="E15" s="208"/>
      <c r="F15" s="208"/>
      <c r="G15" s="208"/>
    </row>
    <row r="16" spans="1:26" x14ac:dyDescent="0.25">
      <c r="A16" s="11"/>
      <c r="B16" s="208"/>
      <c r="C16" s="208"/>
      <c r="D16" s="208"/>
      <c r="E16" s="208"/>
      <c r="F16" s="208"/>
      <c r="G16" s="208"/>
    </row>
    <row r="17" spans="1:7" x14ac:dyDescent="0.25">
      <c r="A17" s="11"/>
      <c r="B17" s="208"/>
      <c r="C17" s="208"/>
      <c r="D17" s="208"/>
      <c r="E17" s="208"/>
      <c r="F17" s="208"/>
      <c r="G17" s="208"/>
    </row>
    <row r="18" spans="1:7" x14ac:dyDescent="0.25">
      <c r="A18" s="11"/>
      <c r="B18" s="208"/>
      <c r="C18" s="208"/>
      <c r="D18" s="208"/>
      <c r="E18" s="208"/>
      <c r="F18" s="208"/>
      <c r="G18" s="208"/>
    </row>
    <row r="19" spans="1:7" x14ac:dyDescent="0.25">
      <c r="A19" s="11"/>
      <c r="B19" s="208"/>
      <c r="C19" s="208"/>
      <c r="D19" s="208"/>
      <c r="E19" s="208"/>
      <c r="F19" s="208"/>
      <c r="G19" s="208"/>
    </row>
    <row r="20" spans="1:7" x14ac:dyDescent="0.25">
      <c r="A20" s="11"/>
      <c r="B20" s="208"/>
      <c r="C20" s="208"/>
      <c r="D20" s="208"/>
      <c r="E20" s="208"/>
      <c r="F20" s="208"/>
      <c r="G20" s="208"/>
    </row>
    <row r="21" spans="1:7" x14ac:dyDescent="0.25">
      <c r="A21" s="11"/>
      <c r="B21" s="208"/>
      <c r="C21" s="208"/>
      <c r="D21" s="208"/>
      <c r="E21" s="208"/>
      <c r="F21" s="208"/>
      <c r="G21" s="208"/>
    </row>
    <row r="22" spans="1:7" x14ac:dyDescent="0.25">
      <c r="A22" s="11"/>
      <c r="B22" s="208"/>
      <c r="C22" s="208"/>
      <c r="D22" s="208"/>
      <c r="E22" s="208"/>
      <c r="F22" s="208"/>
      <c r="G22" s="208"/>
    </row>
    <row r="23" spans="1:7" x14ac:dyDescent="0.25">
      <c r="A23" s="11"/>
      <c r="B23" s="208"/>
      <c r="C23" s="208"/>
      <c r="D23" s="208"/>
      <c r="E23" s="208"/>
      <c r="F23" s="208"/>
      <c r="G23" s="208"/>
    </row>
    <row r="24" spans="1:7" x14ac:dyDescent="0.25">
      <c r="A24" s="11"/>
      <c r="B24" s="208"/>
      <c r="C24" s="208"/>
      <c r="D24" s="208"/>
      <c r="E24" s="208"/>
      <c r="F24" s="208"/>
      <c r="G24" s="208"/>
    </row>
    <row r="25" spans="1:7" x14ac:dyDescent="0.25">
      <c r="A25" s="11"/>
      <c r="B25" s="208"/>
      <c r="C25" s="208"/>
      <c r="D25" s="208"/>
      <c r="E25" s="208"/>
      <c r="F25" s="208"/>
      <c r="G25" s="208"/>
    </row>
    <row r="26" spans="1:7" x14ac:dyDescent="0.25">
      <c r="A26" s="11"/>
      <c r="B26" s="208"/>
      <c r="C26" s="208"/>
      <c r="D26" s="208"/>
      <c r="E26" s="208"/>
      <c r="F26" s="208"/>
      <c r="G26" s="208"/>
    </row>
    <row r="27" spans="1:7" x14ac:dyDescent="0.25">
      <c r="A27" s="11"/>
      <c r="B27" s="208"/>
      <c r="C27" s="208"/>
      <c r="D27" s="208"/>
      <c r="E27" s="208"/>
      <c r="F27" s="208"/>
      <c r="G27" s="208"/>
    </row>
    <row r="28" spans="1:7" x14ac:dyDescent="0.25">
      <c r="A28" s="11"/>
      <c r="B28" s="208"/>
      <c r="C28" s="208"/>
      <c r="D28" s="208"/>
      <c r="E28" s="208"/>
      <c r="F28" s="208"/>
      <c r="G28" s="208"/>
    </row>
    <row r="29" spans="1:7" x14ac:dyDescent="0.25">
      <c r="A29" s="11"/>
      <c r="B29" s="208"/>
      <c r="C29" s="208"/>
      <c r="D29" s="208"/>
      <c r="E29" s="208"/>
      <c r="F29" s="208"/>
      <c r="G29" s="208"/>
    </row>
    <row r="30" spans="1:7" x14ac:dyDescent="0.25">
      <c r="A30" s="11"/>
      <c r="B30" s="208"/>
      <c r="C30" s="208"/>
      <c r="D30" s="208"/>
      <c r="E30" s="208"/>
      <c r="F30" s="208"/>
      <c r="G30" s="208"/>
    </row>
    <row r="31" spans="1:7" x14ac:dyDescent="0.25">
      <c r="A31" s="11"/>
      <c r="B31" s="208"/>
      <c r="C31" s="208"/>
      <c r="D31" s="208"/>
      <c r="E31" s="208"/>
      <c r="F31" s="208"/>
      <c r="G31" s="208"/>
    </row>
    <row r="32" spans="1:7" x14ac:dyDescent="0.25">
      <c r="A32" s="11"/>
      <c r="B32" s="208"/>
      <c r="C32" s="208"/>
      <c r="D32" s="208"/>
      <c r="E32" s="208"/>
      <c r="F32" s="208"/>
      <c r="G32" s="208"/>
    </row>
    <row r="33" spans="1:7" x14ac:dyDescent="0.25">
      <c r="A33" s="11"/>
      <c r="B33" s="208"/>
      <c r="C33" s="208"/>
      <c r="D33" s="208"/>
      <c r="E33" s="208"/>
      <c r="F33" s="208"/>
      <c r="G33" s="208"/>
    </row>
    <row r="34" spans="1:7" x14ac:dyDescent="0.25">
      <c r="A34" s="11"/>
      <c r="B34" s="208"/>
      <c r="C34" s="208"/>
      <c r="D34" s="208"/>
      <c r="E34" s="208"/>
      <c r="F34" s="208"/>
      <c r="G34" s="208"/>
    </row>
    <row r="35" spans="1:7" x14ac:dyDescent="0.25">
      <c r="A35" s="1"/>
      <c r="B35" s="154"/>
      <c r="C35" s="154"/>
      <c r="D35" s="154"/>
      <c r="E35" s="154"/>
      <c r="F35" s="154"/>
      <c r="G35" s="154"/>
    </row>
    <row r="36" spans="1:7" x14ac:dyDescent="0.25">
      <c r="A36" s="1"/>
      <c r="B36" s="154"/>
      <c r="C36" s="154"/>
      <c r="D36" s="154"/>
      <c r="E36" s="154"/>
      <c r="F36" s="154"/>
      <c r="G36" s="154"/>
    </row>
    <row r="37" spans="1:7" x14ac:dyDescent="0.25">
      <c r="A37" s="1"/>
      <c r="B37" s="154"/>
      <c r="C37" s="154"/>
      <c r="D37" s="154"/>
      <c r="E37" s="154"/>
      <c r="F37" s="154"/>
      <c r="G37" s="154"/>
    </row>
    <row r="38" spans="1:7" x14ac:dyDescent="0.25">
      <c r="A38" s="1"/>
      <c r="B38" s="154"/>
      <c r="C38" s="154"/>
      <c r="D38" s="154"/>
      <c r="E38" s="154"/>
      <c r="F38" s="154"/>
      <c r="G38" s="154"/>
    </row>
    <row r="39" spans="1:7" x14ac:dyDescent="0.25">
      <c r="A39" s="1"/>
      <c r="B39" s="154"/>
      <c r="C39" s="154"/>
      <c r="D39" s="154"/>
      <c r="E39" s="154"/>
      <c r="F39" s="154"/>
      <c r="G39" s="154"/>
    </row>
    <row r="40" spans="1:7" x14ac:dyDescent="0.25">
      <c r="A40" s="1"/>
      <c r="B40" s="154"/>
      <c r="C40" s="154"/>
      <c r="D40" s="154"/>
      <c r="E40" s="154"/>
      <c r="F40" s="154"/>
      <c r="G40" s="154"/>
    </row>
    <row r="41" spans="1:7" x14ac:dyDescent="0.25">
      <c r="A41" s="1"/>
      <c r="B41" s="154"/>
      <c r="C41" s="154"/>
      <c r="D41" s="154"/>
      <c r="E41" s="154"/>
      <c r="F41" s="154"/>
      <c r="G41" s="154"/>
    </row>
    <row r="42" spans="1:7" x14ac:dyDescent="0.25">
      <c r="A42" s="1"/>
      <c r="B42" s="154"/>
      <c r="C42" s="154"/>
      <c r="D42" s="154"/>
      <c r="E42" s="154"/>
      <c r="F42" s="154"/>
      <c r="G42" s="154"/>
    </row>
    <row r="43" spans="1:7" x14ac:dyDescent="0.25">
      <c r="A43" s="1"/>
      <c r="B43" s="154"/>
      <c r="C43" s="154"/>
      <c r="D43" s="154"/>
      <c r="E43" s="154"/>
      <c r="F43" s="154"/>
      <c r="G43" s="154"/>
    </row>
    <row r="44" spans="1:7" x14ac:dyDescent="0.25">
      <c r="A44" s="1"/>
      <c r="B44" s="154"/>
      <c r="C44" s="154"/>
      <c r="D44" s="154"/>
      <c r="E44" s="154"/>
      <c r="F44" s="154"/>
      <c r="G44" s="154"/>
    </row>
    <row r="45" spans="1:7" x14ac:dyDescent="0.25">
      <c r="A45" s="1"/>
      <c r="B45" s="154"/>
      <c r="C45" s="154"/>
      <c r="D45" s="154"/>
      <c r="E45" s="154"/>
      <c r="F45" s="154"/>
      <c r="G45" s="154"/>
    </row>
    <row r="46" spans="1:7" x14ac:dyDescent="0.25">
      <c r="A46" s="1"/>
      <c r="B46" s="154"/>
      <c r="C46" s="154"/>
      <c r="D46" s="154"/>
      <c r="E46" s="154"/>
      <c r="F46" s="154"/>
      <c r="G46" s="154"/>
    </row>
    <row r="47" spans="1:7" x14ac:dyDescent="0.25">
      <c r="A47" s="1"/>
      <c r="B47" s="154"/>
      <c r="C47" s="154"/>
      <c r="D47" s="154"/>
      <c r="E47" s="154"/>
      <c r="F47" s="154"/>
      <c r="G47" s="154"/>
    </row>
    <row r="48" spans="1:7" x14ac:dyDescent="0.25">
      <c r="A48" s="1"/>
      <c r="B48" s="154"/>
      <c r="C48" s="154"/>
      <c r="D48" s="154"/>
      <c r="E48" s="154"/>
      <c r="F48" s="154"/>
      <c r="G48" s="154"/>
    </row>
    <row r="49" spans="1:7" x14ac:dyDescent="0.25">
      <c r="A49" s="1"/>
      <c r="B49" s="154"/>
      <c r="C49" s="154"/>
      <c r="D49" s="154"/>
      <c r="E49" s="154"/>
      <c r="F49" s="154"/>
      <c r="G49" s="154"/>
    </row>
    <row r="50" spans="1:7" x14ac:dyDescent="0.25">
      <c r="A50" s="1"/>
      <c r="B50" s="154"/>
      <c r="C50" s="154"/>
      <c r="D50" s="154"/>
      <c r="E50" s="154"/>
      <c r="F50" s="154"/>
      <c r="G50" s="154"/>
    </row>
    <row r="51" spans="1:7" x14ac:dyDescent="0.25">
      <c r="B51" s="206"/>
      <c r="C51" s="206"/>
      <c r="D51" s="206"/>
      <c r="E51" s="206"/>
      <c r="F51" s="206"/>
      <c r="G51" s="206"/>
    </row>
    <row r="52" spans="1:7" x14ac:dyDescent="0.25">
      <c r="B52" s="206"/>
      <c r="C52" s="206"/>
      <c r="D52" s="206"/>
      <c r="E52" s="206"/>
      <c r="F52" s="206"/>
      <c r="G52" s="206"/>
    </row>
    <row r="53" spans="1:7" x14ac:dyDescent="0.25">
      <c r="B53" s="206"/>
      <c r="C53" s="206"/>
      <c r="D53" s="206"/>
      <c r="E53" s="206"/>
      <c r="F53" s="206"/>
      <c r="G53" s="206"/>
    </row>
    <row r="54" spans="1:7" x14ac:dyDescent="0.25">
      <c r="B54" s="206"/>
      <c r="C54" s="206"/>
      <c r="D54" s="206"/>
      <c r="E54" s="206"/>
      <c r="F54" s="206"/>
      <c r="G54" s="206"/>
    </row>
    <row r="55" spans="1:7" x14ac:dyDescent="0.25">
      <c r="B55" s="206"/>
      <c r="C55" s="206"/>
      <c r="D55" s="206"/>
      <c r="E55" s="206"/>
      <c r="F55" s="206"/>
      <c r="G55" s="206"/>
    </row>
    <row r="56" spans="1:7" x14ac:dyDescent="0.25">
      <c r="B56" s="206"/>
      <c r="C56" s="206"/>
      <c r="D56" s="206"/>
      <c r="E56" s="206"/>
      <c r="F56" s="206"/>
      <c r="G56" s="206"/>
    </row>
    <row r="57" spans="1:7" x14ac:dyDescent="0.25">
      <c r="B57" s="206"/>
      <c r="C57" s="206"/>
      <c r="D57" s="206"/>
      <c r="E57" s="206"/>
      <c r="F57" s="206"/>
      <c r="G57" s="206"/>
    </row>
    <row r="58" spans="1:7" x14ac:dyDescent="0.25">
      <c r="B58" s="206"/>
      <c r="C58" s="206"/>
      <c r="D58" s="206"/>
      <c r="E58" s="206"/>
      <c r="F58" s="206"/>
      <c r="G58" s="206"/>
    </row>
    <row r="59" spans="1:7" x14ac:dyDescent="0.25">
      <c r="B59" s="206"/>
      <c r="C59" s="206"/>
      <c r="D59" s="206"/>
      <c r="E59" s="206"/>
      <c r="F59" s="206"/>
      <c r="G59" s="206"/>
    </row>
    <row r="60" spans="1:7" x14ac:dyDescent="0.25">
      <c r="B60" s="206"/>
      <c r="C60" s="206"/>
      <c r="D60" s="206"/>
      <c r="E60" s="206"/>
      <c r="F60" s="206"/>
      <c r="G60" s="206"/>
    </row>
    <row r="61" spans="1:7" x14ac:dyDescent="0.25">
      <c r="B61" s="206"/>
      <c r="C61" s="206"/>
      <c r="D61" s="206"/>
      <c r="E61" s="206"/>
      <c r="F61" s="206"/>
      <c r="G61" s="206"/>
    </row>
    <row r="62" spans="1:7" x14ac:dyDescent="0.25">
      <c r="B62" s="206"/>
      <c r="C62" s="206"/>
      <c r="D62" s="206"/>
      <c r="E62" s="206"/>
      <c r="F62" s="206"/>
      <c r="G62" s="206"/>
    </row>
    <row r="63" spans="1:7" x14ac:dyDescent="0.25">
      <c r="B63" s="206"/>
      <c r="C63" s="206"/>
      <c r="D63" s="206"/>
      <c r="E63" s="206"/>
      <c r="F63" s="206"/>
      <c r="G63" s="206"/>
    </row>
    <row r="64" spans="1:7" x14ac:dyDescent="0.25">
      <c r="B64" s="206"/>
      <c r="C64" s="206"/>
      <c r="D64" s="206"/>
      <c r="E64" s="206"/>
      <c r="F64" s="206"/>
      <c r="G64" s="206"/>
    </row>
    <row r="65" spans="2:7" x14ac:dyDescent="0.25">
      <c r="B65" s="206"/>
      <c r="C65" s="206"/>
      <c r="D65" s="206"/>
      <c r="E65" s="206"/>
      <c r="F65" s="206"/>
      <c r="G65" s="206"/>
    </row>
    <row r="66" spans="2:7" x14ac:dyDescent="0.25">
      <c r="B66" s="206"/>
      <c r="C66" s="206"/>
      <c r="D66" s="206"/>
      <c r="E66" s="206"/>
      <c r="F66" s="206"/>
      <c r="G66" s="206"/>
    </row>
    <row r="67" spans="2:7" x14ac:dyDescent="0.25">
      <c r="B67" s="206"/>
      <c r="C67" s="206"/>
      <c r="D67" s="206"/>
      <c r="E67" s="206"/>
      <c r="F67" s="206"/>
      <c r="G67" s="206"/>
    </row>
    <row r="68" spans="2:7" x14ac:dyDescent="0.25">
      <c r="B68" s="206"/>
      <c r="C68" s="206"/>
      <c r="D68" s="206"/>
      <c r="E68" s="206"/>
      <c r="F68" s="206"/>
      <c r="G68" s="206"/>
    </row>
    <row r="69" spans="2:7" x14ac:dyDescent="0.25">
      <c r="B69" s="206"/>
      <c r="C69" s="206"/>
      <c r="D69" s="206"/>
      <c r="E69" s="206"/>
      <c r="F69" s="206"/>
      <c r="G69" s="206"/>
    </row>
    <row r="70" spans="2:7" x14ac:dyDescent="0.25">
      <c r="B70" s="206"/>
      <c r="C70" s="206"/>
      <c r="D70" s="206"/>
      <c r="E70" s="206"/>
      <c r="F70" s="206"/>
      <c r="G70" s="206"/>
    </row>
    <row r="71" spans="2:7" x14ac:dyDescent="0.25">
      <c r="B71" s="206"/>
      <c r="C71" s="206"/>
      <c r="D71" s="206"/>
      <c r="E71" s="206"/>
      <c r="F71" s="206"/>
      <c r="G71" s="206"/>
    </row>
    <row r="72" spans="2:7" x14ac:dyDescent="0.25">
      <c r="B72" s="206"/>
      <c r="C72" s="206"/>
      <c r="D72" s="206"/>
      <c r="E72" s="206"/>
      <c r="F72" s="206"/>
      <c r="G72" s="206"/>
    </row>
    <row r="73" spans="2:7" x14ac:dyDescent="0.25">
      <c r="B73" s="206"/>
      <c r="C73" s="206"/>
      <c r="D73" s="206"/>
      <c r="E73" s="206"/>
      <c r="F73" s="206"/>
      <c r="G73" s="206"/>
    </row>
    <row r="74" spans="2:7" x14ac:dyDescent="0.25">
      <c r="B74" s="206"/>
      <c r="C74" s="206"/>
      <c r="D74" s="206"/>
      <c r="E74" s="206"/>
      <c r="F74" s="206"/>
      <c r="G74" s="206"/>
    </row>
    <row r="75" spans="2:7" x14ac:dyDescent="0.25">
      <c r="B75" s="206"/>
      <c r="C75" s="206"/>
      <c r="D75" s="206"/>
      <c r="E75" s="206"/>
      <c r="F75" s="206"/>
      <c r="G75" s="206"/>
    </row>
    <row r="76" spans="2:7" x14ac:dyDescent="0.25">
      <c r="B76" s="206"/>
      <c r="C76" s="206"/>
      <c r="D76" s="206"/>
      <c r="E76" s="206"/>
      <c r="F76" s="206"/>
      <c r="G76" s="206"/>
    </row>
    <row r="77" spans="2:7" x14ac:dyDescent="0.25">
      <c r="B77" s="206"/>
      <c r="C77" s="206"/>
      <c r="D77" s="206"/>
      <c r="E77" s="206"/>
      <c r="F77" s="206"/>
      <c r="G77" s="206"/>
    </row>
    <row r="78" spans="2:7" x14ac:dyDescent="0.25">
      <c r="B78" s="206"/>
      <c r="C78" s="206"/>
      <c r="D78" s="206"/>
      <c r="E78" s="206"/>
      <c r="F78" s="206"/>
      <c r="G78" s="206"/>
    </row>
    <row r="79" spans="2:7" x14ac:dyDescent="0.25">
      <c r="B79" s="206"/>
      <c r="C79" s="206"/>
      <c r="D79" s="206"/>
      <c r="E79" s="206"/>
      <c r="F79" s="206"/>
      <c r="G79" s="206"/>
    </row>
    <row r="80" spans="2:7" x14ac:dyDescent="0.25">
      <c r="B80" s="206"/>
      <c r="C80" s="206"/>
      <c r="D80" s="206"/>
      <c r="E80" s="206"/>
      <c r="F80" s="206"/>
      <c r="G80" s="206"/>
    </row>
    <row r="81" spans="2:7" x14ac:dyDescent="0.25">
      <c r="B81" s="206"/>
      <c r="C81" s="206"/>
      <c r="D81" s="206"/>
      <c r="E81" s="206"/>
      <c r="F81" s="206"/>
      <c r="G81" s="206"/>
    </row>
    <row r="82" spans="2:7" x14ac:dyDescent="0.25">
      <c r="B82" s="206"/>
      <c r="C82" s="206"/>
      <c r="D82" s="206"/>
      <c r="E82" s="206"/>
      <c r="F82" s="206"/>
      <c r="G82" s="206"/>
    </row>
    <row r="83" spans="2:7" x14ac:dyDescent="0.25">
      <c r="B83" s="206"/>
      <c r="C83" s="206"/>
      <c r="D83" s="206"/>
      <c r="E83" s="206"/>
      <c r="F83" s="206"/>
      <c r="G83" s="206"/>
    </row>
    <row r="84" spans="2:7" x14ac:dyDescent="0.25">
      <c r="B84" s="206"/>
      <c r="C84" s="206"/>
      <c r="D84" s="206"/>
      <c r="E84" s="206"/>
      <c r="F84" s="206"/>
      <c r="G84" s="206"/>
    </row>
    <row r="85" spans="2:7" x14ac:dyDescent="0.25">
      <c r="B85" s="206"/>
      <c r="C85" s="206"/>
      <c r="D85" s="206"/>
      <c r="E85" s="206"/>
      <c r="F85" s="206"/>
      <c r="G85" s="206"/>
    </row>
    <row r="86" spans="2:7" x14ac:dyDescent="0.25">
      <c r="B86" s="206"/>
      <c r="C86" s="206"/>
      <c r="D86" s="206"/>
      <c r="E86" s="206"/>
      <c r="F86" s="206"/>
      <c r="G86" s="206"/>
    </row>
    <row r="87" spans="2:7" x14ac:dyDescent="0.25">
      <c r="B87" s="206"/>
      <c r="C87" s="206"/>
      <c r="D87" s="206"/>
      <c r="E87" s="206"/>
      <c r="F87" s="206"/>
      <c r="G87" s="206"/>
    </row>
    <row r="88" spans="2:7" x14ac:dyDescent="0.25">
      <c r="B88" s="206"/>
      <c r="C88" s="206"/>
      <c r="D88" s="206"/>
      <c r="E88" s="206"/>
      <c r="F88" s="206"/>
      <c r="G88" s="206"/>
    </row>
    <row r="89" spans="2:7" x14ac:dyDescent="0.25">
      <c r="B89" s="206"/>
      <c r="C89" s="206"/>
      <c r="D89" s="206"/>
      <c r="E89" s="206"/>
      <c r="F89" s="206"/>
      <c r="G89" s="206"/>
    </row>
    <row r="90" spans="2:7" x14ac:dyDescent="0.25">
      <c r="B90" s="206"/>
      <c r="C90" s="206"/>
      <c r="D90" s="206"/>
      <c r="E90" s="206"/>
      <c r="F90" s="206"/>
      <c r="G90" s="206"/>
    </row>
    <row r="91" spans="2:7" x14ac:dyDescent="0.25">
      <c r="B91" s="206"/>
      <c r="C91" s="206"/>
      <c r="D91" s="206"/>
      <c r="E91" s="206"/>
      <c r="F91" s="206"/>
      <c r="G91" s="206"/>
    </row>
    <row r="92" spans="2:7" x14ac:dyDescent="0.25">
      <c r="B92" s="206"/>
      <c r="C92" s="206"/>
      <c r="D92" s="206"/>
      <c r="E92" s="206"/>
      <c r="F92" s="206"/>
      <c r="G92" s="206"/>
    </row>
    <row r="93" spans="2:7" x14ac:dyDescent="0.25">
      <c r="B93" s="206"/>
      <c r="C93" s="206"/>
      <c r="D93" s="206"/>
      <c r="E93" s="206"/>
      <c r="F93" s="206"/>
      <c r="G93" s="206"/>
    </row>
    <row r="94" spans="2:7" x14ac:dyDescent="0.25">
      <c r="B94" s="206"/>
      <c r="C94" s="206"/>
      <c r="D94" s="206"/>
      <c r="E94" s="206"/>
      <c r="F94" s="206"/>
      <c r="G94" s="206"/>
    </row>
    <row r="95" spans="2:7" x14ac:dyDescent="0.25">
      <c r="B95" s="206"/>
      <c r="C95" s="206"/>
      <c r="D95" s="206"/>
      <c r="E95" s="206"/>
      <c r="F95" s="206"/>
      <c r="G95" s="206"/>
    </row>
    <row r="96" spans="2:7" x14ac:dyDescent="0.25">
      <c r="B96" s="206"/>
      <c r="C96" s="206"/>
      <c r="D96" s="206"/>
      <c r="E96" s="206"/>
      <c r="F96" s="206"/>
      <c r="G96" s="206"/>
    </row>
    <row r="97" spans="2:7" x14ac:dyDescent="0.25">
      <c r="B97" s="206"/>
      <c r="C97" s="206"/>
      <c r="D97" s="206"/>
      <c r="E97" s="206"/>
      <c r="F97" s="206"/>
      <c r="G97" s="206"/>
    </row>
    <row r="98" spans="2:7" x14ac:dyDescent="0.25">
      <c r="B98" s="206"/>
      <c r="C98" s="206"/>
      <c r="D98" s="206"/>
      <c r="E98" s="206"/>
      <c r="F98" s="206"/>
      <c r="G98" s="206"/>
    </row>
    <row r="99" spans="2:7" x14ac:dyDescent="0.25">
      <c r="B99" s="206"/>
      <c r="C99" s="206"/>
      <c r="D99" s="206"/>
      <c r="E99" s="206"/>
      <c r="F99" s="206"/>
      <c r="G99" s="206"/>
    </row>
    <row r="100" spans="2:7" x14ac:dyDescent="0.25">
      <c r="B100" s="206"/>
      <c r="C100" s="206"/>
      <c r="D100" s="206"/>
      <c r="E100" s="206"/>
      <c r="F100" s="206"/>
      <c r="G100" s="206"/>
    </row>
    <row r="101" spans="2:7" x14ac:dyDescent="0.25">
      <c r="B101" s="206"/>
      <c r="C101" s="206"/>
      <c r="D101" s="206"/>
      <c r="E101" s="206"/>
      <c r="F101" s="206"/>
      <c r="G101" s="206"/>
    </row>
    <row r="102" spans="2:7" x14ac:dyDescent="0.25">
      <c r="B102" s="206"/>
      <c r="C102" s="206"/>
      <c r="D102" s="206"/>
      <c r="E102" s="206"/>
      <c r="F102" s="206"/>
      <c r="G102" s="206"/>
    </row>
    <row r="103" spans="2:7" x14ac:dyDescent="0.25">
      <c r="B103" s="206"/>
      <c r="C103" s="206"/>
      <c r="D103" s="206"/>
      <c r="E103" s="206"/>
      <c r="F103" s="206"/>
      <c r="G103" s="206"/>
    </row>
    <row r="104" spans="2:7" x14ac:dyDescent="0.25">
      <c r="B104" s="206"/>
      <c r="C104" s="206"/>
      <c r="D104" s="206"/>
      <c r="E104" s="206"/>
      <c r="F104" s="206"/>
      <c r="G104" s="206"/>
    </row>
  </sheetData>
  <mergeCells count="1">
    <mergeCell ref="A3:E4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66CB8-4730-436A-91A1-15C17BEE43F5}">
  <dimension ref="A1:Z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4"/>
      <c r="C1" s="14"/>
      <c r="D1" s="14"/>
      <c r="E1" s="14"/>
      <c r="F1" s="15" t="s">
        <v>210</v>
      </c>
      <c r="G1" s="14"/>
      <c r="H1" s="14"/>
      <c r="I1" s="14"/>
      <c r="J1" s="14"/>
      <c r="W1">
        <v>30.126000000000001</v>
      </c>
    </row>
    <row r="2" spans="1:23" ht="30" customHeight="1" thickTop="1" x14ac:dyDescent="0.25">
      <c r="A2" s="13"/>
      <c r="B2" s="213" t="s">
        <v>1</v>
      </c>
      <c r="C2" s="214"/>
      <c r="D2" s="214"/>
      <c r="E2" s="214"/>
      <c r="F2" s="214"/>
      <c r="G2" s="214"/>
      <c r="H2" s="214"/>
      <c r="I2" s="214"/>
      <c r="J2" s="215"/>
    </row>
    <row r="3" spans="1:23" ht="18" customHeight="1" x14ac:dyDescent="0.25">
      <c r="A3" s="13"/>
      <c r="B3" s="23"/>
      <c r="C3" s="20"/>
      <c r="D3" s="17"/>
      <c r="E3" s="17"/>
      <c r="F3" s="17"/>
      <c r="G3" s="17"/>
      <c r="H3" s="17"/>
      <c r="I3" s="40" t="s">
        <v>15</v>
      </c>
      <c r="J3" s="30"/>
    </row>
    <row r="4" spans="1:23" ht="18" customHeight="1" x14ac:dyDescent="0.25">
      <c r="A4" s="13"/>
      <c r="B4" s="23"/>
      <c r="C4" s="20"/>
      <c r="D4" s="17"/>
      <c r="E4" s="17"/>
      <c r="F4" s="17"/>
      <c r="G4" s="17"/>
      <c r="H4" s="17"/>
      <c r="I4" s="40" t="s">
        <v>17</v>
      </c>
      <c r="J4" s="30"/>
    </row>
    <row r="5" spans="1:23" ht="18" customHeight="1" thickBot="1" x14ac:dyDescent="0.3">
      <c r="A5" s="13"/>
      <c r="B5" s="41" t="s">
        <v>18</v>
      </c>
      <c r="C5" s="20"/>
      <c r="D5" s="17"/>
      <c r="E5" s="17"/>
      <c r="F5" s="42" t="s">
        <v>19</v>
      </c>
      <c r="G5" s="17"/>
      <c r="H5" s="17"/>
      <c r="I5" s="40" t="s">
        <v>20</v>
      </c>
      <c r="J5" s="43" t="s">
        <v>21</v>
      </c>
    </row>
    <row r="6" spans="1:23" ht="20.100000000000001" customHeight="1" thickTop="1" x14ac:dyDescent="0.25">
      <c r="A6" s="13"/>
      <c r="B6" s="56" t="s">
        <v>22</v>
      </c>
      <c r="C6" s="52"/>
      <c r="D6" s="52"/>
      <c r="E6" s="52"/>
      <c r="F6" s="52"/>
      <c r="G6" s="52"/>
      <c r="H6" s="52"/>
      <c r="I6" s="52"/>
      <c r="J6" s="53"/>
    </row>
    <row r="7" spans="1:23" ht="18" customHeight="1" x14ac:dyDescent="0.25">
      <c r="A7" s="13"/>
      <c r="B7" s="58" t="s">
        <v>25</v>
      </c>
      <c r="C7" s="45"/>
      <c r="D7" s="18"/>
      <c r="E7" s="18"/>
      <c r="F7" s="18"/>
      <c r="G7" s="59" t="s">
        <v>26</v>
      </c>
      <c r="H7" s="18"/>
      <c r="I7" s="28"/>
      <c r="J7" s="46"/>
    </row>
    <row r="8" spans="1:23" ht="20.100000000000001" customHeight="1" x14ac:dyDescent="0.25">
      <c r="A8" s="13"/>
      <c r="B8" s="57" t="s">
        <v>23</v>
      </c>
      <c r="C8" s="54"/>
      <c r="D8" s="54"/>
      <c r="E8" s="54"/>
      <c r="F8" s="54"/>
      <c r="G8" s="54"/>
      <c r="H8" s="54"/>
      <c r="I8" s="54"/>
      <c r="J8" s="55"/>
    </row>
    <row r="9" spans="1:23" ht="18" customHeight="1" x14ac:dyDescent="0.25">
      <c r="A9" s="13"/>
      <c r="B9" s="41" t="s">
        <v>27</v>
      </c>
      <c r="C9" s="20"/>
      <c r="D9" s="17"/>
      <c r="E9" s="17"/>
      <c r="F9" s="17"/>
      <c r="G9" s="42" t="s">
        <v>28</v>
      </c>
      <c r="H9" s="17"/>
      <c r="I9" s="27"/>
      <c r="J9" s="30"/>
    </row>
    <row r="10" spans="1:23" ht="20.100000000000001" customHeight="1" x14ac:dyDescent="0.25">
      <c r="A10" s="13"/>
      <c r="B10" s="57" t="s">
        <v>24</v>
      </c>
      <c r="C10" s="54"/>
      <c r="D10" s="54"/>
      <c r="E10" s="54"/>
      <c r="F10" s="54"/>
      <c r="G10" s="54"/>
      <c r="H10" s="54"/>
      <c r="I10" s="54"/>
      <c r="J10" s="55"/>
    </row>
    <row r="11" spans="1:23" ht="18" customHeight="1" thickBot="1" x14ac:dyDescent="0.3">
      <c r="A11" s="13"/>
      <c r="B11" s="41" t="s">
        <v>27</v>
      </c>
      <c r="C11" s="20"/>
      <c r="D11" s="17"/>
      <c r="E11" s="17"/>
      <c r="F11" s="17"/>
      <c r="G11" s="42" t="s">
        <v>28</v>
      </c>
      <c r="H11" s="17"/>
      <c r="I11" s="27"/>
      <c r="J11" s="30"/>
    </row>
    <row r="12" spans="1:23" ht="18" customHeight="1" thickTop="1" x14ac:dyDescent="0.25">
      <c r="A12" s="13"/>
      <c r="B12" s="47"/>
      <c r="C12" s="48"/>
      <c r="D12" s="49"/>
      <c r="E12" s="49"/>
      <c r="F12" s="49"/>
      <c r="G12" s="49"/>
      <c r="H12" s="49"/>
      <c r="I12" s="50"/>
      <c r="J12" s="51"/>
    </row>
    <row r="13" spans="1:23" ht="18" customHeight="1" x14ac:dyDescent="0.25">
      <c r="A13" s="13"/>
      <c r="B13" s="44"/>
      <c r="C13" s="45"/>
      <c r="D13" s="18"/>
      <c r="E13" s="18"/>
      <c r="F13" s="18"/>
      <c r="G13" s="18"/>
      <c r="H13" s="18"/>
      <c r="I13" s="28"/>
      <c r="J13" s="46"/>
    </row>
    <row r="14" spans="1:23" ht="18" customHeight="1" thickBot="1" x14ac:dyDescent="0.3">
      <c r="A14" s="13"/>
      <c r="B14" s="23"/>
      <c r="C14" s="20"/>
      <c r="D14" s="17"/>
      <c r="E14" s="17"/>
      <c r="F14" s="17"/>
      <c r="G14" s="17"/>
      <c r="H14" s="17"/>
      <c r="I14" s="27"/>
      <c r="J14" s="30"/>
    </row>
    <row r="15" spans="1:23" ht="18" customHeight="1" thickTop="1" x14ac:dyDescent="0.25">
      <c r="A15" s="13"/>
      <c r="B15" s="92" t="s">
        <v>29</v>
      </c>
      <c r="C15" s="93" t="s">
        <v>6</v>
      </c>
      <c r="D15" s="93" t="s">
        <v>58</v>
      </c>
      <c r="E15" s="94" t="s">
        <v>59</v>
      </c>
      <c r="F15" s="108" t="s">
        <v>60</v>
      </c>
      <c r="G15" s="60" t="s">
        <v>35</v>
      </c>
      <c r="H15" s="63" t="s">
        <v>36</v>
      </c>
      <c r="I15" s="107"/>
      <c r="J15" s="51"/>
    </row>
    <row r="16" spans="1:23" ht="18" customHeight="1" x14ac:dyDescent="0.25">
      <c r="A16" s="13"/>
      <c r="B16" s="95">
        <v>1</v>
      </c>
      <c r="C16" s="96" t="s">
        <v>30</v>
      </c>
      <c r="D16" s="97">
        <f>'Kryci_list 6675'!D16+'Kryci_list 6676'!D16</f>
        <v>0</v>
      </c>
      <c r="E16" s="98">
        <f>'Kryci_list 6675'!E16+'Kryci_list 6676'!E16</f>
        <v>0</v>
      </c>
      <c r="F16" s="109">
        <f>'Kryci_list 6675'!F16+'Kryci_list 6676'!F16</f>
        <v>0</v>
      </c>
      <c r="G16" s="61">
        <v>6</v>
      </c>
      <c r="H16" s="118" t="s">
        <v>37</v>
      </c>
      <c r="I16" s="129"/>
      <c r="J16" s="121">
        <f>Rekapitulácia!F9</f>
        <v>0</v>
      </c>
    </row>
    <row r="17" spans="1:10" ht="18" customHeight="1" x14ac:dyDescent="0.25">
      <c r="A17" s="13"/>
      <c r="B17" s="68">
        <v>2</v>
      </c>
      <c r="C17" s="72" t="s">
        <v>31</v>
      </c>
      <c r="D17" s="78">
        <f>'Kryci_list 6675'!D17+'Kryci_list 6676'!D17</f>
        <v>0</v>
      </c>
      <c r="E17" s="76">
        <f>'Kryci_list 6675'!E17+'Kryci_list 6676'!E17</f>
        <v>0</v>
      </c>
      <c r="F17" s="81">
        <f>'Kryci_list 6675'!F17+'Kryci_list 6676'!F17</f>
        <v>0</v>
      </c>
      <c r="G17" s="62">
        <v>7</v>
      </c>
      <c r="H17" s="119" t="s">
        <v>38</v>
      </c>
      <c r="I17" s="129"/>
      <c r="J17" s="122">
        <f>Rekapitulácia!E9</f>
        <v>0</v>
      </c>
    </row>
    <row r="18" spans="1:10" ht="18" customHeight="1" x14ac:dyDescent="0.25">
      <c r="A18" s="13"/>
      <c r="B18" s="69">
        <v>3</v>
      </c>
      <c r="C18" s="73" t="s">
        <v>32</v>
      </c>
      <c r="D18" s="79">
        <f>'Kryci_list 6675'!D18+'Kryci_list 6676'!D18</f>
        <v>0</v>
      </c>
      <c r="E18" s="77">
        <f>'Kryci_list 6675'!E18+'Kryci_list 6676'!E18</f>
        <v>0</v>
      </c>
      <c r="F18" s="82">
        <f>'Kryci_list 6675'!F18+'Kryci_list 6676'!F18</f>
        <v>0</v>
      </c>
      <c r="G18" s="62">
        <v>8</v>
      </c>
      <c r="H18" s="119" t="s">
        <v>39</v>
      </c>
      <c r="I18" s="129"/>
      <c r="J18" s="122">
        <f>Rekapitulácia!D9</f>
        <v>0</v>
      </c>
    </row>
    <row r="19" spans="1:10" ht="18" customHeight="1" x14ac:dyDescent="0.25">
      <c r="A19" s="13"/>
      <c r="B19" s="69">
        <v>4</v>
      </c>
      <c r="C19" s="73" t="s">
        <v>33</v>
      </c>
      <c r="D19" s="79">
        <f>'Kryci_list 6675'!D19+'Kryci_list 6676'!D19</f>
        <v>0</v>
      </c>
      <c r="E19" s="77">
        <f>'Kryci_list 6675'!E19+'Kryci_list 6676'!E19</f>
        <v>0</v>
      </c>
      <c r="F19" s="82">
        <f>'Kryci_list 6675'!F19+'Kryci_list 6676'!F19</f>
        <v>0</v>
      </c>
      <c r="G19" s="62">
        <v>9</v>
      </c>
      <c r="H19" s="127"/>
      <c r="I19" s="129"/>
      <c r="J19" s="128"/>
    </row>
    <row r="20" spans="1:10" ht="18" customHeight="1" thickBot="1" x14ac:dyDescent="0.3">
      <c r="A20" s="13"/>
      <c r="B20" s="69">
        <v>5</v>
      </c>
      <c r="C20" s="74" t="s">
        <v>34</v>
      </c>
      <c r="D20" s="80"/>
      <c r="E20" s="102"/>
      <c r="F20" s="110">
        <f>SUM(F16:F19)</f>
        <v>0</v>
      </c>
      <c r="G20" s="62">
        <v>10</v>
      </c>
      <c r="H20" s="119" t="s">
        <v>34</v>
      </c>
      <c r="I20" s="131"/>
      <c r="J20" s="101">
        <f>SUM(J16:J19)</f>
        <v>0</v>
      </c>
    </row>
    <row r="21" spans="1:10" ht="18" customHeight="1" thickTop="1" x14ac:dyDescent="0.25">
      <c r="A21" s="13"/>
      <c r="B21" s="66" t="s">
        <v>47</v>
      </c>
      <c r="C21" s="70" t="s">
        <v>48</v>
      </c>
      <c r="D21" s="75"/>
      <c r="E21" s="19"/>
      <c r="F21" s="100"/>
      <c r="G21" s="66" t="s">
        <v>54</v>
      </c>
      <c r="H21" s="63" t="s">
        <v>48</v>
      </c>
      <c r="I21" s="28"/>
      <c r="J21" s="132"/>
    </row>
    <row r="22" spans="1:10" ht="18" customHeight="1" x14ac:dyDescent="0.25">
      <c r="A22" s="13"/>
      <c r="B22" s="61">
        <v>11</v>
      </c>
      <c r="C22" s="64" t="s">
        <v>49</v>
      </c>
      <c r="D22" s="88"/>
      <c r="E22" s="91"/>
      <c r="F22" s="81">
        <f>'Kryci_list 6675'!F22+'Kryci_list 6676'!F22</f>
        <v>0</v>
      </c>
      <c r="G22" s="61">
        <v>16</v>
      </c>
      <c r="H22" s="118" t="s">
        <v>55</v>
      </c>
      <c r="I22" s="129"/>
      <c r="J22" s="121">
        <f>'Kryci_list 6675'!J22+'Kryci_list 6676'!J22</f>
        <v>0</v>
      </c>
    </row>
    <row r="23" spans="1:10" ht="18" customHeight="1" x14ac:dyDescent="0.25">
      <c r="A23" s="13"/>
      <c r="B23" s="62">
        <v>12</v>
      </c>
      <c r="C23" s="65" t="s">
        <v>50</v>
      </c>
      <c r="D23" s="67"/>
      <c r="E23" s="91"/>
      <c r="F23" s="82">
        <f>'Kryci_list 6675'!F23+'Kryci_list 6676'!F23</f>
        <v>0</v>
      </c>
      <c r="G23" s="62">
        <v>17</v>
      </c>
      <c r="H23" s="119" t="s">
        <v>56</v>
      </c>
      <c r="I23" s="129"/>
      <c r="J23" s="122">
        <f>'Kryci_list 6675'!J23+'Kryci_list 6676'!J23</f>
        <v>0</v>
      </c>
    </row>
    <row r="24" spans="1:10" ht="18" customHeight="1" x14ac:dyDescent="0.25">
      <c r="A24" s="13"/>
      <c r="B24" s="62">
        <v>13</v>
      </c>
      <c r="C24" s="65" t="s">
        <v>51</v>
      </c>
      <c r="D24" s="67"/>
      <c r="E24" s="91"/>
      <c r="F24" s="82">
        <f>'Kryci_list 6675'!F24+'Kryci_list 6676'!F24</f>
        <v>0</v>
      </c>
      <c r="G24" s="62">
        <v>18</v>
      </c>
      <c r="H24" s="119" t="s">
        <v>57</v>
      </c>
      <c r="I24" s="129"/>
      <c r="J24" s="122">
        <f>'Kryci_list 6675'!J24+'Kryci_list 6676'!J24</f>
        <v>0</v>
      </c>
    </row>
    <row r="25" spans="1:10" ht="18" customHeight="1" x14ac:dyDescent="0.25">
      <c r="A25" s="13"/>
      <c r="B25" s="62">
        <v>14</v>
      </c>
      <c r="C25" s="20"/>
      <c r="D25" s="67"/>
      <c r="E25" s="91"/>
      <c r="F25" s="89"/>
      <c r="G25" s="62">
        <v>19</v>
      </c>
      <c r="H25" s="127"/>
      <c r="I25" s="129"/>
      <c r="J25" s="122"/>
    </row>
    <row r="26" spans="1:10" ht="18" customHeight="1" thickBot="1" x14ac:dyDescent="0.3">
      <c r="A26" s="13"/>
      <c r="B26" s="62">
        <v>15</v>
      </c>
      <c r="C26" s="65"/>
      <c r="D26" s="67"/>
      <c r="E26" s="67"/>
      <c r="F26" s="111"/>
      <c r="G26" s="62">
        <v>20</v>
      </c>
      <c r="H26" s="119" t="s">
        <v>34</v>
      </c>
      <c r="I26" s="131"/>
      <c r="J26" s="101">
        <f>SUM(J22:J25)+SUM(F22:F25)</f>
        <v>0</v>
      </c>
    </row>
    <row r="27" spans="1:10" ht="18" customHeight="1" thickTop="1" x14ac:dyDescent="0.25">
      <c r="A27" s="13"/>
      <c r="B27" s="103"/>
      <c r="C27" s="143" t="s">
        <v>63</v>
      </c>
      <c r="D27" s="136"/>
      <c r="E27" s="104"/>
      <c r="F27" s="29"/>
      <c r="G27" s="112" t="s">
        <v>40</v>
      </c>
      <c r="H27" s="106" t="s">
        <v>41</v>
      </c>
      <c r="I27" s="28"/>
      <c r="J27" s="31"/>
    </row>
    <row r="28" spans="1:10" ht="18" customHeight="1" x14ac:dyDescent="0.25">
      <c r="A28" s="13"/>
      <c r="B28" s="26"/>
      <c r="C28" s="134"/>
      <c r="D28" s="137"/>
      <c r="E28" s="22"/>
      <c r="F28" s="13"/>
      <c r="G28" s="113">
        <v>21</v>
      </c>
      <c r="H28" s="117" t="s">
        <v>42</v>
      </c>
      <c r="I28" s="124"/>
      <c r="J28" s="99">
        <f>F20+J20+F26+J26</f>
        <v>0</v>
      </c>
    </row>
    <row r="29" spans="1:10" ht="18" customHeight="1" x14ac:dyDescent="0.25">
      <c r="A29" s="13"/>
      <c r="B29" s="83"/>
      <c r="C29" s="135"/>
      <c r="D29" s="138"/>
      <c r="E29" s="22"/>
      <c r="F29" s="13"/>
      <c r="G29" s="61">
        <v>22</v>
      </c>
      <c r="H29" s="118" t="s">
        <v>43</v>
      </c>
      <c r="I29" s="125">
        <f>Rekapitulácia!B10</f>
        <v>0</v>
      </c>
      <c r="J29" s="121">
        <f>ROUND(((ROUND(I29,2)*20)/100),2)*1</f>
        <v>0</v>
      </c>
    </row>
    <row r="30" spans="1:10" ht="18" customHeight="1" x14ac:dyDescent="0.25">
      <c r="A30" s="13"/>
      <c r="B30" s="23"/>
      <c r="C30" s="127"/>
      <c r="D30" s="129"/>
      <c r="E30" s="22"/>
      <c r="F30" s="13"/>
      <c r="G30" s="62">
        <v>23</v>
      </c>
      <c r="H30" s="119" t="s">
        <v>44</v>
      </c>
      <c r="I30" s="90">
        <f>Rekapitulácia!B11</f>
        <v>0</v>
      </c>
      <c r="J30" s="122">
        <f>ROUND(((ROUND(I30,2)*0)/100),2)</f>
        <v>0</v>
      </c>
    </row>
    <row r="31" spans="1:10" ht="18" customHeight="1" x14ac:dyDescent="0.25">
      <c r="A31" s="13"/>
      <c r="B31" s="24"/>
      <c r="C31" s="139"/>
      <c r="D31" s="140"/>
      <c r="E31" s="22"/>
      <c r="F31" s="13"/>
      <c r="G31" s="62">
        <v>24</v>
      </c>
      <c r="H31" s="119" t="s">
        <v>45</v>
      </c>
      <c r="I31" s="27"/>
      <c r="J31" s="220">
        <f>SUM(J28:J30)</f>
        <v>0</v>
      </c>
    </row>
    <row r="32" spans="1:10" ht="18" customHeight="1" thickBot="1" x14ac:dyDescent="0.3">
      <c r="A32" s="13"/>
      <c r="B32" s="44"/>
      <c r="C32" s="120"/>
      <c r="D32" s="126"/>
      <c r="E32" s="84"/>
      <c r="F32" s="85"/>
      <c r="G32" s="216" t="s">
        <v>46</v>
      </c>
      <c r="H32" s="217"/>
      <c r="I32" s="218"/>
      <c r="J32" s="219"/>
    </row>
    <row r="33" spans="1:10" ht="18" customHeight="1" thickTop="1" x14ac:dyDescent="0.25">
      <c r="A33" s="13"/>
      <c r="B33" s="103"/>
      <c r="C33" s="104"/>
      <c r="D33" s="141" t="s">
        <v>61</v>
      </c>
      <c r="E33" s="87"/>
      <c r="F33" s="87"/>
      <c r="G33" s="16"/>
      <c r="H33" s="141" t="s">
        <v>62</v>
      </c>
      <c r="I33" s="29"/>
      <c r="J33" s="32"/>
    </row>
    <row r="34" spans="1:10" ht="18" customHeight="1" x14ac:dyDescent="0.25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25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25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25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25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25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">
      <c r="A40" s="13"/>
      <c r="B40" s="83"/>
      <c r="C40" s="84"/>
      <c r="D40" s="14"/>
      <c r="E40" s="14"/>
      <c r="F40" s="14"/>
      <c r="G40" s="14"/>
      <c r="H40" s="14"/>
      <c r="I40" s="85"/>
      <c r="J40" s="86"/>
    </row>
    <row r="41" spans="1:10" ht="15.75" thickTop="1" x14ac:dyDescent="0.25">
      <c r="A41" s="13"/>
      <c r="B41" s="87"/>
      <c r="C41" s="87"/>
      <c r="D41" s="87"/>
      <c r="E41" s="87"/>
      <c r="F41" s="87"/>
      <c r="G41" s="87"/>
      <c r="H41" s="87"/>
      <c r="I41" s="87"/>
      <c r="J41" s="8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77602-57A1-4F36-80EA-B6BF0744C995}">
  <dimension ref="A1:Z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4"/>
      <c r="C1" s="14"/>
      <c r="D1" s="14"/>
      <c r="E1" s="14"/>
      <c r="F1" s="15" t="s">
        <v>14</v>
      </c>
      <c r="G1" s="14"/>
      <c r="H1" s="14"/>
      <c r="I1" s="14"/>
      <c r="J1" s="14"/>
      <c r="W1">
        <v>30.126000000000001</v>
      </c>
    </row>
    <row r="2" spans="1:23" ht="30" customHeight="1" thickTop="1" x14ac:dyDescent="0.25">
      <c r="A2" s="13"/>
      <c r="B2" s="37" t="s">
        <v>1</v>
      </c>
      <c r="C2" s="38"/>
      <c r="D2" s="38"/>
      <c r="E2" s="38"/>
      <c r="F2" s="38"/>
      <c r="G2" s="38"/>
      <c r="H2" s="38"/>
      <c r="I2" s="38"/>
      <c r="J2" s="39"/>
    </row>
    <row r="3" spans="1:23" ht="18" customHeight="1" x14ac:dyDescent="0.25">
      <c r="A3" s="13"/>
      <c r="B3" s="34" t="s">
        <v>16</v>
      </c>
      <c r="C3" s="35"/>
      <c r="D3" s="36"/>
      <c r="E3" s="36"/>
      <c r="F3" s="36"/>
      <c r="G3" s="17"/>
      <c r="H3" s="17"/>
      <c r="I3" s="40" t="s">
        <v>15</v>
      </c>
      <c r="J3" s="30"/>
    </row>
    <row r="4" spans="1:23" ht="18" customHeight="1" x14ac:dyDescent="0.25">
      <c r="A4" s="13"/>
      <c r="B4" s="23"/>
      <c r="C4" s="20"/>
      <c r="D4" s="17"/>
      <c r="E4" s="17"/>
      <c r="F4" s="17"/>
      <c r="G4" s="17"/>
      <c r="H4" s="17"/>
      <c r="I4" s="40" t="s">
        <v>17</v>
      </c>
      <c r="J4" s="30"/>
    </row>
    <row r="5" spans="1:23" ht="18" customHeight="1" thickBot="1" x14ac:dyDescent="0.3">
      <c r="A5" s="13"/>
      <c r="B5" s="41" t="s">
        <v>18</v>
      </c>
      <c r="C5" s="20"/>
      <c r="D5" s="17"/>
      <c r="E5" s="17"/>
      <c r="F5" s="42" t="s">
        <v>19</v>
      </c>
      <c r="G5" s="17"/>
      <c r="H5" s="17"/>
      <c r="I5" s="40" t="s">
        <v>20</v>
      </c>
      <c r="J5" s="43" t="s">
        <v>21</v>
      </c>
    </row>
    <row r="6" spans="1:23" ht="20.100000000000001" customHeight="1" thickTop="1" x14ac:dyDescent="0.25">
      <c r="A6" s="13"/>
      <c r="B6" s="56" t="s">
        <v>22</v>
      </c>
      <c r="C6" s="52"/>
      <c r="D6" s="52"/>
      <c r="E6" s="52"/>
      <c r="F6" s="52"/>
      <c r="G6" s="52"/>
      <c r="H6" s="52"/>
      <c r="I6" s="52"/>
      <c r="J6" s="53"/>
    </row>
    <row r="7" spans="1:23" ht="18" customHeight="1" x14ac:dyDescent="0.25">
      <c r="A7" s="13"/>
      <c r="B7" s="58" t="s">
        <v>25</v>
      </c>
      <c r="C7" s="45"/>
      <c r="D7" s="18"/>
      <c r="E7" s="18"/>
      <c r="F7" s="18"/>
      <c r="G7" s="59" t="s">
        <v>26</v>
      </c>
      <c r="H7" s="18"/>
      <c r="I7" s="28"/>
      <c r="J7" s="46"/>
    </row>
    <row r="8" spans="1:23" ht="20.100000000000001" customHeight="1" x14ac:dyDescent="0.25">
      <c r="A8" s="13"/>
      <c r="B8" s="57" t="s">
        <v>23</v>
      </c>
      <c r="C8" s="54"/>
      <c r="D8" s="54"/>
      <c r="E8" s="54"/>
      <c r="F8" s="54"/>
      <c r="G8" s="54"/>
      <c r="H8" s="54"/>
      <c r="I8" s="54"/>
      <c r="J8" s="55"/>
    </row>
    <row r="9" spans="1:23" ht="18" customHeight="1" x14ac:dyDescent="0.25">
      <c r="A9" s="13"/>
      <c r="B9" s="41" t="s">
        <v>27</v>
      </c>
      <c r="C9" s="20"/>
      <c r="D9" s="17"/>
      <c r="E9" s="17"/>
      <c r="F9" s="17"/>
      <c r="G9" s="42" t="s">
        <v>28</v>
      </c>
      <c r="H9" s="17"/>
      <c r="I9" s="27"/>
      <c r="J9" s="30"/>
    </row>
    <row r="10" spans="1:23" ht="20.100000000000001" customHeight="1" x14ac:dyDescent="0.25">
      <c r="A10" s="13"/>
      <c r="B10" s="57" t="s">
        <v>24</v>
      </c>
      <c r="C10" s="54"/>
      <c r="D10" s="54"/>
      <c r="E10" s="54"/>
      <c r="F10" s="54"/>
      <c r="G10" s="54"/>
      <c r="H10" s="54"/>
      <c r="I10" s="54"/>
      <c r="J10" s="55"/>
    </row>
    <row r="11" spans="1:23" ht="18" customHeight="1" thickBot="1" x14ac:dyDescent="0.3">
      <c r="A11" s="13"/>
      <c r="B11" s="41" t="s">
        <v>27</v>
      </c>
      <c r="C11" s="20"/>
      <c r="D11" s="17"/>
      <c r="E11" s="17"/>
      <c r="F11" s="17"/>
      <c r="G11" s="42" t="s">
        <v>28</v>
      </c>
      <c r="H11" s="17"/>
      <c r="I11" s="27"/>
      <c r="J11" s="30"/>
    </row>
    <row r="12" spans="1:23" ht="18" customHeight="1" thickTop="1" x14ac:dyDescent="0.25">
      <c r="A12" s="13"/>
      <c r="B12" s="47"/>
      <c r="C12" s="48"/>
      <c r="D12" s="49"/>
      <c r="E12" s="49"/>
      <c r="F12" s="49"/>
      <c r="G12" s="49"/>
      <c r="H12" s="49"/>
      <c r="I12" s="50"/>
      <c r="J12" s="51"/>
    </row>
    <row r="13" spans="1:23" ht="18" customHeight="1" x14ac:dyDescent="0.25">
      <c r="A13" s="13"/>
      <c r="B13" s="44"/>
      <c r="C13" s="45"/>
      <c r="D13" s="18"/>
      <c r="E13" s="18"/>
      <c r="F13" s="18"/>
      <c r="G13" s="18"/>
      <c r="H13" s="18"/>
      <c r="I13" s="28"/>
      <c r="J13" s="46"/>
    </row>
    <row r="14" spans="1:23" ht="18" customHeight="1" thickBot="1" x14ac:dyDescent="0.3">
      <c r="A14" s="13"/>
      <c r="B14" s="23"/>
      <c r="C14" s="20"/>
      <c r="D14" s="17"/>
      <c r="E14" s="17"/>
      <c r="F14" s="17"/>
      <c r="G14" s="17"/>
      <c r="H14" s="17"/>
      <c r="I14" s="27"/>
      <c r="J14" s="30"/>
    </row>
    <row r="15" spans="1:23" ht="18" customHeight="1" thickTop="1" x14ac:dyDescent="0.25">
      <c r="A15" s="13"/>
      <c r="B15" s="92" t="s">
        <v>29</v>
      </c>
      <c r="C15" s="93" t="s">
        <v>6</v>
      </c>
      <c r="D15" s="93" t="s">
        <v>58</v>
      </c>
      <c r="E15" s="94" t="s">
        <v>59</v>
      </c>
      <c r="F15" s="108" t="s">
        <v>60</v>
      </c>
      <c r="G15" s="60" t="s">
        <v>35</v>
      </c>
      <c r="H15" s="63" t="s">
        <v>36</v>
      </c>
      <c r="I15" s="107"/>
      <c r="J15" s="51"/>
    </row>
    <row r="16" spans="1:23" ht="18" customHeight="1" x14ac:dyDescent="0.25">
      <c r="A16" s="13"/>
      <c r="B16" s="95">
        <v>1</v>
      </c>
      <c r="C16" s="96" t="s">
        <v>30</v>
      </c>
      <c r="D16" s="97">
        <f>'Rekap 6675'!B14</f>
        <v>0</v>
      </c>
      <c r="E16" s="98">
        <f>'Rekap 6675'!C14</f>
        <v>0</v>
      </c>
      <c r="F16" s="109">
        <f>'Rekap 6675'!D14</f>
        <v>0</v>
      </c>
      <c r="G16" s="61">
        <v>6</v>
      </c>
      <c r="H16" s="118" t="s">
        <v>37</v>
      </c>
      <c r="I16" s="129"/>
      <c r="J16" s="121">
        <v>0</v>
      </c>
    </row>
    <row r="17" spans="1:26" ht="18" customHeight="1" x14ac:dyDescent="0.25">
      <c r="A17" s="13"/>
      <c r="B17" s="68">
        <v>2</v>
      </c>
      <c r="C17" s="72" t="s">
        <v>31</v>
      </c>
      <c r="D17" s="78">
        <f>'Rekap 6675'!B20</f>
        <v>0</v>
      </c>
      <c r="E17" s="76">
        <f>'Rekap 6675'!C20</f>
        <v>0</v>
      </c>
      <c r="F17" s="81">
        <f>'Rekap 6675'!D20</f>
        <v>0</v>
      </c>
      <c r="G17" s="62">
        <v>7</v>
      </c>
      <c r="H17" s="119" t="s">
        <v>38</v>
      </c>
      <c r="I17" s="129"/>
      <c r="J17" s="122">
        <f>'SO 6675'!Z53</f>
        <v>0</v>
      </c>
    </row>
    <row r="18" spans="1:26" ht="18" customHeight="1" x14ac:dyDescent="0.25">
      <c r="A18" s="13"/>
      <c r="B18" s="69">
        <v>3</v>
      </c>
      <c r="C18" s="73" t="s">
        <v>32</v>
      </c>
      <c r="D18" s="79"/>
      <c r="E18" s="77"/>
      <c r="F18" s="82"/>
      <c r="G18" s="62">
        <v>8</v>
      </c>
      <c r="H18" s="119" t="s">
        <v>39</v>
      </c>
      <c r="I18" s="129"/>
      <c r="J18" s="122">
        <v>0</v>
      </c>
    </row>
    <row r="19" spans="1:26" ht="18" customHeight="1" x14ac:dyDescent="0.25">
      <c r="A19" s="13"/>
      <c r="B19" s="69">
        <v>4</v>
      </c>
      <c r="C19" s="73" t="s">
        <v>33</v>
      </c>
      <c r="D19" s="79"/>
      <c r="E19" s="77"/>
      <c r="F19" s="82"/>
      <c r="G19" s="62">
        <v>9</v>
      </c>
      <c r="H19" s="127"/>
      <c r="I19" s="129"/>
      <c r="J19" s="128"/>
    </row>
    <row r="20" spans="1:26" ht="18" customHeight="1" thickBot="1" x14ac:dyDescent="0.3">
      <c r="A20" s="13"/>
      <c r="B20" s="69">
        <v>5</v>
      </c>
      <c r="C20" s="74" t="s">
        <v>34</v>
      </c>
      <c r="D20" s="80"/>
      <c r="E20" s="102"/>
      <c r="F20" s="110">
        <f>SUM(F16:F19)</f>
        <v>0</v>
      </c>
      <c r="G20" s="62">
        <v>10</v>
      </c>
      <c r="H20" s="119" t="s">
        <v>34</v>
      </c>
      <c r="I20" s="131"/>
      <c r="J20" s="101">
        <f>SUM(J16:J19)</f>
        <v>0</v>
      </c>
    </row>
    <row r="21" spans="1:26" ht="18" customHeight="1" thickTop="1" x14ac:dyDescent="0.25">
      <c r="A21" s="13"/>
      <c r="B21" s="66" t="s">
        <v>47</v>
      </c>
      <c r="C21" s="70" t="s">
        <v>48</v>
      </c>
      <c r="D21" s="75"/>
      <c r="E21" s="19"/>
      <c r="F21" s="100"/>
      <c r="G21" s="66" t="s">
        <v>54</v>
      </c>
      <c r="H21" s="63" t="s">
        <v>48</v>
      </c>
      <c r="I21" s="28"/>
      <c r="J21" s="132"/>
    </row>
    <row r="22" spans="1:26" ht="18" customHeight="1" x14ac:dyDescent="0.25">
      <c r="A22" s="13"/>
      <c r="B22" s="61">
        <v>11</v>
      </c>
      <c r="C22" s="64" t="s">
        <v>49</v>
      </c>
      <c r="D22" s="88"/>
      <c r="E22" s="90" t="s">
        <v>52</v>
      </c>
      <c r="F22" s="81">
        <f>((F16*U22*0)+(F17*V22*0)+(F18*W22*0))/100</f>
        <v>0</v>
      </c>
      <c r="G22" s="61">
        <v>16</v>
      </c>
      <c r="H22" s="118" t="s">
        <v>55</v>
      </c>
      <c r="I22" s="130" t="s">
        <v>52</v>
      </c>
      <c r="J22" s="121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3"/>
      <c r="B23" s="62">
        <v>12</v>
      </c>
      <c r="C23" s="65" t="s">
        <v>50</v>
      </c>
      <c r="D23" s="67"/>
      <c r="E23" s="90" t="s">
        <v>53</v>
      </c>
      <c r="F23" s="82">
        <f>((F16*U23*0)+(F17*V23*0)+(F18*W23*0))/100</f>
        <v>0</v>
      </c>
      <c r="G23" s="62">
        <v>17</v>
      </c>
      <c r="H23" s="119" t="s">
        <v>56</v>
      </c>
      <c r="I23" s="130" t="s">
        <v>52</v>
      </c>
      <c r="J23" s="122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3"/>
      <c r="B24" s="62">
        <v>13</v>
      </c>
      <c r="C24" s="65" t="s">
        <v>51</v>
      </c>
      <c r="D24" s="67"/>
      <c r="E24" s="90" t="s">
        <v>52</v>
      </c>
      <c r="F24" s="82">
        <f>((F16*U24*0)+(F17*V24*0)+(F18*W24*0))/100</f>
        <v>0</v>
      </c>
      <c r="G24" s="62">
        <v>18</v>
      </c>
      <c r="H24" s="119" t="s">
        <v>57</v>
      </c>
      <c r="I24" s="130" t="s">
        <v>53</v>
      </c>
      <c r="J24" s="122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3"/>
      <c r="B25" s="62">
        <v>14</v>
      </c>
      <c r="C25" s="20"/>
      <c r="D25" s="67"/>
      <c r="E25" s="91"/>
      <c r="F25" s="89"/>
      <c r="G25" s="62">
        <v>19</v>
      </c>
      <c r="H25" s="127"/>
      <c r="I25" s="129"/>
      <c r="J25" s="128"/>
    </row>
    <row r="26" spans="1:26" ht="18" customHeight="1" thickBot="1" x14ac:dyDescent="0.3">
      <c r="A26" s="13"/>
      <c r="B26" s="62">
        <v>15</v>
      </c>
      <c r="C26" s="65"/>
      <c r="D26" s="67"/>
      <c r="E26" s="67"/>
      <c r="F26" s="111"/>
      <c r="G26" s="62">
        <v>20</v>
      </c>
      <c r="H26" s="119" t="s">
        <v>34</v>
      </c>
      <c r="I26" s="131"/>
      <c r="J26" s="101">
        <f>SUM(J22:J25)+SUM(F22:F25)</f>
        <v>0</v>
      </c>
    </row>
    <row r="27" spans="1:26" ht="18" customHeight="1" thickTop="1" x14ac:dyDescent="0.25">
      <c r="A27" s="13"/>
      <c r="B27" s="103"/>
      <c r="C27" s="143" t="s">
        <v>63</v>
      </c>
      <c r="D27" s="136"/>
      <c r="E27" s="104"/>
      <c r="F27" s="29"/>
      <c r="G27" s="112" t="s">
        <v>40</v>
      </c>
      <c r="H27" s="106" t="s">
        <v>41</v>
      </c>
      <c r="I27" s="28"/>
      <c r="J27" s="31"/>
    </row>
    <row r="28" spans="1:26" ht="18" customHeight="1" x14ac:dyDescent="0.25">
      <c r="A28" s="13"/>
      <c r="B28" s="26"/>
      <c r="C28" s="134"/>
      <c r="D28" s="137"/>
      <c r="E28" s="22"/>
      <c r="F28" s="13"/>
      <c r="G28" s="113">
        <v>21</v>
      </c>
      <c r="H28" s="117" t="s">
        <v>42</v>
      </c>
      <c r="I28" s="124"/>
      <c r="J28" s="99">
        <f>F20+J20+F26+J26</f>
        <v>0</v>
      </c>
    </row>
    <row r="29" spans="1:26" ht="18" customHeight="1" x14ac:dyDescent="0.25">
      <c r="A29" s="13"/>
      <c r="B29" s="83"/>
      <c r="C29" s="135"/>
      <c r="D29" s="138"/>
      <c r="E29" s="22"/>
      <c r="F29" s="13"/>
      <c r="G29" s="61">
        <v>22</v>
      </c>
      <c r="H29" s="118" t="s">
        <v>43</v>
      </c>
      <c r="I29" s="125">
        <f>J28-SUM('SO 6675'!K9:'SO 6675'!K52)</f>
        <v>0</v>
      </c>
      <c r="J29" s="121">
        <f>ROUND(((ROUND(I29,2)*20)*1/100),2)</f>
        <v>0</v>
      </c>
    </row>
    <row r="30" spans="1:26" ht="18" customHeight="1" x14ac:dyDescent="0.25">
      <c r="A30" s="13"/>
      <c r="B30" s="23"/>
      <c r="C30" s="127"/>
      <c r="D30" s="129"/>
      <c r="E30" s="22"/>
      <c r="F30" s="13"/>
      <c r="G30" s="62">
        <v>23</v>
      </c>
      <c r="H30" s="119" t="s">
        <v>44</v>
      </c>
      <c r="I30" s="90">
        <f>SUM('SO 6675'!K9:'SO 6675'!K52)</f>
        <v>0</v>
      </c>
      <c r="J30" s="122">
        <f>ROUND(((ROUND(I30,2)*0)/100),2)</f>
        <v>0</v>
      </c>
    </row>
    <row r="31" spans="1:26" ht="18" customHeight="1" x14ac:dyDescent="0.25">
      <c r="A31" s="13"/>
      <c r="B31" s="24"/>
      <c r="C31" s="139"/>
      <c r="D31" s="140"/>
      <c r="E31" s="22"/>
      <c r="F31" s="13"/>
      <c r="G31" s="113">
        <v>24</v>
      </c>
      <c r="H31" s="117" t="s">
        <v>45</v>
      </c>
      <c r="I31" s="116"/>
      <c r="J31" s="133">
        <f>SUM(J28:J30)</f>
        <v>0</v>
      </c>
    </row>
    <row r="32" spans="1:26" ht="18" customHeight="1" thickBot="1" x14ac:dyDescent="0.3">
      <c r="A32" s="13"/>
      <c r="B32" s="44"/>
      <c r="C32" s="120"/>
      <c r="D32" s="126"/>
      <c r="E32" s="84"/>
      <c r="F32" s="85"/>
      <c r="G32" s="61" t="s">
        <v>46</v>
      </c>
      <c r="H32" s="120"/>
      <c r="I32" s="126"/>
      <c r="J32" s="123"/>
    </row>
    <row r="33" spans="1:10" ht="18" customHeight="1" thickTop="1" x14ac:dyDescent="0.25">
      <c r="A33" s="13"/>
      <c r="B33" s="103"/>
      <c r="C33" s="104"/>
      <c r="D33" s="141" t="s">
        <v>61</v>
      </c>
      <c r="E33" s="87"/>
      <c r="F33" s="105"/>
      <c r="G33" s="114">
        <v>26</v>
      </c>
      <c r="H33" s="142" t="s">
        <v>62</v>
      </c>
      <c r="I33" s="29"/>
      <c r="J33" s="115"/>
    </row>
    <row r="34" spans="1:10" ht="18" customHeight="1" x14ac:dyDescent="0.25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25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25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25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25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25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">
      <c r="A40" s="13"/>
      <c r="B40" s="83"/>
      <c r="C40" s="84"/>
      <c r="D40" s="14"/>
      <c r="E40" s="14"/>
      <c r="F40" s="14"/>
      <c r="G40" s="14"/>
      <c r="H40" s="14"/>
      <c r="I40" s="85"/>
      <c r="J40" s="86"/>
    </row>
    <row r="41" spans="1:10" ht="15.75" thickTop="1" x14ac:dyDescent="0.25">
      <c r="A41" s="13"/>
      <c r="B41" s="87"/>
      <c r="C41" s="87"/>
      <c r="D41" s="87"/>
      <c r="E41" s="87"/>
      <c r="F41" s="87"/>
      <c r="G41" s="87"/>
      <c r="H41" s="87"/>
      <c r="I41" s="87"/>
      <c r="J41" s="8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1AA55-E9D3-487A-ADC8-96B324FC7B97}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/>
    <col min="27" max="16384" width="9.140625" hidden="1"/>
  </cols>
  <sheetData>
    <row r="1" spans="1:26" ht="20.100000000000001" customHeight="1" x14ac:dyDescent="0.25">
      <c r="A1" s="148" t="s">
        <v>22</v>
      </c>
      <c r="B1" s="146"/>
      <c r="C1" s="146"/>
      <c r="D1" s="147"/>
      <c r="E1" s="149" t="s">
        <v>19</v>
      </c>
      <c r="F1" s="145"/>
      <c r="W1">
        <v>30.126000000000001</v>
      </c>
    </row>
    <row r="2" spans="1:26" ht="20.100000000000001" customHeight="1" x14ac:dyDescent="0.25">
      <c r="A2" s="148" t="s">
        <v>23</v>
      </c>
      <c r="B2" s="146"/>
      <c r="C2" s="146"/>
      <c r="D2" s="147"/>
      <c r="E2" s="149" t="s">
        <v>17</v>
      </c>
      <c r="F2" s="145"/>
    </row>
    <row r="3" spans="1:26" ht="20.100000000000001" customHeight="1" x14ac:dyDescent="0.25">
      <c r="A3" s="148" t="s">
        <v>24</v>
      </c>
      <c r="B3" s="146"/>
      <c r="C3" s="146"/>
      <c r="D3" s="147"/>
      <c r="E3" s="149" t="s">
        <v>67</v>
      </c>
      <c r="F3" s="145"/>
    </row>
    <row r="4" spans="1:26" x14ac:dyDescent="0.25">
      <c r="A4" s="150" t="s">
        <v>1</v>
      </c>
      <c r="B4" s="144"/>
      <c r="C4" s="144"/>
      <c r="D4" s="144"/>
      <c r="E4" s="144"/>
      <c r="F4" s="144"/>
    </row>
    <row r="5" spans="1:26" x14ac:dyDescent="0.25">
      <c r="A5" s="150" t="s">
        <v>16</v>
      </c>
      <c r="B5" s="144"/>
      <c r="C5" s="144"/>
      <c r="D5" s="144"/>
      <c r="E5" s="144"/>
      <c r="F5" s="144"/>
    </row>
    <row r="6" spans="1:26" x14ac:dyDescent="0.25">
      <c r="A6" s="144"/>
      <c r="B6" s="144"/>
      <c r="C6" s="144"/>
      <c r="D6" s="144"/>
      <c r="E6" s="144"/>
      <c r="F6" s="144"/>
    </row>
    <row r="7" spans="1:26" x14ac:dyDescent="0.25">
      <c r="A7" s="144"/>
      <c r="B7" s="144"/>
      <c r="C7" s="144"/>
      <c r="D7" s="144"/>
      <c r="E7" s="144"/>
      <c r="F7" s="144"/>
    </row>
    <row r="8" spans="1:26" x14ac:dyDescent="0.25">
      <c r="A8" s="151" t="s">
        <v>68</v>
      </c>
      <c r="B8" s="144"/>
      <c r="C8" s="144"/>
      <c r="D8" s="144"/>
      <c r="E8" s="144"/>
      <c r="F8" s="144"/>
    </row>
    <row r="9" spans="1:26" x14ac:dyDescent="0.25">
      <c r="A9" s="152" t="s">
        <v>64</v>
      </c>
      <c r="B9" s="152" t="s">
        <v>58</v>
      </c>
      <c r="C9" s="152" t="s">
        <v>59</v>
      </c>
      <c r="D9" s="152" t="s">
        <v>34</v>
      </c>
      <c r="E9" s="152" t="s">
        <v>65</v>
      </c>
      <c r="F9" s="152" t="s">
        <v>66</v>
      </c>
    </row>
    <row r="10" spans="1:26" x14ac:dyDescent="0.25">
      <c r="A10" s="159" t="s">
        <v>69</v>
      </c>
      <c r="B10" s="160"/>
      <c r="C10" s="156"/>
      <c r="D10" s="156"/>
      <c r="E10" s="157"/>
      <c r="F10" s="157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</row>
    <row r="11" spans="1:26" x14ac:dyDescent="0.25">
      <c r="A11" s="161" t="s">
        <v>70</v>
      </c>
      <c r="B11" s="162">
        <f>'SO 6675'!L17</f>
        <v>0</v>
      </c>
      <c r="C11" s="162">
        <f>'SO 6675'!M17</f>
        <v>0</v>
      </c>
      <c r="D11" s="162">
        <f>'SO 6675'!I17</f>
        <v>0</v>
      </c>
      <c r="E11" s="163">
        <f>'SO 6675'!S17</f>
        <v>0.05</v>
      </c>
      <c r="F11" s="163">
        <f>'SO 6675'!V17</f>
        <v>0</v>
      </c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</row>
    <row r="12" spans="1:26" x14ac:dyDescent="0.25">
      <c r="A12" s="161" t="s">
        <v>71</v>
      </c>
      <c r="B12" s="162">
        <f>'SO 6675'!L27</f>
        <v>0</v>
      </c>
      <c r="C12" s="162">
        <f>'SO 6675'!M27</f>
        <v>0</v>
      </c>
      <c r="D12" s="162">
        <f>'SO 6675'!I27</f>
        <v>0</v>
      </c>
      <c r="E12" s="163">
        <f>'SO 6675'!S27</f>
        <v>0</v>
      </c>
      <c r="F12" s="163">
        <f>'SO 6675'!V27</f>
        <v>0</v>
      </c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</row>
    <row r="13" spans="1:26" x14ac:dyDescent="0.25">
      <c r="A13" s="161" t="s">
        <v>72</v>
      </c>
      <c r="B13" s="162">
        <f>'SO 6675'!L31</f>
        <v>0</v>
      </c>
      <c r="C13" s="162">
        <f>'SO 6675'!M31</f>
        <v>0</v>
      </c>
      <c r="D13" s="162">
        <f>'SO 6675'!I31</f>
        <v>0</v>
      </c>
      <c r="E13" s="163">
        <f>'SO 6675'!S31</f>
        <v>0</v>
      </c>
      <c r="F13" s="163">
        <f>'SO 6675'!V31</f>
        <v>0</v>
      </c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</row>
    <row r="14" spans="1:26" x14ac:dyDescent="0.25">
      <c r="A14" s="2" t="s">
        <v>69</v>
      </c>
      <c r="B14" s="164">
        <f>'SO 6675'!L33</f>
        <v>0</v>
      </c>
      <c r="C14" s="164">
        <f>'SO 6675'!M33</f>
        <v>0</v>
      </c>
      <c r="D14" s="164">
        <f>'SO 6675'!I33</f>
        <v>0</v>
      </c>
      <c r="E14" s="165">
        <f>'SO 6675'!S33</f>
        <v>0.05</v>
      </c>
      <c r="F14" s="165">
        <f>'SO 6675'!V33</f>
        <v>0</v>
      </c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</row>
    <row r="15" spans="1:26" x14ac:dyDescent="0.25">
      <c r="A15" s="1"/>
      <c r="B15" s="154"/>
      <c r="C15" s="154"/>
      <c r="D15" s="154"/>
      <c r="E15" s="153"/>
      <c r="F15" s="153"/>
    </row>
    <row r="16" spans="1:26" x14ac:dyDescent="0.25">
      <c r="A16" s="2" t="s">
        <v>73</v>
      </c>
      <c r="B16" s="164"/>
      <c r="C16" s="162"/>
      <c r="D16" s="162"/>
      <c r="E16" s="163"/>
      <c r="F16" s="163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</row>
    <row r="17" spans="1:26" x14ac:dyDescent="0.25">
      <c r="A17" s="161" t="s">
        <v>74</v>
      </c>
      <c r="B17" s="162">
        <f>'SO 6675'!L40</f>
        <v>0</v>
      </c>
      <c r="C17" s="162">
        <f>'SO 6675'!M40</f>
        <v>0</v>
      </c>
      <c r="D17" s="162">
        <f>'SO 6675'!I40</f>
        <v>0</v>
      </c>
      <c r="E17" s="163">
        <f>'SO 6675'!S40</f>
        <v>0</v>
      </c>
      <c r="F17" s="163">
        <f>'SO 6675'!V40</f>
        <v>0</v>
      </c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</row>
    <row r="18" spans="1:26" x14ac:dyDescent="0.25">
      <c r="A18" s="161" t="s">
        <v>75</v>
      </c>
      <c r="B18" s="162">
        <f>'SO 6675'!L44</f>
        <v>0</v>
      </c>
      <c r="C18" s="162">
        <f>'SO 6675'!M44</f>
        <v>0</v>
      </c>
      <c r="D18" s="162">
        <f>'SO 6675'!I44</f>
        <v>0</v>
      </c>
      <c r="E18" s="163">
        <f>'SO 6675'!S44</f>
        <v>0</v>
      </c>
      <c r="F18" s="163">
        <f>'SO 6675'!V44</f>
        <v>0</v>
      </c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</row>
    <row r="19" spans="1:26" x14ac:dyDescent="0.25">
      <c r="A19" s="161" t="s">
        <v>76</v>
      </c>
      <c r="B19" s="162">
        <f>'SO 6675'!L50</f>
        <v>0</v>
      </c>
      <c r="C19" s="162">
        <f>'SO 6675'!M50</f>
        <v>0</v>
      </c>
      <c r="D19" s="162">
        <f>'SO 6675'!I50</f>
        <v>0</v>
      </c>
      <c r="E19" s="163">
        <f>'SO 6675'!S50</f>
        <v>0</v>
      </c>
      <c r="F19" s="163">
        <f>'SO 6675'!V50</f>
        <v>0</v>
      </c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</row>
    <row r="20" spans="1:26" x14ac:dyDescent="0.25">
      <c r="A20" s="2" t="s">
        <v>73</v>
      </c>
      <c r="B20" s="164">
        <f>'SO 6675'!L52</f>
        <v>0</v>
      </c>
      <c r="C20" s="164">
        <f>'SO 6675'!M52</f>
        <v>0</v>
      </c>
      <c r="D20" s="164">
        <f>'SO 6675'!I52</f>
        <v>0</v>
      </c>
      <c r="E20" s="165">
        <f>'SO 6675'!S52</f>
        <v>0</v>
      </c>
      <c r="F20" s="165">
        <f>'SO 6675'!V52</f>
        <v>0</v>
      </c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</row>
    <row r="21" spans="1:26" x14ac:dyDescent="0.25">
      <c r="A21" s="1"/>
      <c r="B21" s="154"/>
      <c r="C21" s="154"/>
      <c r="D21" s="154"/>
      <c r="E21" s="153"/>
      <c r="F21" s="153"/>
    </row>
    <row r="22" spans="1:26" x14ac:dyDescent="0.25">
      <c r="A22" s="2" t="s">
        <v>77</v>
      </c>
      <c r="B22" s="164">
        <f>'SO 6675'!L53</f>
        <v>0</v>
      </c>
      <c r="C22" s="164">
        <f>'SO 6675'!M53</f>
        <v>0</v>
      </c>
      <c r="D22" s="164">
        <f>'SO 6675'!I53</f>
        <v>0</v>
      </c>
      <c r="E22" s="165">
        <f>'SO 6675'!S53</f>
        <v>0.05</v>
      </c>
      <c r="F22" s="165">
        <f>'SO 6675'!V53</f>
        <v>0</v>
      </c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</row>
    <row r="23" spans="1:26" x14ac:dyDescent="0.25">
      <c r="A23" s="1"/>
      <c r="B23" s="154"/>
      <c r="C23" s="154"/>
      <c r="D23" s="154"/>
      <c r="E23" s="153"/>
      <c r="F23" s="153"/>
    </row>
    <row r="24" spans="1:26" x14ac:dyDescent="0.25">
      <c r="A24" s="1"/>
      <c r="B24" s="154"/>
      <c r="C24" s="154"/>
      <c r="D24" s="154"/>
      <c r="E24" s="153"/>
      <c r="F24" s="153"/>
    </row>
    <row r="25" spans="1:26" x14ac:dyDescent="0.25">
      <c r="A25" s="1"/>
      <c r="B25" s="154"/>
      <c r="C25" s="154"/>
      <c r="D25" s="154"/>
      <c r="E25" s="153"/>
      <c r="F25" s="153"/>
    </row>
    <row r="26" spans="1:26" x14ac:dyDescent="0.25">
      <c r="A26" s="1"/>
      <c r="B26" s="154"/>
      <c r="C26" s="154"/>
      <c r="D26" s="154"/>
      <c r="E26" s="153"/>
      <c r="F26" s="153"/>
    </row>
    <row r="27" spans="1:26" x14ac:dyDescent="0.25">
      <c r="A27" s="1"/>
      <c r="B27" s="154"/>
      <c r="C27" s="154"/>
      <c r="D27" s="154"/>
      <c r="E27" s="153"/>
      <c r="F27" s="153"/>
    </row>
    <row r="28" spans="1:26" x14ac:dyDescent="0.25">
      <c r="A28" s="1"/>
      <c r="B28" s="154"/>
      <c r="C28" s="154"/>
      <c r="D28" s="154"/>
      <c r="E28" s="153"/>
      <c r="F28" s="153"/>
    </row>
    <row r="29" spans="1:26" x14ac:dyDescent="0.25">
      <c r="A29" s="1"/>
      <c r="B29" s="154"/>
      <c r="C29" s="154"/>
      <c r="D29" s="154"/>
      <c r="E29" s="153"/>
      <c r="F29" s="153"/>
    </row>
    <row r="30" spans="1:26" x14ac:dyDescent="0.25">
      <c r="A30" s="1"/>
      <c r="B30" s="154"/>
      <c r="C30" s="154"/>
      <c r="D30" s="154"/>
      <c r="E30" s="153"/>
      <c r="F30" s="153"/>
    </row>
    <row r="31" spans="1:26" x14ac:dyDescent="0.25">
      <c r="A31" s="1"/>
      <c r="B31" s="154"/>
      <c r="C31" s="154"/>
      <c r="D31" s="154"/>
      <c r="E31" s="153"/>
      <c r="F31" s="153"/>
    </row>
    <row r="32" spans="1:26" x14ac:dyDescent="0.25">
      <c r="A32" s="1"/>
      <c r="B32" s="154"/>
      <c r="C32" s="154"/>
      <c r="D32" s="154"/>
      <c r="E32" s="153"/>
      <c r="F32" s="153"/>
    </row>
    <row r="33" spans="1:6" x14ac:dyDescent="0.25">
      <c r="A33" s="1"/>
      <c r="B33" s="154"/>
      <c r="C33" s="154"/>
      <c r="D33" s="154"/>
      <c r="E33" s="153"/>
      <c r="F33" s="153"/>
    </row>
    <row r="34" spans="1:6" x14ac:dyDescent="0.25">
      <c r="A34" s="1"/>
      <c r="B34" s="154"/>
      <c r="C34" s="154"/>
      <c r="D34" s="154"/>
      <c r="E34" s="153"/>
      <c r="F34" s="153"/>
    </row>
    <row r="35" spans="1:6" x14ac:dyDescent="0.25">
      <c r="A35" s="1"/>
      <c r="B35" s="154"/>
      <c r="C35" s="154"/>
      <c r="D35" s="154"/>
      <c r="E35" s="153"/>
      <c r="F35" s="153"/>
    </row>
    <row r="36" spans="1:6" x14ac:dyDescent="0.25">
      <c r="A36" s="1"/>
      <c r="B36" s="154"/>
      <c r="C36" s="154"/>
      <c r="D36" s="154"/>
      <c r="E36" s="153"/>
      <c r="F36" s="153"/>
    </row>
    <row r="37" spans="1:6" x14ac:dyDescent="0.25">
      <c r="A37" s="1"/>
      <c r="B37" s="154"/>
      <c r="C37" s="154"/>
      <c r="D37" s="154"/>
      <c r="E37" s="153"/>
      <c r="F37" s="153"/>
    </row>
    <row r="38" spans="1:6" x14ac:dyDescent="0.25">
      <c r="A38" s="1"/>
      <c r="B38" s="154"/>
      <c r="C38" s="154"/>
      <c r="D38" s="154"/>
      <c r="E38" s="153"/>
      <c r="F38" s="153"/>
    </row>
    <row r="39" spans="1:6" x14ac:dyDescent="0.25">
      <c r="A39" s="1"/>
      <c r="B39" s="154"/>
      <c r="C39" s="154"/>
      <c r="D39" s="154"/>
      <c r="E39" s="153"/>
      <c r="F39" s="153"/>
    </row>
    <row r="40" spans="1:6" x14ac:dyDescent="0.25">
      <c r="A40" s="1"/>
      <c r="B40" s="154"/>
      <c r="C40" s="154"/>
      <c r="D40" s="154"/>
      <c r="E40" s="153"/>
      <c r="F40" s="153"/>
    </row>
    <row r="41" spans="1:6" x14ac:dyDescent="0.25">
      <c r="A41" s="1"/>
      <c r="B41" s="154"/>
      <c r="C41" s="154"/>
      <c r="D41" s="154"/>
      <c r="E41" s="153"/>
      <c r="F41" s="153"/>
    </row>
    <row r="42" spans="1:6" x14ac:dyDescent="0.25">
      <c r="A42" s="1"/>
      <c r="B42" s="154"/>
      <c r="C42" s="154"/>
      <c r="D42" s="154"/>
      <c r="E42" s="153"/>
      <c r="F42" s="153"/>
    </row>
    <row r="43" spans="1:6" x14ac:dyDescent="0.25">
      <c r="A43" s="1"/>
      <c r="B43" s="154"/>
      <c r="C43" s="154"/>
      <c r="D43" s="154"/>
      <c r="E43" s="153"/>
      <c r="F43" s="153"/>
    </row>
    <row r="44" spans="1:6" x14ac:dyDescent="0.25">
      <c r="A44" s="1"/>
      <c r="B44" s="154"/>
      <c r="C44" s="154"/>
      <c r="D44" s="154"/>
      <c r="E44" s="153"/>
      <c r="F44" s="153"/>
    </row>
    <row r="45" spans="1:6" x14ac:dyDescent="0.25">
      <c r="A45" s="1"/>
      <c r="B45" s="154"/>
      <c r="C45" s="154"/>
      <c r="D45" s="154"/>
      <c r="E45" s="153"/>
      <c r="F45" s="153"/>
    </row>
    <row r="46" spans="1:6" x14ac:dyDescent="0.25">
      <c r="A46" s="1"/>
      <c r="B46" s="154"/>
      <c r="C46" s="154"/>
      <c r="D46" s="154"/>
      <c r="E46" s="153"/>
      <c r="F46" s="153"/>
    </row>
    <row r="47" spans="1:6" x14ac:dyDescent="0.25">
      <c r="A47" s="1"/>
      <c r="B47" s="154"/>
      <c r="C47" s="154"/>
      <c r="D47" s="154"/>
      <c r="E47" s="153"/>
      <c r="F47" s="153"/>
    </row>
    <row r="48" spans="1:6" x14ac:dyDescent="0.25">
      <c r="A48" s="1"/>
      <c r="B48" s="154"/>
      <c r="C48" s="154"/>
      <c r="D48" s="154"/>
      <c r="E48" s="153"/>
      <c r="F48" s="153"/>
    </row>
    <row r="49" spans="1:6" x14ac:dyDescent="0.25">
      <c r="A49" s="1"/>
      <c r="B49" s="154"/>
      <c r="C49" s="154"/>
      <c r="D49" s="154"/>
      <c r="E49" s="153"/>
      <c r="F49" s="153"/>
    </row>
    <row r="50" spans="1:6" x14ac:dyDescent="0.25">
      <c r="A50" s="1"/>
      <c r="B50" s="154"/>
      <c r="C50" s="154"/>
      <c r="D50" s="154"/>
      <c r="E50" s="153"/>
      <c r="F50" s="153"/>
    </row>
    <row r="51" spans="1:6" x14ac:dyDescent="0.25">
      <c r="A51" s="1"/>
      <c r="B51" s="154"/>
      <c r="C51" s="154"/>
      <c r="D51" s="154"/>
      <c r="E51" s="153"/>
      <c r="F51" s="153"/>
    </row>
    <row r="52" spans="1:6" x14ac:dyDescent="0.25">
      <c r="A52" s="1"/>
      <c r="B52" s="154"/>
      <c r="C52" s="154"/>
      <c r="D52" s="154"/>
      <c r="E52" s="153"/>
      <c r="F52" s="153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2C5F1-B9CE-4AF8-9A4D-8B20F05B9450}">
  <dimension ref="A1:Z53"/>
  <sheetViews>
    <sheetView workbookViewId="0">
      <pane ySplit="8" topLeftCell="A9" activePane="bottomLeft" state="frozen"/>
      <selection pane="bottomLeft" activeCell="A9" sqref="A9:XFD9"/>
    </sheetView>
  </sheetViews>
  <sheetFormatPr defaultColWidth="0" defaultRowHeight="15" x14ac:dyDescent="0.25"/>
  <cols>
    <col min="1" max="1" width="4.7109375" customWidth="1"/>
    <col min="2" max="2" width="7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2"/>
      <c r="B1" s="171" t="s">
        <v>22</v>
      </c>
      <c r="C1" s="169"/>
      <c r="D1" s="169"/>
      <c r="E1" s="169"/>
      <c r="F1" s="169"/>
      <c r="G1" s="169"/>
      <c r="H1" s="170"/>
      <c r="I1" s="172" t="s">
        <v>88</v>
      </c>
      <c r="J1" s="12"/>
      <c r="K1" s="3"/>
      <c r="L1" s="3"/>
      <c r="M1" s="3"/>
      <c r="N1" s="3"/>
      <c r="O1" s="3"/>
      <c r="P1" s="5" t="s">
        <v>89</v>
      </c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2"/>
      <c r="B2" s="171" t="s">
        <v>23</v>
      </c>
      <c r="C2" s="169"/>
      <c r="D2" s="169"/>
      <c r="E2" s="169"/>
      <c r="F2" s="169"/>
      <c r="G2" s="169"/>
      <c r="H2" s="170"/>
      <c r="I2" s="172" t="s">
        <v>17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2"/>
      <c r="B3" s="171" t="s">
        <v>24</v>
      </c>
      <c r="C3" s="169"/>
      <c r="D3" s="169"/>
      <c r="E3" s="169"/>
      <c r="F3" s="169"/>
      <c r="G3" s="169"/>
      <c r="H3" s="170"/>
      <c r="I3" s="172" t="s">
        <v>90</v>
      </c>
      <c r="J3" s="12"/>
      <c r="K3" s="3"/>
      <c r="L3" s="3"/>
      <c r="M3" s="3"/>
      <c r="N3" s="3"/>
      <c r="O3" s="3"/>
      <c r="P3" s="5" t="s">
        <v>21</v>
      </c>
      <c r="Q3" s="1"/>
      <c r="R3" s="1"/>
      <c r="S3" s="3"/>
      <c r="V3" s="3"/>
    </row>
    <row r="4" spans="1:26" x14ac:dyDescent="0.25">
      <c r="A4" s="3"/>
      <c r="B4" s="5" t="s">
        <v>91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173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4"/>
      <c r="B7" s="15" t="s">
        <v>68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75" x14ac:dyDescent="0.25">
      <c r="A8" s="175" t="s">
        <v>78</v>
      </c>
      <c r="B8" s="175" t="s">
        <v>79</v>
      </c>
      <c r="C8" s="175" t="s">
        <v>80</v>
      </c>
      <c r="D8" s="175" t="s">
        <v>81</v>
      </c>
      <c r="E8" s="175" t="s">
        <v>82</v>
      </c>
      <c r="F8" s="175" t="s">
        <v>83</v>
      </c>
      <c r="G8" s="175" t="s">
        <v>58</v>
      </c>
      <c r="H8" s="175" t="s">
        <v>59</v>
      </c>
      <c r="I8" s="175" t="s">
        <v>84</v>
      </c>
      <c r="J8" s="175"/>
      <c r="K8" s="175"/>
      <c r="L8" s="175"/>
      <c r="M8" s="175"/>
      <c r="N8" s="175"/>
      <c r="O8" s="175"/>
      <c r="P8" s="175" t="s">
        <v>85</v>
      </c>
      <c r="Q8" s="167"/>
      <c r="R8" s="167"/>
      <c r="S8" s="175" t="s">
        <v>86</v>
      </c>
      <c r="T8" s="168"/>
      <c r="U8" s="168"/>
      <c r="V8" s="175" t="s">
        <v>87</v>
      </c>
      <c r="W8" s="166"/>
      <c r="X8" s="166"/>
      <c r="Y8" s="166"/>
      <c r="Z8" s="166"/>
    </row>
    <row r="9" spans="1:26" x14ac:dyDescent="0.25">
      <c r="A9" s="155"/>
      <c r="B9" s="155"/>
      <c r="C9" s="176"/>
      <c r="D9" s="159" t="s">
        <v>69</v>
      </c>
      <c r="E9" s="155"/>
      <c r="F9" s="177"/>
      <c r="G9" s="156"/>
      <c r="H9" s="156"/>
      <c r="I9" s="156"/>
      <c r="J9" s="155"/>
      <c r="K9" s="155"/>
      <c r="L9" s="155"/>
      <c r="M9" s="155"/>
      <c r="N9" s="155"/>
      <c r="O9" s="155"/>
      <c r="P9" s="155"/>
      <c r="Q9" s="161"/>
      <c r="R9" s="161"/>
      <c r="S9" s="155"/>
      <c r="T9" s="158"/>
      <c r="U9" s="158"/>
      <c r="V9" s="155"/>
      <c r="W9" s="158"/>
      <c r="X9" s="158"/>
      <c r="Y9" s="158"/>
      <c r="Z9" s="158"/>
    </row>
    <row r="10" spans="1:26" x14ac:dyDescent="0.25">
      <c r="A10" s="161"/>
      <c r="B10" s="161"/>
      <c r="C10" s="179">
        <v>6</v>
      </c>
      <c r="D10" s="179" t="s">
        <v>70</v>
      </c>
      <c r="E10" s="161"/>
      <c r="F10" s="178"/>
      <c r="G10" s="162"/>
      <c r="H10" s="162"/>
      <c r="I10" s="162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58"/>
      <c r="U10" s="158"/>
      <c r="V10" s="161"/>
      <c r="W10" s="158"/>
      <c r="X10" s="158"/>
      <c r="Y10" s="158"/>
      <c r="Z10" s="158"/>
    </row>
    <row r="11" spans="1:26" ht="24.95" customHeight="1" x14ac:dyDescent="0.25">
      <c r="A11" s="185">
        <v>1</v>
      </c>
      <c r="B11" s="180" t="s">
        <v>92</v>
      </c>
      <c r="C11" s="186" t="s">
        <v>93</v>
      </c>
      <c r="D11" s="180" t="s">
        <v>94</v>
      </c>
      <c r="E11" s="180" t="s">
        <v>95</v>
      </c>
      <c r="F11" s="181">
        <v>22</v>
      </c>
      <c r="G11" s="187"/>
      <c r="H11" s="187"/>
      <c r="I11" s="182">
        <f>ROUND(F11*(G11+H11),2)</f>
        <v>0</v>
      </c>
      <c r="J11" s="180">
        <f>ROUND(F11*(N11),2)</f>
        <v>0</v>
      </c>
      <c r="K11" s="183">
        <f>ROUND(F11*(O11),2)</f>
        <v>0</v>
      </c>
      <c r="L11" s="183">
        <f>ROUND(F11*(G11),2)</f>
        <v>0</v>
      </c>
      <c r="M11" s="183">
        <f>ROUND(F11*(H11),2)</f>
        <v>0</v>
      </c>
      <c r="N11" s="183">
        <v>0</v>
      </c>
      <c r="O11" s="183"/>
      <c r="P11" s="188"/>
      <c r="Q11" s="188"/>
      <c r="R11" s="188"/>
      <c r="S11" s="183">
        <f>ROUND(F11*(P11),3)</f>
        <v>0</v>
      </c>
      <c r="T11" s="184"/>
      <c r="U11" s="184"/>
      <c r="V11" s="188"/>
      <c r="Z11">
        <v>0</v>
      </c>
    </row>
    <row r="12" spans="1:26" ht="24.95" customHeight="1" x14ac:dyDescent="0.25">
      <c r="A12" s="185">
        <v>2</v>
      </c>
      <c r="B12" s="180" t="s">
        <v>92</v>
      </c>
      <c r="C12" s="186" t="s">
        <v>96</v>
      </c>
      <c r="D12" s="180" t="s">
        <v>97</v>
      </c>
      <c r="E12" s="180" t="s">
        <v>98</v>
      </c>
      <c r="F12" s="181">
        <v>2</v>
      </c>
      <c r="G12" s="187"/>
      <c r="H12" s="187"/>
      <c r="I12" s="182">
        <f>ROUND(F12*(G12+H12),2)</f>
        <v>0</v>
      </c>
      <c r="J12" s="180">
        <f>ROUND(F12*(N12),2)</f>
        <v>0</v>
      </c>
      <c r="K12" s="183">
        <f>ROUND(F12*(O12),2)</f>
        <v>0</v>
      </c>
      <c r="L12" s="183">
        <f>ROUND(F12*(G12),2)</f>
        <v>0</v>
      </c>
      <c r="M12" s="183">
        <f>ROUND(F12*(H12),2)</f>
        <v>0</v>
      </c>
      <c r="N12" s="183">
        <v>0</v>
      </c>
      <c r="O12" s="183"/>
      <c r="P12" s="188"/>
      <c r="Q12" s="188"/>
      <c r="R12" s="188"/>
      <c r="S12" s="183">
        <f>ROUND(F12*(P12),3)</f>
        <v>0</v>
      </c>
      <c r="T12" s="184"/>
      <c r="U12" s="184"/>
      <c r="V12" s="188"/>
      <c r="Z12">
        <v>0</v>
      </c>
    </row>
    <row r="13" spans="1:26" ht="24.95" customHeight="1" x14ac:dyDescent="0.25">
      <c r="A13" s="185">
        <v>3</v>
      </c>
      <c r="B13" s="180" t="s">
        <v>99</v>
      </c>
      <c r="C13" s="186" t="s">
        <v>100</v>
      </c>
      <c r="D13" s="180" t="s">
        <v>101</v>
      </c>
      <c r="E13" s="180" t="s">
        <v>102</v>
      </c>
      <c r="F13" s="181">
        <v>60</v>
      </c>
      <c r="G13" s="187"/>
      <c r="H13" s="187"/>
      <c r="I13" s="182">
        <f>ROUND(F13*(G13+H13),2)</f>
        <v>0</v>
      </c>
      <c r="J13" s="180">
        <f>ROUND(F13*(N13),2)</f>
        <v>0</v>
      </c>
      <c r="K13" s="183">
        <f>ROUND(F13*(O13),2)</f>
        <v>0</v>
      </c>
      <c r="L13" s="183">
        <f>ROUND(F13*(G13),2)</f>
        <v>0</v>
      </c>
      <c r="M13" s="183">
        <f>ROUND(F13*(H13),2)</f>
        <v>0</v>
      </c>
      <c r="N13" s="183">
        <v>0</v>
      </c>
      <c r="O13" s="183"/>
      <c r="P13" s="188">
        <v>2.1000000000000001E-4</v>
      </c>
      <c r="Q13" s="188"/>
      <c r="R13" s="188">
        <v>2.1000000000000001E-4</v>
      </c>
      <c r="S13" s="183">
        <f>ROUND(F13*(P13),3)</f>
        <v>1.2999999999999999E-2</v>
      </c>
      <c r="T13" s="184"/>
      <c r="U13" s="184"/>
      <c r="V13" s="188"/>
      <c r="Z13">
        <v>0</v>
      </c>
    </row>
    <row r="14" spans="1:26" ht="24.95" customHeight="1" x14ac:dyDescent="0.25">
      <c r="A14" s="185">
        <v>4</v>
      </c>
      <c r="B14" s="180" t="s">
        <v>92</v>
      </c>
      <c r="C14" s="186" t="s">
        <v>103</v>
      </c>
      <c r="D14" s="180" t="s">
        <v>104</v>
      </c>
      <c r="E14" s="180" t="s">
        <v>105</v>
      </c>
      <c r="F14" s="181">
        <v>2</v>
      </c>
      <c r="G14" s="187"/>
      <c r="H14" s="187"/>
      <c r="I14" s="182">
        <f>ROUND(F14*(G14+H14),2)</f>
        <v>0</v>
      </c>
      <c r="J14" s="180">
        <f>ROUND(F14*(N14),2)</f>
        <v>0</v>
      </c>
      <c r="K14" s="183">
        <f>ROUND(F14*(O14),2)</f>
        <v>0</v>
      </c>
      <c r="L14" s="183">
        <f>ROUND(F14*(G14),2)</f>
        <v>0</v>
      </c>
      <c r="M14" s="183">
        <f>ROUND(F14*(H14),2)</f>
        <v>0</v>
      </c>
      <c r="N14" s="183">
        <v>0</v>
      </c>
      <c r="O14" s="183"/>
      <c r="P14" s="188"/>
      <c r="Q14" s="188"/>
      <c r="R14" s="188"/>
      <c r="S14" s="183">
        <f>ROUND(F14*(P14),3)</f>
        <v>0</v>
      </c>
      <c r="T14" s="184"/>
      <c r="U14" s="184"/>
      <c r="V14" s="188"/>
      <c r="Z14">
        <v>0</v>
      </c>
    </row>
    <row r="15" spans="1:26" ht="24.95" customHeight="1" x14ac:dyDescent="0.25">
      <c r="A15" s="185">
        <v>5</v>
      </c>
      <c r="B15" s="180" t="s">
        <v>106</v>
      </c>
      <c r="C15" s="186" t="s">
        <v>107</v>
      </c>
      <c r="D15" s="180" t="s">
        <v>108</v>
      </c>
      <c r="E15" s="180" t="s">
        <v>109</v>
      </c>
      <c r="F15" s="181">
        <v>60</v>
      </c>
      <c r="G15" s="187"/>
      <c r="H15" s="187"/>
      <c r="I15" s="182">
        <f>ROUND(F15*(G15+H15),2)</f>
        <v>0</v>
      </c>
      <c r="J15" s="180">
        <f>ROUND(F15*(N15),2)</f>
        <v>0</v>
      </c>
      <c r="K15" s="183">
        <f>ROUND(F15*(O15),2)</f>
        <v>0</v>
      </c>
      <c r="L15" s="183">
        <f>ROUND(F15*(G15),2)</f>
        <v>0</v>
      </c>
      <c r="M15" s="183">
        <f>ROUND(F15*(H15),2)</f>
        <v>0</v>
      </c>
      <c r="N15" s="183">
        <v>0</v>
      </c>
      <c r="O15" s="183"/>
      <c r="P15" s="188">
        <v>1.80285E-4</v>
      </c>
      <c r="Q15" s="188"/>
      <c r="R15" s="188">
        <v>1.80285E-4</v>
      </c>
      <c r="S15" s="183">
        <f>ROUND(F15*(P15),3)</f>
        <v>1.0999999999999999E-2</v>
      </c>
      <c r="T15" s="184"/>
      <c r="U15" s="184"/>
      <c r="V15" s="188"/>
      <c r="Z15">
        <v>0</v>
      </c>
    </row>
    <row r="16" spans="1:26" ht="24.95" customHeight="1" x14ac:dyDescent="0.25">
      <c r="A16" s="185">
        <v>6</v>
      </c>
      <c r="B16" s="180" t="s">
        <v>106</v>
      </c>
      <c r="C16" s="186" t="s">
        <v>110</v>
      </c>
      <c r="D16" s="180" t="s">
        <v>111</v>
      </c>
      <c r="E16" s="180" t="s">
        <v>109</v>
      </c>
      <c r="F16" s="181">
        <v>60</v>
      </c>
      <c r="G16" s="187"/>
      <c r="H16" s="187"/>
      <c r="I16" s="182">
        <f>ROUND(F16*(G16+H16),2)</f>
        <v>0</v>
      </c>
      <c r="J16" s="180">
        <f>ROUND(F16*(N16),2)</f>
        <v>0</v>
      </c>
      <c r="K16" s="183">
        <f>ROUND(F16*(O16),2)</f>
        <v>0</v>
      </c>
      <c r="L16" s="183">
        <f>ROUND(F16*(G16),2)</f>
        <v>0</v>
      </c>
      <c r="M16" s="183">
        <f>ROUND(F16*(H16),2)</f>
        <v>0</v>
      </c>
      <c r="N16" s="183">
        <v>0</v>
      </c>
      <c r="O16" s="183"/>
      <c r="P16" s="188">
        <v>4.8825000000000002E-4</v>
      </c>
      <c r="Q16" s="188"/>
      <c r="R16" s="188">
        <v>4.8825000000000002E-4</v>
      </c>
      <c r="S16" s="183">
        <f>ROUND(F16*(P16),3)</f>
        <v>2.9000000000000001E-2</v>
      </c>
      <c r="T16" s="184"/>
      <c r="U16" s="184"/>
      <c r="V16" s="188"/>
      <c r="Z16">
        <v>0</v>
      </c>
    </row>
    <row r="17" spans="1:26" x14ac:dyDescent="0.25">
      <c r="A17" s="161"/>
      <c r="B17" s="161"/>
      <c r="C17" s="179">
        <v>6</v>
      </c>
      <c r="D17" s="179" t="s">
        <v>70</v>
      </c>
      <c r="E17" s="161"/>
      <c r="F17" s="178"/>
      <c r="G17" s="164">
        <f>ROUND((SUM(L10:L16))/1,2)</f>
        <v>0</v>
      </c>
      <c r="H17" s="164">
        <f>ROUND((SUM(M10:M16))/1,2)</f>
        <v>0</v>
      </c>
      <c r="I17" s="164">
        <f>ROUND((SUM(I10:I16))/1,2)</f>
        <v>0</v>
      </c>
      <c r="J17" s="161"/>
      <c r="K17" s="161"/>
      <c r="L17" s="161">
        <f>ROUND((SUM(L10:L16))/1,2)</f>
        <v>0</v>
      </c>
      <c r="M17" s="161">
        <f>ROUND((SUM(M10:M16))/1,2)</f>
        <v>0</v>
      </c>
      <c r="N17" s="161"/>
      <c r="O17" s="161"/>
      <c r="P17" s="189"/>
      <c r="Q17" s="161"/>
      <c r="R17" s="161"/>
      <c r="S17" s="189">
        <f>ROUND((SUM(S10:S16))/1,2)</f>
        <v>0.05</v>
      </c>
      <c r="T17" s="158"/>
      <c r="U17" s="158"/>
      <c r="V17" s="2">
        <f>ROUND((SUM(V10:V16))/1,2)</f>
        <v>0</v>
      </c>
      <c r="W17" s="158"/>
      <c r="X17" s="158"/>
      <c r="Y17" s="158"/>
      <c r="Z17" s="158"/>
    </row>
    <row r="18" spans="1:26" x14ac:dyDescent="0.25">
      <c r="A18" s="1"/>
      <c r="B18" s="1"/>
      <c r="C18" s="1"/>
      <c r="D18" s="1"/>
      <c r="E18" s="1"/>
      <c r="F18" s="174"/>
      <c r="G18" s="154"/>
      <c r="H18" s="154"/>
      <c r="I18" s="154"/>
      <c r="J18" s="1"/>
      <c r="K18" s="1"/>
      <c r="L18" s="1"/>
      <c r="M18" s="1"/>
      <c r="N18" s="1"/>
      <c r="O18" s="1"/>
      <c r="P18" s="1"/>
      <c r="Q18" s="1"/>
      <c r="R18" s="1"/>
      <c r="S18" s="1"/>
      <c r="V18" s="1"/>
    </row>
    <row r="19" spans="1:26" x14ac:dyDescent="0.25">
      <c r="A19" s="161"/>
      <c r="B19" s="161"/>
      <c r="C19" s="179">
        <v>9</v>
      </c>
      <c r="D19" s="179" t="s">
        <v>71</v>
      </c>
      <c r="E19" s="161"/>
      <c r="F19" s="178"/>
      <c r="G19" s="162"/>
      <c r="H19" s="162"/>
      <c r="I19" s="162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58"/>
      <c r="U19" s="158"/>
      <c r="V19" s="161"/>
      <c r="W19" s="158"/>
      <c r="X19" s="158"/>
      <c r="Y19" s="158"/>
      <c r="Z19" s="158"/>
    </row>
    <row r="20" spans="1:26" ht="24.95" customHeight="1" x14ac:dyDescent="0.25">
      <c r="A20" s="185">
        <v>7</v>
      </c>
      <c r="B20" s="180" t="s">
        <v>92</v>
      </c>
      <c r="C20" s="186" t="s">
        <v>112</v>
      </c>
      <c r="D20" s="180" t="s">
        <v>113</v>
      </c>
      <c r="E20" s="180" t="s">
        <v>102</v>
      </c>
      <c r="F20" s="181">
        <v>652.79999999999995</v>
      </c>
      <c r="G20" s="187"/>
      <c r="H20" s="187"/>
      <c r="I20" s="182">
        <f>ROUND(F20*(G20+H20),2)</f>
        <v>0</v>
      </c>
      <c r="J20" s="180">
        <f>ROUND(F20*(N20),2)</f>
        <v>0</v>
      </c>
      <c r="K20" s="183">
        <f>ROUND(F20*(O20),2)</f>
        <v>0</v>
      </c>
      <c r="L20" s="183">
        <f>ROUND(F20*(G20),2)</f>
        <v>0</v>
      </c>
      <c r="M20" s="183">
        <f>ROUND(F20*(H20),2)</f>
        <v>0</v>
      </c>
      <c r="N20" s="183">
        <v>0</v>
      </c>
      <c r="O20" s="183"/>
      <c r="P20" s="188"/>
      <c r="Q20" s="188"/>
      <c r="R20" s="188"/>
      <c r="S20" s="183">
        <f>ROUND(F20*(P20),3)</f>
        <v>0</v>
      </c>
      <c r="T20" s="184"/>
      <c r="U20" s="184"/>
      <c r="V20" s="188"/>
      <c r="Z20">
        <v>0</v>
      </c>
    </row>
    <row r="21" spans="1:26" ht="24.95" customHeight="1" x14ac:dyDescent="0.25">
      <c r="A21" s="185">
        <v>8</v>
      </c>
      <c r="B21" s="180" t="s">
        <v>114</v>
      </c>
      <c r="C21" s="186" t="s">
        <v>115</v>
      </c>
      <c r="D21" s="180" t="s">
        <v>116</v>
      </c>
      <c r="E21" s="180" t="s">
        <v>117</v>
      </c>
      <c r="F21" s="181">
        <v>0.28599999999999998</v>
      </c>
      <c r="G21" s="187"/>
      <c r="H21" s="187"/>
      <c r="I21" s="182">
        <f>ROUND(F21*(G21+H21),2)</f>
        <v>0</v>
      </c>
      <c r="J21" s="180">
        <f>ROUND(F21*(N21),2)</f>
        <v>0</v>
      </c>
      <c r="K21" s="183">
        <f>ROUND(F21*(O21),2)</f>
        <v>0</v>
      </c>
      <c r="L21" s="183">
        <f>ROUND(F21*(G21),2)</f>
        <v>0</v>
      </c>
      <c r="M21" s="183">
        <f>ROUND(F21*(H21),2)</f>
        <v>0</v>
      </c>
      <c r="N21" s="183">
        <v>0</v>
      </c>
      <c r="O21" s="183"/>
      <c r="P21" s="188"/>
      <c r="Q21" s="188"/>
      <c r="R21" s="188"/>
      <c r="S21" s="183">
        <f>ROUND(F21*(P21),3)</f>
        <v>0</v>
      </c>
      <c r="T21" s="184"/>
      <c r="U21" s="184"/>
      <c r="V21" s="188"/>
      <c r="Z21">
        <v>0</v>
      </c>
    </row>
    <row r="22" spans="1:26" ht="24.95" customHeight="1" x14ac:dyDescent="0.25">
      <c r="A22" s="185">
        <v>9</v>
      </c>
      <c r="B22" s="180" t="s">
        <v>114</v>
      </c>
      <c r="C22" s="186" t="s">
        <v>118</v>
      </c>
      <c r="D22" s="180" t="s">
        <v>119</v>
      </c>
      <c r="E22" s="180" t="s">
        <v>117</v>
      </c>
      <c r="F22" s="181">
        <v>2.2879999999999998</v>
      </c>
      <c r="G22" s="187"/>
      <c r="H22" s="187"/>
      <c r="I22" s="182">
        <f>ROUND(F22*(G22+H22),2)</f>
        <v>0</v>
      </c>
      <c r="J22" s="180">
        <f>ROUND(F22*(N22),2)</f>
        <v>0</v>
      </c>
      <c r="K22" s="183">
        <f>ROUND(F22*(O22),2)</f>
        <v>0</v>
      </c>
      <c r="L22" s="183">
        <f>ROUND(F22*(G22),2)</f>
        <v>0</v>
      </c>
      <c r="M22" s="183">
        <f>ROUND(F22*(H22),2)</f>
        <v>0</v>
      </c>
      <c r="N22" s="183">
        <v>0</v>
      </c>
      <c r="O22" s="183"/>
      <c r="P22" s="188"/>
      <c r="Q22" s="188"/>
      <c r="R22" s="188"/>
      <c r="S22" s="183">
        <f>ROUND(F22*(P22),3)</f>
        <v>0</v>
      </c>
      <c r="T22" s="184"/>
      <c r="U22" s="184"/>
      <c r="V22" s="188"/>
      <c r="Z22">
        <v>0</v>
      </c>
    </row>
    <row r="23" spans="1:26" ht="24.95" customHeight="1" x14ac:dyDescent="0.25">
      <c r="A23" s="185">
        <v>10</v>
      </c>
      <c r="B23" s="180" t="s">
        <v>114</v>
      </c>
      <c r="C23" s="186" t="s">
        <v>120</v>
      </c>
      <c r="D23" s="180" t="s">
        <v>121</v>
      </c>
      <c r="E23" s="180" t="s">
        <v>117</v>
      </c>
      <c r="F23" s="181">
        <v>0.28599999999999998</v>
      </c>
      <c r="G23" s="187"/>
      <c r="H23" s="187"/>
      <c r="I23" s="182">
        <f>ROUND(F23*(G23+H23),2)</f>
        <v>0</v>
      </c>
      <c r="J23" s="180">
        <f>ROUND(F23*(N23),2)</f>
        <v>0</v>
      </c>
      <c r="K23" s="183">
        <f>ROUND(F23*(O23),2)</f>
        <v>0</v>
      </c>
      <c r="L23" s="183">
        <f>ROUND(F23*(G23),2)</f>
        <v>0</v>
      </c>
      <c r="M23" s="183">
        <f>ROUND(F23*(H23),2)</f>
        <v>0</v>
      </c>
      <c r="N23" s="183">
        <v>0</v>
      </c>
      <c r="O23" s="183"/>
      <c r="P23" s="188"/>
      <c r="Q23" s="188"/>
      <c r="R23" s="188"/>
      <c r="S23" s="183">
        <f>ROUND(F23*(P23),3)</f>
        <v>0</v>
      </c>
      <c r="T23" s="184"/>
      <c r="U23" s="184"/>
      <c r="V23" s="188"/>
      <c r="Z23">
        <v>0</v>
      </c>
    </row>
    <row r="24" spans="1:26" ht="24.95" customHeight="1" x14ac:dyDescent="0.25">
      <c r="A24" s="185">
        <v>11</v>
      </c>
      <c r="B24" s="180" t="s">
        <v>114</v>
      </c>
      <c r="C24" s="186" t="s">
        <v>122</v>
      </c>
      <c r="D24" s="180" t="s">
        <v>123</v>
      </c>
      <c r="E24" s="180" t="s">
        <v>117</v>
      </c>
      <c r="F24" s="181">
        <v>0.28599999999999998</v>
      </c>
      <c r="G24" s="187"/>
      <c r="H24" s="187"/>
      <c r="I24" s="182">
        <f>ROUND(F24*(G24+H24),2)</f>
        <v>0</v>
      </c>
      <c r="J24" s="180">
        <f>ROUND(F24*(N24),2)</f>
        <v>0</v>
      </c>
      <c r="K24" s="183">
        <f>ROUND(F24*(O24),2)</f>
        <v>0</v>
      </c>
      <c r="L24" s="183">
        <f>ROUND(F24*(G24),2)</f>
        <v>0</v>
      </c>
      <c r="M24" s="183">
        <f>ROUND(F24*(H24),2)</f>
        <v>0</v>
      </c>
      <c r="N24" s="183">
        <v>0</v>
      </c>
      <c r="O24" s="183"/>
      <c r="P24" s="188"/>
      <c r="Q24" s="188"/>
      <c r="R24" s="188"/>
      <c r="S24" s="183">
        <f>ROUND(F24*(P24),3)</f>
        <v>0</v>
      </c>
      <c r="T24" s="184"/>
      <c r="U24" s="184"/>
      <c r="V24" s="188"/>
      <c r="Z24">
        <v>0</v>
      </c>
    </row>
    <row r="25" spans="1:26" ht="24.95" customHeight="1" x14ac:dyDescent="0.25">
      <c r="A25" s="185">
        <v>12</v>
      </c>
      <c r="B25" s="180" t="s">
        <v>114</v>
      </c>
      <c r="C25" s="186" t="s">
        <v>124</v>
      </c>
      <c r="D25" s="180" t="s">
        <v>125</v>
      </c>
      <c r="E25" s="180" t="s">
        <v>117</v>
      </c>
      <c r="F25" s="181">
        <v>0.28599999999999998</v>
      </c>
      <c r="G25" s="187"/>
      <c r="H25" s="187"/>
      <c r="I25" s="182">
        <f>ROUND(F25*(G25+H25),2)</f>
        <v>0</v>
      </c>
      <c r="J25" s="180">
        <f>ROUND(F25*(N25),2)</f>
        <v>0</v>
      </c>
      <c r="K25" s="183">
        <f>ROUND(F25*(O25),2)</f>
        <v>0</v>
      </c>
      <c r="L25" s="183">
        <f>ROUND(F25*(G25),2)</f>
        <v>0</v>
      </c>
      <c r="M25" s="183">
        <f>ROUND(F25*(H25),2)</f>
        <v>0</v>
      </c>
      <c r="N25" s="183">
        <v>0</v>
      </c>
      <c r="O25" s="183"/>
      <c r="P25" s="188"/>
      <c r="Q25" s="188"/>
      <c r="R25" s="188"/>
      <c r="S25" s="183">
        <f>ROUND(F25*(P25),3)</f>
        <v>0</v>
      </c>
      <c r="T25" s="184"/>
      <c r="U25" s="184"/>
      <c r="V25" s="188"/>
      <c r="Z25">
        <v>0</v>
      </c>
    </row>
    <row r="26" spans="1:26" ht="35.1" customHeight="1" x14ac:dyDescent="0.25">
      <c r="A26" s="185">
        <v>13</v>
      </c>
      <c r="B26" s="180" t="s">
        <v>114</v>
      </c>
      <c r="C26" s="186" t="s">
        <v>126</v>
      </c>
      <c r="D26" s="180" t="s">
        <v>127</v>
      </c>
      <c r="E26" s="180" t="s">
        <v>117</v>
      </c>
      <c r="F26" s="181">
        <v>0.28599999999999998</v>
      </c>
      <c r="G26" s="187"/>
      <c r="H26" s="187"/>
      <c r="I26" s="182">
        <f>ROUND(F26*(G26+H26),2)</f>
        <v>0</v>
      </c>
      <c r="J26" s="180">
        <f>ROUND(F26*(N26),2)</f>
        <v>0</v>
      </c>
      <c r="K26" s="183">
        <f>ROUND(F26*(O26),2)</f>
        <v>0</v>
      </c>
      <c r="L26" s="183">
        <f>ROUND(F26*(G26),2)</f>
        <v>0</v>
      </c>
      <c r="M26" s="183">
        <f>ROUND(F26*(H26),2)</f>
        <v>0</v>
      </c>
      <c r="N26" s="183">
        <v>0</v>
      </c>
      <c r="O26" s="183"/>
      <c r="P26" s="188"/>
      <c r="Q26" s="188"/>
      <c r="R26" s="188"/>
      <c r="S26" s="183">
        <f>ROUND(F26*(P26),3)</f>
        <v>0</v>
      </c>
      <c r="T26" s="184"/>
      <c r="U26" s="184"/>
      <c r="V26" s="188"/>
      <c r="Z26">
        <v>0</v>
      </c>
    </row>
    <row r="27" spans="1:26" x14ac:dyDescent="0.25">
      <c r="A27" s="161"/>
      <c r="B27" s="161"/>
      <c r="C27" s="179">
        <v>9</v>
      </c>
      <c r="D27" s="179" t="s">
        <v>71</v>
      </c>
      <c r="E27" s="161"/>
      <c r="F27" s="178"/>
      <c r="G27" s="164">
        <f>ROUND((SUM(L19:L26))/1,2)</f>
        <v>0</v>
      </c>
      <c r="H27" s="164">
        <f>ROUND((SUM(M19:M26))/1,2)</f>
        <v>0</v>
      </c>
      <c r="I27" s="164">
        <f>ROUND((SUM(I19:I26))/1,2)</f>
        <v>0</v>
      </c>
      <c r="J27" s="161"/>
      <c r="K27" s="161"/>
      <c r="L27" s="161">
        <f>ROUND((SUM(L19:L26))/1,2)</f>
        <v>0</v>
      </c>
      <c r="M27" s="161">
        <f>ROUND((SUM(M19:M26))/1,2)</f>
        <v>0</v>
      </c>
      <c r="N27" s="161"/>
      <c r="O27" s="161"/>
      <c r="P27" s="189"/>
      <c r="Q27" s="161"/>
      <c r="R27" s="161"/>
      <c r="S27" s="189">
        <f>ROUND((SUM(S19:S26))/1,2)</f>
        <v>0</v>
      </c>
      <c r="T27" s="158"/>
      <c r="U27" s="158"/>
      <c r="V27" s="2">
        <f>ROUND((SUM(V19:V26))/1,2)</f>
        <v>0</v>
      </c>
      <c r="W27" s="158"/>
      <c r="X27" s="158"/>
      <c r="Y27" s="158"/>
      <c r="Z27" s="158"/>
    </row>
    <row r="28" spans="1:26" x14ac:dyDescent="0.25">
      <c r="A28" s="1"/>
      <c r="B28" s="1"/>
      <c r="C28" s="1"/>
      <c r="D28" s="1"/>
      <c r="E28" s="1"/>
      <c r="F28" s="174"/>
      <c r="G28" s="154"/>
      <c r="H28" s="154"/>
      <c r="I28" s="154"/>
      <c r="J28" s="1"/>
      <c r="K28" s="1"/>
      <c r="L28" s="1"/>
      <c r="M28" s="1"/>
      <c r="N28" s="1"/>
      <c r="O28" s="1"/>
      <c r="P28" s="1"/>
      <c r="Q28" s="1"/>
      <c r="R28" s="1"/>
      <c r="S28" s="1"/>
      <c r="V28" s="1"/>
    </row>
    <row r="29" spans="1:26" x14ac:dyDescent="0.25">
      <c r="A29" s="161"/>
      <c r="B29" s="161"/>
      <c r="C29" s="179">
        <v>99</v>
      </c>
      <c r="D29" s="179" t="s">
        <v>72</v>
      </c>
      <c r="E29" s="161"/>
      <c r="F29" s="178"/>
      <c r="G29" s="162"/>
      <c r="H29" s="162"/>
      <c r="I29" s="162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58"/>
      <c r="U29" s="158"/>
      <c r="V29" s="161"/>
      <c r="W29" s="158"/>
      <c r="X29" s="158"/>
      <c r="Y29" s="158"/>
      <c r="Z29" s="158"/>
    </row>
    <row r="30" spans="1:26" ht="24.95" customHeight="1" x14ac:dyDescent="0.25">
      <c r="A30" s="185">
        <v>14</v>
      </c>
      <c r="B30" s="180" t="s">
        <v>99</v>
      </c>
      <c r="C30" s="186" t="s">
        <v>128</v>
      </c>
      <c r="D30" s="180" t="s">
        <v>129</v>
      </c>
      <c r="E30" s="180" t="s">
        <v>117</v>
      </c>
      <c r="F30" s="181">
        <v>0.51400000000000001</v>
      </c>
      <c r="G30" s="187"/>
      <c r="H30" s="187"/>
      <c r="I30" s="182">
        <f>ROUND(F30*(G30+H30),2)</f>
        <v>0</v>
      </c>
      <c r="J30" s="180">
        <f>ROUND(F30*(N30),2)</f>
        <v>0</v>
      </c>
      <c r="K30" s="183">
        <f>ROUND(F30*(O30),2)</f>
        <v>0</v>
      </c>
      <c r="L30" s="183">
        <f>ROUND(F30*(G30),2)</f>
        <v>0</v>
      </c>
      <c r="M30" s="183">
        <f>ROUND(F30*(H30),2)</f>
        <v>0</v>
      </c>
      <c r="N30" s="183">
        <v>0</v>
      </c>
      <c r="O30" s="183"/>
      <c r="P30" s="188"/>
      <c r="Q30" s="188"/>
      <c r="R30" s="188"/>
      <c r="S30" s="183">
        <f>ROUND(F30*(P30),3)</f>
        <v>0</v>
      </c>
      <c r="T30" s="184"/>
      <c r="U30" s="184"/>
      <c r="V30" s="188"/>
      <c r="Z30">
        <v>0</v>
      </c>
    </row>
    <row r="31" spans="1:26" x14ac:dyDescent="0.25">
      <c r="A31" s="161"/>
      <c r="B31" s="161"/>
      <c r="C31" s="179">
        <v>99</v>
      </c>
      <c r="D31" s="179" t="s">
        <v>72</v>
      </c>
      <c r="E31" s="161"/>
      <c r="F31" s="178"/>
      <c r="G31" s="164">
        <f>ROUND((SUM(L29:L30))/1,2)</f>
        <v>0</v>
      </c>
      <c r="H31" s="164">
        <f>ROUND((SUM(M29:M30))/1,2)</f>
        <v>0</v>
      </c>
      <c r="I31" s="164">
        <f>ROUND((SUM(I29:I30))/1,2)</f>
        <v>0</v>
      </c>
      <c r="J31" s="161"/>
      <c r="K31" s="161"/>
      <c r="L31" s="161">
        <f>ROUND((SUM(L29:L30))/1,2)</f>
        <v>0</v>
      </c>
      <c r="M31" s="161">
        <f>ROUND((SUM(M29:M30))/1,2)</f>
        <v>0</v>
      </c>
      <c r="N31" s="161"/>
      <c r="O31" s="161"/>
      <c r="P31" s="189"/>
      <c r="Q31" s="161"/>
      <c r="R31" s="161"/>
      <c r="S31" s="189">
        <f>ROUND((SUM(S29:S30))/1,2)</f>
        <v>0</v>
      </c>
      <c r="T31" s="158"/>
      <c r="U31" s="158"/>
      <c r="V31" s="2">
        <f>ROUND((SUM(V29:V30))/1,2)</f>
        <v>0</v>
      </c>
      <c r="W31" s="158"/>
      <c r="X31" s="158"/>
      <c r="Y31" s="158"/>
      <c r="Z31" s="158"/>
    </row>
    <row r="32" spans="1:26" x14ac:dyDescent="0.25">
      <c r="A32" s="1"/>
      <c r="B32" s="1"/>
      <c r="C32" s="1"/>
      <c r="D32" s="1"/>
      <c r="E32" s="1"/>
      <c r="F32" s="174"/>
      <c r="G32" s="154"/>
      <c r="H32" s="154"/>
      <c r="I32" s="154"/>
      <c r="J32" s="1"/>
      <c r="K32" s="1"/>
      <c r="L32" s="1"/>
      <c r="M32" s="1"/>
      <c r="N32" s="1"/>
      <c r="O32" s="1"/>
      <c r="P32" s="1"/>
      <c r="Q32" s="1"/>
      <c r="R32" s="1"/>
      <c r="S32" s="1"/>
      <c r="V32" s="1"/>
    </row>
    <row r="33" spans="1:26" x14ac:dyDescent="0.25">
      <c r="A33" s="161"/>
      <c r="B33" s="161"/>
      <c r="C33" s="161"/>
      <c r="D33" s="2" t="s">
        <v>69</v>
      </c>
      <c r="E33" s="161"/>
      <c r="F33" s="178"/>
      <c r="G33" s="164">
        <f>ROUND((SUM(L9:L32))/2,2)</f>
        <v>0</v>
      </c>
      <c r="H33" s="164">
        <f>ROUND((SUM(M9:M32))/2,2)</f>
        <v>0</v>
      </c>
      <c r="I33" s="164">
        <f>ROUND((SUM(I9:I32))/2,2)</f>
        <v>0</v>
      </c>
      <c r="J33" s="162"/>
      <c r="K33" s="161"/>
      <c r="L33" s="162">
        <f>ROUND((SUM(L9:L32))/2,2)</f>
        <v>0</v>
      </c>
      <c r="M33" s="162">
        <f>ROUND((SUM(M9:M32))/2,2)</f>
        <v>0</v>
      </c>
      <c r="N33" s="161"/>
      <c r="O33" s="161"/>
      <c r="P33" s="189"/>
      <c r="Q33" s="161"/>
      <c r="R33" s="161"/>
      <c r="S33" s="189">
        <f>ROUND((SUM(S9:S32))/2,2)</f>
        <v>0.05</v>
      </c>
      <c r="T33" s="158"/>
      <c r="U33" s="158"/>
      <c r="V33" s="2">
        <f>ROUND((SUM(V9:V32))/2,2)</f>
        <v>0</v>
      </c>
    </row>
    <row r="34" spans="1:26" x14ac:dyDescent="0.25">
      <c r="A34" s="1"/>
      <c r="B34" s="1"/>
      <c r="C34" s="1"/>
      <c r="D34" s="1"/>
      <c r="E34" s="1"/>
      <c r="F34" s="174"/>
      <c r="G34" s="154"/>
      <c r="H34" s="154"/>
      <c r="I34" s="154"/>
      <c r="J34" s="1"/>
      <c r="K34" s="1"/>
      <c r="L34" s="1"/>
      <c r="M34" s="1"/>
      <c r="N34" s="1"/>
      <c r="O34" s="1"/>
      <c r="P34" s="1"/>
      <c r="Q34" s="1"/>
      <c r="R34" s="1"/>
      <c r="S34" s="1"/>
      <c r="V34" s="1"/>
    </row>
    <row r="35" spans="1:26" x14ac:dyDescent="0.25">
      <c r="A35" s="161"/>
      <c r="B35" s="161"/>
      <c r="C35" s="161"/>
      <c r="D35" s="2" t="s">
        <v>73</v>
      </c>
      <c r="E35" s="161"/>
      <c r="F35" s="178"/>
      <c r="G35" s="162"/>
      <c r="H35" s="162"/>
      <c r="I35" s="162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58"/>
      <c r="U35" s="158"/>
      <c r="V35" s="161"/>
      <c r="W35" s="158"/>
      <c r="X35" s="158"/>
      <c r="Y35" s="158"/>
      <c r="Z35" s="158"/>
    </row>
    <row r="36" spans="1:26" x14ac:dyDescent="0.25">
      <c r="A36" s="161"/>
      <c r="B36" s="161"/>
      <c r="C36" s="179">
        <v>712</v>
      </c>
      <c r="D36" s="179" t="s">
        <v>74</v>
      </c>
      <c r="E36" s="161"/>
      <c r="F36" s="178"/>
      <c r="G36" s="162"/>
      <c r="H36" s="162"/>
      <c r="I36" s="162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58"/>
      <c r="U36" s="158"/>
      <c r="V36" s="161"/>
      <c r="W36" s="158"/>
      <c r="X36" s="158"/>
      <c r="Y36" s="158"/>
      <c r="Z36" s="158"/>
    </row>
    <row r="37" spans="1:26" ht="24.95" customHeight="1" x14ac:dyDescent="0.25">
      <c r="A37" s="185">
        <v>15</v>
      </c>
      <c r="B37" s="180" t="s">
        <v>130</v>
      </c>
      <c r="C37" s="186" t="s">
        <v>131</v>
      </c>
      <c r="D37" s="180" t="s">
        <v>132</v>
      </c>
      <c r="E37" s="180" t="s">
        <v>133</v>
      </c>
      <c r="F37" s="181">
        <v>10</v>
      </c>
      <c r="G37" s="187"/>
      <c r="H37" s="187"/>
      <c r="I37" s="182">
        <f>ROUND(F37*(G37+H37),2)</f>
        <v>0</v>
      </c>
      <c r="J37" s="180">
        <f>ROUND(F37*(N37),2)</f>
        <v>0</v>
      </c>
      <c r="K37" s="183">
        <f>ROUND(F37*(O37),2)</f>
        <v>0</v>
      </c>
      <c r="L37" s="183">
        <f>ROUND(F37*(G37),2)</f>
        <v>0</v>
      </c>
      <c r="M37" s="183">
        <f>ROUND(F37*(H37),2)</f>
        <v>0</v>
      </c>
      <c r="N37" s="183">
        <v>0</v>
      </c>
      <c r="O37" s="183"/>
      <c r="P37" s="188"/>
      <c r="Q37" s="188"/>
      <c r="R37" s="188"/>
      <c r="S37" s="183">
        <f>ROUND(F37*(P37),3)</f>
        <v>0</v>
      </c>
      <c r="T37" s="184"/>
      <c r="U37" s="184"/>
      <c r="V37" s="188"/>
      <c r="Z37">
        <v>0</v>
      </c>
    </row>
    <row r="38" spans="1:26" ht="24.95" customHeight="1" x14ac:dyDescent="0.25">
      <c r="A38" s="185">
        <v>16</v>
      </c>
      <c r="B38" s="180" t="s">
        <v>134</v>
      </c>
      <c r="C38" s="186" t="s">
        <v>135</v>
      </c>
      <c r="D38" s="180" t="s">
        <v>136</v>
      </c>
      <c r="E38" s="180" t="s">
        <v>137</v>
      </c>
      <c r="F38" s="181">
        <v>10</v>
      </c>
      <c r="G38" s="187"/>
      <c r="H38" s="187"/>
      <c r="I38" s="182">
        <f>ROUND(F38*(G38+H38),2)</f>
        <v>0</v>
      </c>
      <c r="J38" s="180">
        <f>ROUND(F38*(N38),2)</f>
        <v>0</v>
      </c>
      <c r="K38" s="183">
        <f>ROUND(F38*(O38),2)</f>
        <v>0</v>
      </c>
      <c r="L38" s="183">
        <f>ROUND(F38*(G38),2)</f>
        <v>0</v>
      </c>
      <c r="M38" s="183">
        <f>ROUND(F38*(H38),2)</f>
        <v>0</v>
      </c>
      <c r="N38" s="183">
        <v>0</v>
      </c>
      <c r="O38" s="183"/>
      <c r="P38" s="188">
        <v>2.4000000000000001E-4</v>
      </c>
      <c r="Q38" s="188"/>
      <c r="R38" s="188">
        <v>2.4000000000000001E-4</v>
      </c>
      <c r="S38" s="183">
        <f>ROUND(F38*(P38),3)</f>
        <v>2E-3</v>
      </c>
      <c r="T38" s="184"/>
      <c r="U38" s="184"/>
      <c r="V38" s="188"/>
      <c r="Z38">
        <v>0</v>
      </c>
    </row>
    <row r="39" spans="1:26" ht="24.95" customHeight="1" x14ac:dyDescent="0.25">
      <c r="A39" s="185">
        <v>17</v>
      </c>
      <c r="B39" s="180" t="s">
        <v>134</v>
      </c>
      <c r="C39" s="186" t="s">
        <v>138</v>
      </c>
      <c r="D39" s="180" t="s">
        <v>139</v>
      </c>
      <c r="E39" s="180" t="s">
        <v>140</v>
      </c>
      <c r="F39" s="181">
        <v>3.4099999999999997</v>
      </c>
      <c r="G39" s="187"/>
      <c r="H39" s="187"/>
      <c r="I39" s="182">
        <f>ROUND(F39*(G39+H39),2)</f>
        <v>0</v>
      </c>
      <c r="J39" s="180">
        <f>ROUND(F39*(N39),2)</f>
        <v>0</v>
      </c>
      <c r="K39" s="183">
        <f>ROUND(F39*(O39),2)</f>
        <v>0</v>
      </c>
      <c r="L39" s="183">
        <f>ROUND(F39*(G39),2)</f>
        <v>0</v>
      </c>
      <c r="M39" s="183">
        <f>ROUND(F39*(H39),2)</f>
        <v>0</v>
      </c>
      <c r="N39" s="183">
        <v>0</v>
      </c>
      <c r="O39" s="183"/>
      <c r="P39" s="188"/>
      <c r="Q39" s="188"/>
      <c r="R39" s="188"/>
      <c r="S39" s="183">
        <f>ROUND(F39*(P39),3)</f>
        <v>0</v>
      </c>
      <c r="T39" s="184"/>
      <c r="U39" s="184"/>
      <c r="V39" s="188"/>
      <c r="Z39">
        <v>0</v>
      </c>
    </row>
    <row r="40" spans="1:26" x14ac:dyDescent="0.25">
      <c r="A40" s="161"/>
      <c r="B40" s="161"/>
      <c r="C40" s="179">
        <v>712</v>
      </c>
      <c r="D40" s="179" t="s">
        <v>74</v>
      </c>
      <c r="E40" s="161"/>
      <c r="F40" s="178"/>
      <c r="G40" s="164">
        <f>ROUND((SUM(L36:L39))/1,2)</f>
        <v>0</v>
      </c>
      <c r="H40" s="164">
        <f>ROUND((SUM(M36:M39))/1,2)</f>
        <v>0</v>
      </c>
      <c r="I40" s="164">
        <f>ROUND((SUM(I36:I39))/1,2)</f>
        <v>0</v>
      </c>
      <c r="J40" s="161"/>
      <c r="K40" s="161"/>
      <c r="L40" s="161">
        <f>ROUND((SUM(L36:L39))/1,2)</f>
        <v>0</v>
      </c>
      <c r="M40" s="161">
        <f>ROUND((SUM(M36:M39))/1,2)</f>
        <v>0</v>
      </c>
      <c r="N40" s="161"/>
      <c r="O40" s="161"/>
      <c r="P40" s="189"/>
      <c r="Q40" s="161"/>
      <c r="R40" s="161"/>
      <c r="S40" s="189">
        <f>ROUND((SUM(S36:S39))/1,2)</f>
        <v>0</v>
      </c>
      <c r="T40" s="158"/>
      <c r="U40" s="158"/>
      <c r="V40" s="2">
        <f>ROUND((SUM(V36:V39))/1,2)</f>
        <v>0</v>
      </c>
      <c r="W40" s="158"/>
      <c r="X40" s="158"/>
      <c r="Y40" s="158"/>
      <c r="Z40" s="158"/>
    </row>
    <row r="41" spans="1:26" x14ac:dyDescent="0.25">
      <c r="A41" s="1"/>
      <c r="B41" s="1"/>
      <c r="C41" s="1"/>
      <c r="D41" s="1"/>
      <c r="E41" s="1"/>
      <c r="F41" s="174"/>
      <c r="G41" s="154"/>
      <c r="H41" s="154"/>
      <c r="I41" s="154"/>
      <c r="J41" s="1"/>
      <c r="K41" s="1"/>
      <c r="L41" s="1"/>
      <c r="M41" s="1"/>
      <c r="N41" s="1"/>
      <c r="O41" s="1"/>
      <c r="P41" s="1"/>
      <c r="Q41" s="1"/>
      <c r="R41" s="1"/>
      <c r="S41" s="1"/>
      <c r="V41" s="1"/>
    </row>
    <row r="42" spans="1:26" x14ac:dyDescent="0.25">
      <c r="A42" s="161"/>
      <c r="B42" s="161"/>
      <c r="C42" s="179">
        <v>721</v>
      </c>
      <c r="D42" s="179" t="s">
        <v>75</v>
      </c>
      <c r="E42" s="161"/>
      <c r="F42" s="178"/>
      <c r="G42" s="162"/>
      <c r="H42" s="162"/>
      <c r="I42" s="162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58"/>
      <c r="U42" s="158"/>
      <c r="V42" s="161"/>
      <c r="W42" s="158"/>
      <c r="X42" s="158"/>
      <c r="Y42" s="158"/>
      <c r="Z42" s="158"/>
    </row>
    <row r="43" spans="1:26" ht="24.95" customHeight="1" x14ac:dyDescent="0.25">
      <c r="A43" s="185">
        <v>18</v>
      </c>
      <c r="B43" s="180" t="s">
        <v>92</v>
      </c>
      <c r="C43" s="186" t="s">
        <v>141</v>
      </c>
      <c r="D43" s="180" t="s">
        <v>142</v>
      </c>
      <c r="E43" s="180" t="s">
        <v>98</v>
      </c>
      <c r="F43" s="181">
        <v>4</v>
      </c>
      <c r="G43" s="187"/>
      <c r="H43" s="187"/>
      <c r="I43" s="182">
        <f>ROUND(F43*(G43+H43),2)</f>
        <v>0</v>
      </c>
      <c r="J43" s="180">
        <f>ROUND(F43*(N43),2)</f>
        <v>0</v>
      </c>
      <c r="K43" s="183">
        <f>ROUND(F43*(O43),2)</f>
        <v>0</v>
      </c>
      <c r="L43" s="183">
        <f>ROUND(F43*(G43),2)</f>
        <v>0</v>
      </c>
      <c r="M43" s="183">
        <f>ROUND(F43*(H43),2)</f>
        <v>0</v>
      </c>
      <c r="N43" s="183">
        <v>0</v>
      </c>
      <c r="O43" s="183"/>
      <c r="P43" s="188"/>
      <c r="Q43" s="188"/>
      <c r="R43" s="188"/>
      <c r="S43" s="183">
        <f>ROUND(F43*(P43),3)</f>
        <v>0</v>
      </c>
      <c r="T43" s="184"/>
      <c r="U43" s="184"/>
      <c r="V43" s="188"/>
      <c r="Z43">
        <v>0</v>
      </c>
    </row>
    <row r="44" spans="1:26" x14ac:dyDescent="0.25">
      <c r="A44" s="161"/>
      <c r="B44" s="161"/>
      <c r="C44" s="179">
        <v>721</v>
      </c>
      <c r="D44" s="179" t="s">
        <v>75</v>
      </c>
      <c r="E44" s="161"/>
      <c r="F44" s="178"/>
      <c r="G44" s="164">
        <f>ROUND((SUM(L42:L43))/1,2)</f>
        <v>0</v>
      </c>
      <c r="H44" s="164">
        <f>ROUND((SUM(M42:M43))/1,2)</f>
        <v>0</v>
      </c>
      <c r="I44" s="164">
        <f>ROUND((SUM(I42:I43))/1,2)</f>
        <v>0</v>
      </c>
      <c r="J44" s="161"/>
      <c r="K44" s="161"/>
      <c r="L44" s="161">
        <f>ROUND((SUM(L42:L43))/1,2)</f>
        <v>0</v>
      </c>
      <c r="M44" s="161">
        <f>ROUND((SUM(M42:M43))/1,2)</f>
        <v>0</v>
      </c>
      <c r="N44" s="161"/>
      <c r="O44" s="161"/>
      <c r="P44" s="189"/>
      <c r="Q44" s="161"/>
      <c r="R44" s="161"/>
      <c r="S44" s="189">
        <f>ROUND((SUM(S42:S43))/1,2)</f>
        <v>0</v>
      </c>
      <c r="T44" s="158"/>
      <c r="U44" s="158"/>
      <c r="V44" s="2">
        <f>ROUND((SUM(V42:V43))/1,2)</f>
        <v>0</v>
      </c>
      <c r="W44" s="158"/>
      <c r="X44" s="158"/>
      <c r="Y44" s="158"/>
      <c r="Z44" s="158"/>
    </row>
    <row r="45" spans="1:26" x14ac:dyDescent="0.25">
      <c r="A45" s="1"/>
      <c r="B45" s="1"/>
      <c r="C45" s="1"/>
      <c r="D45" s="1"/>
      <c r="E45" s="1"/>
      <c r="F45" s="174"/>
      <c r="G45" s="154"/>
      <c r="H45" s="154"/>
      <c r="I45" s="154"/>
      <c r="J45" s="1"/>
      <c r="K45" s="1"/>
      <c r="L45" s="1"/>
      <c r="M45" s="1"/>
      <c r="N45" s="1"/>
      <c r="O45" s="1"/>
      <c r="P45" s="1"/>
      <c r="Q45" s="1"/>
      <c r="R45" s="1"/>
      <c r="S45" s="1"/>
      <c r="V45" s="1"/>
    </row>
    <row r="46" spans="1:26" x14ac:dyDescent="0.25">
      <c r="A46" s="161"/>
      <c r="B46" s="161"/>
      <c r="C46" s="179">
        <v>722</v>
      </c>
      <c r="D46" s="179" t="s">
        <v>76</v>
      </c>
      <c r="E46" s="161"/>
      <c r="F46" s="178"/>
      <c r="G46" s="162"/>
      <c r="H46" s="162"/>
      <c r="I46" s="162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58"/>
      <c r="U46" s="158"/>
      <c r="V46" s="161"/>
      <c r="W46" s="158"/>
      <c r="X46" s="158"/>
      <c r="Y46" s="158"/>
      <c r="Z46" s="158"/>
    </row>
    <row r="47" spans="1:26" ht="24.95" customHeight="1" x14ac:dyDescent="0.25">
      <c r="A47" s="185">
        <v>19</v>
      </c>
      <c r="B47" s="180" t="s">
        <v>92</v>
      </c>
      <c r="C47" s="186" t="s">
        <v>143</v>
      </c>
      <c r="D47" s="180" t="s">
        <v>144</v>
      </c>
      <c r="E47" s="180" t="s">
        <v>98</v>
      </c>
      <c r="F47" s="181">
        <v>4</v>
      </c>
      <c r="G47" s="187"/>
      <c r="H47" s="187"/>
      <c r="I47" s="182">
        <f>ROUND(F47*(G47+H47),2)</f>
        <v>0</v>
      </c>
      <c r="J47" s="180">
        <f>ROUND(F47*(N47),2)</f>
        <v>0</v>
      </c>
      <c r="K47" s="183">
        <f>ROUND(F47*(O47),2)</f>
        <v>0</v>
      </c>
      <c r="L47" s="183">
        <f>ROUND(F47*(G47),2)</f>
        <v>0</v>
      </c>
      <c r="M47" s="183">
        <f>ROUND(F47*(H47),2)</f>
        <v>0</v>
      </c>
      <c r="N47" s="183">
        <v>0</v>
      </c>
      <c r="O47" s="183"/>
      <c r="P47" s="188"/>
      <c r="Q47" s="188"/>
      <c r="R47" s="188"/>
      <c r="S47" s="183">
        <f>ROUND(F47*(P47),3)</f>
        <v>0</v>
      </c>
      <c r="T47" s="184"/>
      <c r="U47" s="184"/>
      <c r="V47" s="188"/>
      <c r="Z47">
        <v>0</v>
      </c>
    </row>
    <row r="48" spans="1:26" ht="35.1" customHeight="1" x14ac:dyDescent="0.25">
      <c r="A48" s="185">
        <v>20</v>
      </c>
      <c r="B48" s="180" t="s">
        <v>92</v>
      </c>
      <c r="C48" s="186" t="s">
        <v>145</v>
      </c>
      <c r="D48" s="180" t="s">
        <v>146</v>
      </c>
      <c r="E48" s="180" t="s">
        <v>98</v>
      </c>
      <c r="F48" s="181">
        <v>22</v>
      </c>
      <c r="G48" s="187"/>
      <c r="H48" s="187"/>
      <c r="I48" s="182">
        <f>ROUND(F48*(G48+H48),2)</f>
        <v>0</v>
      </c>
      <c r="J48" s="180">
        <f>ROUND(F48*(N48),2)</f>
        <v>0</v>
      </c>
      <c r="K48" s="183">
        <f>ROUND(F48*(O48),2)</f>
        <v>0</v>
      </c>
      <c r="L48" s="183">
        <f>ROUND(F48*(G48),2)</f>
        <v>0</v>
      </c>
      <c r="M48" s="183">
        <f>ROUND(F48*(H48),2)</f>
        <v>0</v>
      </c>
      <c r="N48" s="183">
        <v>0</v>
      </c>
      <c r="O48" s="183"/>
      <c r="P48" s="188"/>
      <c r="Q48" s="188"/>
      <c r="R48" s="188"/>
      <c r="S48" s="183">
        <f>ROUND(F48*(P48),3)</f>
        <v>0</v>
      </c>
      <c r="T48" s="184"/>
      <c r="U48" s="184"/>
      <c r="V48" s="188"/>
      <c r="Z48">
        <v>0</v>
      </c>
    </row>
    <row r="49" spans="1:26" ht="24.95" customHeight="1" x14ac:dyDescent="0.25">
      <c r="A49" s="185">
        <v>21</v>
      </c>
      <c r="B49" s="180" t="s">
        <v>147</v>
      </c>
      <c r="C49" s="186" t="s">
        <v>148</v>
      </c>
      <c r="D49" s="180" t="s">
        <v>149</v>
      </c>
      <c r="E49" s="180" t="s">
        <v>140</v>
      </c>
      <c r="F49" s="181">
        <v>3.3000000000000003</v>
      </c>
      <c r="G49" s="187"/>
      <c r="H49" s="187"/>
      <c r="I49" s="182">
        <f>ROUND(F49*(G49+H49),2)</f>
        <v>0</v>
      </c>
      <c r="J49" s="180">
        <f>ROUND(F49*(N49),2)</f>
        <v>0</v>
      </c>
      <c r="K49" s="183">
        <f>ROUND(F49*(O49),2)</f>
        <v>0</v>
      </c>
      <c r="L49" s="183">
        <f>ROUND(F49*(G49),2)</f>
        <v>0</v>
      </c>
      <c r="M49" s="183">
        <f>ROUND(F49*(H49),2)</f>
        <v>0</v>
      </c>
      <c r="N49" s="183">
        <v>0</v>
      </c>
      <c r="O49" s="183"/>
      <c r="P49" s="188"/>
      <c r="Q49" s="188"/>
      <c r="R49" s="188"/>
      <c r="S49" s="183">
        <f>ROUND(F49*(P49),3)</f>
        <v>0</v>
      </c>
      <c r="T49" s="184"/>
      <c r="U49" s="184"/>
      <c r="V49" s="188"/>
      <c r="Z49">
        <v>0</v>
      </c>
    </row>
    <row r="50" spans="1:26" x14ac:dyDescent="0.25">
      <c r="A50" s="161"/>
      <c r="B50" s="161"/>
      <c r="C50" s="179">
        <v>722</v>
      </c>
      <c r="D50" s="179" t="s">
        <v>76</v>
      </c>
      <c r="E50" s="161"/>
      <c r="F50" s="178"/>
      <c r="G50" s="164">
        <f>ROUND((SUM(L46:L49))/1,2)</f>
        <v>0</v>
      </c>
      <c r="H50" s="164">
        <f>ROUND((SUM(M46:M49))/1,2)</f>
        <v>0</v>
      </c>
      <c r="I50" s="164">
        <f>ROUND((SUM(I46:I49))/1,2)</f>
        <v>0</v>
      </c>
      <c r="J50" s="161"/>
      <c r="K50" s="161"/>
      <c r="L50" s="161">
        <f>ROUND((SUM(L46:L49))/1,2)</f>
        <v>0</v>
      </c>
      <c r="M50" s="161">
        <f>ROUND((SUM(M46:M49))/1,2)</f>
        <v>0</v>
      </c>
      <c r="N50" s="161"/>
      <c r="O50" s="161"/>
      <c r="P50" s="189"/>
      <c r="Q50" s="1"/>
      <c r="R50" s="1"/>
      <c r="S50" s="189">
        <f>ROUND((SUM(S46:S49))/1,2)</f>
        <v>0</v>
      </c>
      <c r="T50" s="190"/>
      <c r="U50" s="190"/>
      <c r="V50" s="2">
        <f>ROUND((SUM(V46:V49))/1,2)</f>
        <v>0</v>
      </c>
    </row>
    <row r="51" spans="1:26" x14ac:dyDescent="0.25">
      <c r="A51" s="1"/>
      <c r="B51" s="1"/>
      <c r="C51" s="1"/>
      <c r="D51" s="1"/>
      <c r="E51" s="1"/>
      <c r="F51" s="174"/>
      <c r="G51" s="154"/>
      <c r="H51" s="154"/>
      <c r="I51" s="154"/>
      <c r="J51" s="1"/>
      <c r="K51" s="1"/>
      <c r="L51" s="1"/>
      <c r="M51" s="1"/>
      <c r="N51" s="1"/>
      <c r="O51" s="1"/>
      <c r="P51" s="1"/>
      <c r="Q51" s="1"/>
      <c r="R51" s="1"/>
      <c r="S51" s="1"/>
      <c r="V51" s="1"/>
    </row>
    <row r="52" spans="1:26" x14ac:dyDescent="0.25">
      <c r="A52" s="161"/>
      <c r="B52" s="161"/>
      <c r="C52" s="161"/>
      <c r="D52" s="2" t="s">
        <v>73</v>
      </c>
      <c r="E52" s="161"/>
      <c r="F52" s="178"/>
      <c r="G52" s="164">
        <f>ROUND((SUM(L35:L51))/2,2)</f>
        <v>0</v>
      </c>
      <c r="H52" s="164">
        <f>ROUND((SUM(M35:M51))/2,2)</f>
        <v>0</v>
      </c>
      <c r="I52" s="164">
        <f>ROUND((SUM(I35:I51))/2,2)</f>
        <v>0</v>
      </c>
      <c r="J52" s="161"/>
      <c r="K52" s="161"/>
      <c r="L52" s="161">
        <f>ROUND((SUM(L35:L51))/2,2)</f>
        <v>0</v>
      </c>
      <c r="M52" s="161">
        <f>ROUND((SUM(M35:M51))/2,2)</f>
        <v>0</v>
      </c>
      <c r="N52" s="161"/>
      <c r="O52" s="161"/>
      <c r="P52" s="189"/>
      <c r="Q52" s="1"/>
      <c r="R52" s="1"/>
      <c r="S52" s="189">
        <f>ROUND((SUM(S35:S51))/2,2)</f>
        <v>0</v>
      </c>
      <c r="V52" s="2">
        <f>ROUND((SUM(V35:V51))/2,2)</f>
        <v>0</v>
      </c>
    </row>
    <row r="53" spans="1:26" x14ac:dyDescent="0.25">
      <c r="A53" s="191"/>
      <c r="B53" s="191"/>
      <c r="C53" s="191"/>
      <c r="D53" s="191" t="s">
        <v>77</v>
      </c>
      <c r="E53" s="191"/>
      <c r="F53" s="192"/>
      <c r="G53" s="193">
        <f>ROUND((SUM(L9:L52))/3,2)</f>
        <v>0</v>
      </c>
      <c r="H53" s="193">
        <f>ROUND((SUM(M9:M52))/3,2)</f>
        <v>0</v>
      </c>
      <c r="I53" s="193">
        <f>ROUND((SUM(I9:I52))/3,2)</f>
        <v>0</v>
      </c>
      <c r="J53" s="191"/>
      <c r="K53" s="191">
        <f>ROUND((SUM(K9:K52))/3,2)</f>
        <v>0</v>
      </c>
      <c r="L53" s="191">
        <f>ROUND((SUM(L9:L52))/3,2)</f>
        <v>0</v>
      </c>
      <c r="M53" s="191">
        <f>ROUND((SUM(M9:M52))/3,2)</f>
        <v>0</v>
      </c>
      <c r="N53" s="191"/>
      <c r="O53" s="191"/>
      <c r="P53" s="192"/>
      <c r="Q53" s="191"/>
      <c r="R53" s="191"/>
      <c r="S53" s="192">
        <f>ROUND((SUM(S9:S52))/3,2)</f>
        <v>0.05</v>
      </c>
      <c r="T53" s="194"/>
      <c r="U53" s="194"/>
      <c r="V53" s="191">
        <f>ROUND((SUM(V9:V52))/3,2)</f>
        <v>0</v>
      </c>
      <c r="Z53">
        <f>(SUM(Z9:Z52))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verticalDpi="0" r:id="rId1"/>
  <headerFooter>
    <oddHeader>&amp;C&amp;B&amp; Rozpočet Oprava strešného plášťa  MŠ Azovská 1, Košice / Pavilón A</oddHeader>
    <oddFooter>&amp;RStrana &amp;P z &amp;N    &amp;L&amp;7Spracované systémom Systematic® Kalkulus,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A5DAB-5D07-4E89-AC20-A89E8ADE00BA}">
  <dimension ref="A1:Z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4"/>
      <c r="C1" s="14"/>
      <c r="D1" s="14"/>
      <c r="E1" s="14"/>
      <c r="F1" s="15" t="s">
        <v>14</v>
      </c>
      <c r="G1" s="14"/>
      <c r="H1" s="14"/>
      <c r="I1" s="14"/>
      <c r="J1" s="14"/>
      <c r="W1">
        <v>30.126000000000001</v>
      </c>
    </row>
    <row r="2" spans="1:23" ht="30" customHeight="1" thickTop="1" x14ac:dyDescent="0.25">
      <c r="A2" s="13"/>
      <c r="B2" s="37" t="s">
        <v>1</v>
      </c>
      <c r="C2" s="38"/>
      <c r="D2" s="38"/>
      <c r="E2" s="38"/>
      <c r="F2" s="38"/>
      <c r="G2" s="38"/>
      <c r="H2" s="38"/>
      <c r="I2" s="38"/>
      <c r="J2" s="39"/>
    </row>
    <row r="3" spans="1:23" ht="18" customHeight="1" x14ac:dyDescent="0.25">
      <c r="A3" s="13"/>
      <c r="B3" s="34" t="s">
        <v>150</v>
      </c>
      <c r="C3" s="35"/>
      <c r="D3" s="36"/>
      <c r="E3" s="36"/>
      <c r="F3" s="36"/>
      <c r="G3" s="17"/>
      <c r="H3" s="17"/>
      <c r="I3" s="40" t="s">
        <v>15</v>
      </c>
      <c r="J3" s="30"/>
    </row>
    <row r="4" spans="1:23" ht="18" customHeight="1" x14ac:dyDescent="0.25">
      <c r="A4" s="13"/>
      <c r="B4" s="23"/>
      <c r="C4" s="20"/>
      <c r="D4" s="17"/>
      <c r="E4" s="17"/>
      <c r="F4" s="17"/>
      <c r="G4" s="17"/>
      <c r="H4" s="17"/>
      <c r="I4" s="40" t="s">
        <v>17</v>
      </c>
      <c r="J4" s="30"/>
    </row>
    <row r="5" spans="1:23" ht="18" customHeight="1" thickBot="1" x14ac:dyDescent="0.3">
      <c r="A5" s="13"/>
      <c r="B5" s="41" t="s">
        <v>18</v>
      </c>
      <c r="C5" s="20"/>
      <c r="D5" s="17"/>
      <c r="E5" s="17"/>
      <c r="F5" s="42" t="s">
        <v>19</v>
      </c>
      <c r="G5" s="17"/>
      <c r="H5" s="17"/>
      <c r="I5" s="40" t="s">
        <v>20</v>
      </c>
      <c r="J5" s="43" t="s">
        <v>21</v>
      </c>
    </row>
    <row r="6" spans="1:23" ht="20.100000000000001" customHeight="1" thickTop="1" x14ac:dyDescent="0.25">
      <c r="A6" s="13"/>
      <c r="B6" s="56" t="s">
        <v>22</v>
      </c>
      <c r="C6" s="52"/>
      <c r="D6" s="52"/>
      <c r="E6" s="52"/>
      <c r="F6" s="52"/>
      <c r="G6" s="52"/>
      <c r="H6" s="52"/>
      <c r="I6" s="52"/>
      <c r="J6" s="53"/>
    </row>
    <row r="7" spans="1:23" ht="18" customHeight="1" x14ac:dyDescent="0.25">
      <c r="A7" s="13"/>
      <c r="B7" s="58" t="s">
        <v>25</v>
      </c>
      <c r="C7" s="45"/>
      <c r="D7" s="18"/>
      <c r="E7" s="18"/>
      <c r="F7" s="18"/>
      <c r="G7" s="59" t="s">
        <v>26</v>
      </c>
      <c r="H7" s="18"/>
      <c r="I7" s="28"/>
      <c r="J7" s="46"/>
    </row>
    <row r="8" spans="1:23" ht="20.100000000000001" customHeight="1" x14ac:dyDescent="0.25">
      <c r="A8" s="13"/>
      <c r="B8" s="57" t="s">
        <v>23</v>
      </c>
      <c r="C8" s="54"/>
      <c r="D8" s="54"/>
      <c r="E8" s="54"/>
      <c r="F8" s="54"/>
      <c r="G8" s="54"/>
      <c r="H8" s="54"/>
      <c r="I8" s="54"/>
      <c r="J8" s="55"/>
    </row>
    <row r="9" spans="1:23" ht="18" customHeight="1" x14ac:dyDescent="0.25">
      <c r="A9" s="13"/>
      <c r="B9" s="41" t="s">
        <v>27</v>
      </c>
      <c r="C9" s="20"/>
      <c r="D9" s="17"/>
      <c r="E9" s="17"/>
      <c r="F9" s="17"/>
      <c r="G9" s="42" t="s">
        <v>28</v>
      </c>
      <c r="H9" s="17"/>
      <c r="I9" s="27"/>
      <c r="J9" s="30"/>
    </row>
    <row r="10" spans="1:23" ht="20.100000000000001" customHeight="1" x14ac:dyDescent="0.25">
      <c r="A10" s="13"/>
      <c r="B10" s="57" t="s">
        <v>24</v>
      </c>
      <c r="C10" s="54"/>
      <c r="D10" s="54"/>
      <c r="E10" s="54"/>
      <c r="F10" s="54"/>
      <c r="G10" s="54"/>
      <c r="H10" s="54"/>
      <c r="I10" s="54"/>
      <c r="J10" s="55"/>
    </row>
    <row r="11" spans="1:23" ht="18" customHeight="1" thickBot="1" x14ac:dyDescent="0.3">
      <c r="A11" s="13"/>
      <c r="B11" s="41" t="s">
        <v>27</v>
      </c>
      <c r="C11" s="20"/>
      <c r="D11" s="17"/>
      <c r="E11" s="17"/>
      <c r="F11" s="17"/>
      <c r="G11" s="42" t="s">
        <v>28</v>
      </c>
      <c r="H11" s="17"/>
      <c r="I11" s="27"/>
      <c r="J11" s="30"/>
    </row>
    <row r="12" spans="1:23" ht="18" customHeight="1" thickTop="1" x14ac:dyDescent="0.25">
      <c r="A12" s="13"/>
      <c r="B12" s="47"/>
      <c r="C12" s="48"/>
      <c r="D12" s="49"/>
      <c r="E12" s="49"/>
      <c r="F12" s="49"/>
      <c r="G12" s="49"/>
      <c r="H12" s="49"/>
      <c r="I12" s="50"/>
      <c r="J12" s="51"/>
    </row>
    <row r="13" spans="1:23" ht="18" customHeight="1" x14ac:dyDescent="0.25">
      <c r="A13" s="13"/>
      <c r="B13" s="44"/>
      <c r="C13" s="45"/>
      <c r="D13" s="18"/>
      <c r="E13" s="18"/>
      <c r="F13" s="18"/>
      <c r="G13" s="18"/>
      <c r="H13" s="18"/>
      <c r="I13" s="28"/>
      <c r="J13" s="46"/>
    </row>
    <row r="14" spans="1:23" ht="18" customHeight="1" thickBot="1" x14ac:dyDescent="0.3">
      <c r="A14" s="13"/>
      <c r="B14" s="23"/>
      <c r="C14" s="20"/>
      <c r="D14" s="17"/>
      <c r="E14" s="17"/>
      <c r="F14" s="17"/>
      <c r="G14" s="17"/>
      <c r="H14" s="17"/>
      <c r="I14" s="27"/>
      <c r="J14" s="30"/>
    </row>
    <row r="15" spans="1:23" ht="18" customHeight="1" thickTop="1" x14ac:dyDescent="0.25">
      <c r="A15" s="13"/>
      <c r="B15" s="92" t="s">
        <v>29</v>
      </c>
      <c r="C15" s="93" t="s">
        <v>6</v>
      </c>
      <c r="D15" s="93" t="s">
        <v>58</v>
      </c>
      <c r="E15" s="94" t="s">
        <v>59</v>
      </c>
      <c r="F15" s="108" t="s">
        <v>60</v>
      </c>
      <c r="G15" s="60" t="s">
        <v>35</v>
      </c>
      <c r="H15" s="63" t="s">
        <v>36</v>
      </c>
      <c r="I15" s="107"/>
      <c r="J15" s="51"/>
    </row>
    <row r="16" spans="1:23" ht="18" customHeight="1" x14ac:dyDescent="0.25">
      <c r="A16" s="13"/>
      <c r="B16" s="95">
        <v>1</v>
      </c>
      <c r="C16" s="96" t="s">
        <v>30</v>
      </c>
      <c r="D16" s="97">
        <f>'Rekap 6676'!B14</f>
        <v>0</v>
      </c>
      <c r="E16" s="98">
        <f>'Rekap 6676'!C14</f>
        <v>0</v>
      </c>
      <c r="F16" s="109">
        <f>'Rekap 6676'!D14</f>
        <v>0</v>
      </c>
      <c r="G16" s="61">
        <v>6</v>
      </c>
      <c r="H16" s="118" t="s">
        <v>37</v>
      </c>
      <c r="I16" s="129"/>
      <c r="J16" s="121">
        <v>0</v>
      </c>
    </row>
    <row r="17" spans="1:26" ht="18" customHeight="1" x14ac:dyDescent="0.25">
      <c r="A17" s="13"/>
      <c r="B17" s="68">
        <v>2</v>
      </c>
      <c r="C17" s="72" t="s">
        <v>31</v>
      </c>
      <c r="D17" s="78">
        <f>'Rekap 6676'!B19</f>
        <v>0</v>
      </c>
      <c r="E17" s="76">
        <f>'Rekap 6676'!C19</f>
        <v>0</v>
      </c>
      <c r="F17" s="81">
        <f>'Rekap 6676'!D19</f>
        <v>0</v>
      </c>
      <c r="G17" s="62">
        <v>7</v>
      </c>
      <c r="H17" s="119" t="s">
        <v>38</v>
      </c>
      <c r="I17" s="129"/>
      <c r="J17" s="122">
        <f>'SO 6676'!Z66</f>
        <v>0</v>
      </c>
    </row>
    <row r="18" spans="1:26" ht="18" customHeight="1" x14ac:dyDescent="0.25">
      <c r="A18" s="13"/>
      <c r="B18" s="69">
        <v>3</v>
      </c>
      <c r="C18" s="73" t="s">
        <v>32</v>
      </c>
      <c r="D18" s="79"/>
      <c r="E18" s="77"/>
      <c r="F18" s="82"/>
      <c r="G18" s="62">
        <v>8</v>
      </c>
      <c r="H18" s="119" t="s">
        <v>39</v>
      </c>
      <c r="I18" s="129"/>
      <c r="J18" s="122">
        <v>0</v>
      </c>
    </row>
    <row r="19" spans="1:26" ht="18" customHeight="1" x14ac:dyDescent="0.25">
      <c r="A19" s="13"/>
      <c r="B19" s="69">
        <v>4</v>
      </c>
      <c r="C19" s="73" t="s">
        <v>33</v>
      </c>
      <c r="D19" s="79"/>
      <c r="E19" s="77"/>
      <c r="F19" s="82"/>
      <c r="G19" s="62">
        <v>9</v>
      </c>
      <c r="H19" s="127"/>
      <c r="I19" s="129"/>
      <c r="J19" s="128"/>
    </row>
    <row r="20" spans="1:26" ht="18" customHeight="1" thickBot="1" x14ac:dyDescent="0.3">
      <c r="A20" s="13"/>
      <c r="B20" s="69">
        <v>5</v>
      </c>
      <c r="C20" s="74" t="s">
        <v>34</v>
      </c>
      <c r="D20" s="80"/>
      <c r="E20" s="102"/>
      <c r="F20" s="110">
        <f>SUM(F16:F19)</f>
        <v>0</v>
      </c>
      <c r="G20" s="62">
        <v>10</v>
      </c>
      <c r="H20" s="119" t="s">
        <v>34</v>
      </c>
      <c r="I20" s="131"/>
      <c r="J20" s="101">
        <f>SUM(J16:J19)</f>
        <v>0</v>
      </c>
    </row>
    <row r="21" spans="1:26" ht="18" customHeight="1" thickTop="1" x14ac:dyDescent="0.25">
      <c r="A21" s="13"/>
      <c r="B21" s="66" t="s">
        <v>47</v>
      </c>
      <c r="C21" s="70" t="s">
        <v>48</v>
      </c>
      <c r="D21" s="75"/>
      <c r="E21" s="19"/>
      <c r="F21" s="100"/>
      <c r="G21" s="66" t="s">
        <v>54</v>
      </c>
      <c r="H21" s="63" t="s">
        <v>48</v>
      </c>
      <c r="I21" s="28"/>
      <c r="J21" s="132"/>
    </row>
    <row r="22" spans="1:26" ht="18" customHeight="1" x14ac:dyDescent="0.25">
      <c r="A22" s="13"/>
      <c r="B22" s="61">
        <v>11</v>
      </c>
      <c r="C22" s="64" t="s">
        <v>49</v>
      </c>
      <c r="D22" s="88"/>
      <c r="E22" s="90" t="s">
        <v>52</v>
      </c>
      <c r="F22" s="81">
        <f>((F16*U22*0)+(F17*V22*0)+(F18*W22*0))/100</f>
        <v>0</v>
      </c>
      <c r="G22" s="61">
        <v>16</v>
      </c>
      <c r="H22" s="118" t="s">
        <v>55</v>
      </c>
      <c r="I22" s="130" t="s">
        <v>52</v>
      </c>
      <c r="J22" s="121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3"/>
      <c r="B23" s="62">
        <v>12</v>
      </c>
      <c r="C23" s="65" t="s">
        <v>50</v>
      </c>
      <c r="D23" s="67"/>
      <c r="E23" s="90" t="s">
        <v>53</v>
      </c>
      <c r="F23" s="82">
        <f>((F16*U23*0)+(F17*V23*0)+(F18*W23*0))/100</f>
        <v>0</v>
      </c>
      <c r="G23" s="62">
        <v>17</v>
      </c>
      <c r="H23" s="119" t="s">
        <v>56</v>
      </c>
      <c r="I23" s="130" t="s">
        <v>52</v>
      </c>
      <c r="J23" s="122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3"/>
      <c r="B24" s="62">
        <v>13</v>
      </c>
      <c r="C24" s="65" t="s">
        <v>51</v>
      </c>
      <c r="D24" s="67"/>
      <c r="E24" s="90" t="s">
        <v>52</v>
      </c>
      <c r="F24" s="82">
        <f>((F16*U24*0)+(F17*V24*0)+(F18*W24*0))/100</f>
        <v>0</v>
      </c>
      <c r="G24" s="62">
        <v>18</v>
      </c>
      <c r="H24" s="119" t="s">
        <v>57</v>
      </c>
      <c r="I24" s="130" t="s">
        <v>53</v>
      </c>
      <c r="J24" s="122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3"/>
      <c r="B25" s="62">
        <v>14</v>
      </c>
      <c r="C25" s="20"/>
      <c r="D25" s="67"/>
      <c r="E25" s="91"/>
      <c r="F25" s="89"/>
      <c r="G25" s="62">
        <v>19</v>
      </c>
      <c r="H25" s="127"/>
      <c r="I25" s="129"/>
      <c r="J25" s="128"/>
    </row>
    <row r="26" spans="1:26" ht="18" customHeight="1" thickBot="1" x14ac:dyDescent="0.3">
      <c r="A26" s="13"/>
      <c r="B26" s="62">
        <v>15</v>
      </c>
      <c r="C26" s="65"/>
      <c r="D26" s="67"/>
      <c r="E26" s="67"/>
      <c r="F26" s="111"/>
      <c r="G26" s="62">
        <v>20</v>
      </c>
      <c r="H26" s="119" t="s">
        <v>34</v>
      </c>
      <c r="I26" s="131"/>
      <c r="J26" s="101">
        <f>SUM(J22:J25)+SUM(F22:F25)</f>
        <v>0</v>
      </c>
    </row>
    <row r="27" spans="1:26" ht="18" customHeight="1" thickTop="1" x14ac:dyDescent="0.25">
      <c r="A27" s="13"/>
      <c r="B27" s="103"/>
      <c r="C27" s="143" t="s">
        <v>63</v>
      </c>
      <c r="D27" s="136"/>
      <c r="E27" s="104"/>
      <c r="F27" s="29"/>
      <c r="G27" s="112" t="s">
        <v>40</v>
      </c>
      <c r="H27" s="106" t="s">
        <v>41</v>
      </c>
      <c r="I27" s="28"/>
      <c r="J27" s="31"/>
    </row>
    <row r="28" spans="1:26" ht="18" customHeight="1" x14ac:dyDescent="0.25">
      <c r="A28" s="13"/>
      <c r="B28" s="26"/>
      <c r="C28" s="134"/>
      <c r="D28" s="137"/>
      <c r="E28" s="22"/>
      <c r="F28" s="13"/>
      <c r="G28" s="113">
        <v>21</v>
      </c>
      <c r="H28" s="117" t="s">
        <v>42</v>
      </c>
      <c r="I28" s="124"/>
      <c r="J28" s="99">
        <f>F20+J20+F26+J26</f>
        <v>0</v>
      </c>
    </row>
    <row r="29" spans="1:26" ht="18" customHeight="1" x14ac:dyDescent="0.25">
      <c r="A29" s="13"/>
      <c r="B29" s="83"/>
      <c r="C29" s="135"/>
      <c r="D29" s="138"/>
      <c r="E29" s="22"/>
      <c r="F29" s="13"/>
      <c r="G29" s="61">
        <v>22</v>
      </c>
      <c r="H29" s="118" t="s">
        <v>43</v>
      </c>
      <c r="I29" s="125">
        <f>J28-SUM('SO 6676'!K9:'SO 6676'!K65)</f>
        <v>0</v>
      </c>
      <c r="J29" s="121">
        <f>ROUND(((ROUND(I29,2)*20)*1/100),2)</f>
        <v>0</v>
      </c>
    </row>
    <row r="30" spans="1:26" ht="18" customHeight="1" x14ac:dyDescent="0.25">
      <c r="A30" s="13"/>
      <c r="B30" s="23"/>
      <c r="C30" s="127"/>
      <c r="D30" s="129"/>
      <c r="E30" s="22"/>
      <c r="F30" s="13"/>
      <c r="G30" s="62">
        <v>23</v>
      </c>
      <c r="H30" s="119" t="s">
        <v>44</v>
      </c>
      <c r="I30" s="90">
        <f>SUM('SO 6676'!K9:'SO 6676'!K65)</f>
        <v>0</v>
      </c>
      <c r="J30" s="122">
        <f>ROUND(((ROUND(I30,2)*0)/100),2)</f>
        <v>0</v>
      </c>
    </row>
    <row r="31" spans="1:26" ht="18" customHeight="1" x14ac:dyDescent="0.25">
      <c r="A31" s="13"/>
      <c r="B31" s="24"/>
      <c r="C31" s="139"/>
      <c r="D31" s="140"/>
      <c r="E31" s="22"/>
      <c r="F31" s="13"/>
      <c r="G31" s="113">
        <v>24</v>
      </c>
      <c r="H31" s="117" t="s">
        <v>45</v>
      </c>
      <c r="I31" s="116"/>
      <c r="J31" s="133">
        <f>SUM(J28:J30)</f>
        <v>0</v>
      </c>
    </row>
    <row r="32" spans="1:26" ht="18" customHeight="1" thickBot="1" x14ac:dyDescent="0.3">
      <c r="A32" s="13"/>
      <c r="B32" s="44"/>
      <c r="C32" s="120"/>
      <c r="D32" s="126"/>
      <c r="E32" s="84"/>
      <c r="F32" s="85"/>
      <c r="G32" s="61" t="s">
        <v>46</v>
      </c>
      <c r="H32" s="120"/>
      <c r="I32" s="126"/>
      <c r="J32" s="123"/>
    </row>
    <row r="33" spans="1:10" ht="18" customHeight="1" thickTop="1" x14ac:dyDescent="0.25">
      <c r="A33" s="13"/>
      <c r="B33" s="103"/>
      <c r="C33" s="104"/>
      <c r="D33" s="141" t="s">
        <v>61</v>
      </c>
      <c r="E33" s="87"/>
      <c r="F33" s="105"/>
      <c r="G33" s="114">
        <v>26</v>
      </c>
      <c r="H33" s="142" t="s">
        <v>62</v>
      </c>
      <c r="I33" s="29"/>
      <c r="J33" s="115"/>
    </row>
    <row r="34" spans="1:10" ht="18" customHeight="1" x14ac:dyDescent="0.25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25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25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25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25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25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">
      <c r="A40" s="13"/>
      <c r="B40" s="83"/>
      <c r="C40" s="84"/>
      <c r="D40" s="14"/>
      <c r="E40" s="14"/>
      <c r="F40" s="14"/>
      <c r="G40" s="14"/>
      <c r="H40" s="14"/>
      <c r="I40" s="85"/>
      <c r="J40" s="86"/>
    </row>
    <row r="41" spans="1:10" ht="15.75" thickTop="1" x14ac:dyDescent="0.25">
      <c r="A41" s="13"/>
      <c r="B41" s="87"/>
      <c r="C41" s="87"/>
      <c r="D41" s="87"/>
      <c r="E41" s="87"/>
      <c r="F41" s="87"/>
      <c r="G41" s="87"/>
      <c r="H41" s="87"/>
      <c r="I41" s="87"/>
      <c r="J41" s="8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FD4F1-DF1F-420C-B08C-E31C77C9E77A}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/>
    <col min="27" max="16384" width="9.140625" hidden="1"/>
  </cols>
  <sheetData>
    <row r="1" spans="1:26" ht="20.100000000000001" customHeight="1" x14ac:dyDescent="0.25">
      <c r="A1" s="148" t="s">
        <v>22</v>
      </c>
      <c r="B1" s="146"/>
      <c r="C1" s="146"/>
      <c r="D1" s="147"/>
      <c r="E1" s="149" t="s">
        <v>19</v>
      </c>
      <c r="F1" s="145"/>
      <c r="W1">
        <v>30.126000000000001</v>
      </c>
    </row>
    <row r="2" spans="1:26" ht="20.100000000000001" customHeight="1" x14ac:dyDescent="0.25">
      <c r="A2" s="148" t="s">
        <v>23</v>
      </c>
      <c r="B2" s="146"/>
      <c r="C2" s="146"/>
      <c r="D2" s="147"/>
      <c r="E2" s="149" t="s">
        <v>17</v>
      </c>
      <c r="F2" s="145"/>
    </row>
    <row r="3" spans="1:26" ht="20.100000000000001" customHeight="1" x14ac:dyDescent="0.25">
      <c r="A3" s="148" t="s">
        <v>24</v>
      </c>
      <c r="B3" s="146"/>
      <c r="C3" s="146"/>
      <c r="D3" s="147"/>
      <c r="E3" s="149" t="s">
        <v>67</v>
      </c>
      <c r="F3" s="145"/>
    </row>
    <row r="4" spans="1:26" x14ac:dyDescent="0.25">
      <c r="A4" s="150" t="s">
        <v>1</v>
      </c>
      <c r="B4" s="144"/>
      <c r="C4" s="144"/>
      <c r="D4" s="144"/>
      <c r="E4" s="144"/>
      <c r="F4" s="144"/>
    </row>
    <row r="5" spans="1:26" x14ac:dyDescent="0.25">
      <c r="A5" s="150" t="s">
        <v>150</v>
      </c>
      <c r="B5" s="144"/>
      <c r="C5" s="144"/>
      <c r="D5" s="144"/>
      <c r="E5" s="144"/>
      <c r="F5" s="144"/>
    </row>
    <row r="6" spans="1:26" x14ac:dyDescent="0.25">
      <c r="A6" s="144"/>
      <c r="B6" s="144"/>
      <c r="C6" s="144"/>
      <c r="D6" s="144"/>
      <c r="E6" s="144"/>
      <c r="F6" s="144"/>
    </row>
    <row r="7" spans="1:26" x14ac:dyDescent="0.25">
      <c r="A7" s="144"/>
      <c r="B7" s="144"/>
      <c r="C7" s="144"/>
      <c r="D7" s="144"/>
      <c r="E7" s="144"/>
      <c r="F7" s="144"/>
    </row>
    <row r="8" spans="1:26" x14ac:dyDescent="0.25">
      <c r="A8" s="151" t="s">
        <v>68</v>
      </c>
      <c r="B8" s="144"/>
      <c r="C8" s="144"/>
      <c r="D8" s="144"/>
      <c r="E8" s="144"/>
      <c r="F8" s="144"/>
    </row>
    <row r="9" spans="1:26" x14ac:dyDescent="0.25">
      <c r="A9" s="152" t="s">
        <v>64</v>
      </c>
      <c r="B9" s="152" t="s">
        <v>58</v>
      </c>
      <c r="C9" s="152" t="s">
        <v>59</v>
      </c>
      <c r="D9" s="152" t="s">
        <v>34</v>
      </c>
      <c r="E9" s="152" t="s">
        <v>65</v>
      </c>
      <c r="F9" s="152" t="s">
        <v>66</v>
      </c>
    </row>
    <row r="10" spans="1:26" x14ac:dyDescent="0.25">
      <c r="A10" s="159" t="s">
        <v>69</v>
      </c>
      <c r="B10" s="160"/>
      <c r="C10" s="156"/>
      <c r="D10" s="156"/>
      <c r="E10" s="157"/>
      <c r="F10" s="157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</row>
    <row r="11" spans="1:26" x14ac:dyDescent="0.25">
      <c r="A11" s="161" t="s">
        <v>70</v>
      </c>
      <c r="B11" s="162">
        <f>'SO 6676'!L12</f>
        <v>0</v>
      </c>
      <c r="C11" s="162">
        <f>'SO 6676'!M12</f>
        <v>0</v>
      </c>
      <c r="D11" s="162">
        <f>'SO 6676'!I12</f>
        <v>0</v>
      </c>
      <c r="E11" s="163">
        <f>'SO 6676'!S12</f>
        <v>0</v>
      </c>
      <c r="F11" s="163">
        <f>'SO 6676'!V12</f>
        <v>0</v>
      </c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</row>
    <row r="12" spans="1:26" x14ac:dyDescent="0.25">
      <c r="A12" s="161" t="s">
        <v>71</v>
      </c>
      <c r="B12" s="162">
        <f>'SO 6676'!L23</f>
        <v>0</v>
      </c>
      <c r="C12" s="162">
        <f>'SO 6676'!M23</f>
        <v>0</v>
      </c>
      <c r="D12" s="162">
        <f>'SO 6676'!I23</f>
        <v>0</v>
      </c>
      <c r="E12" s="163">
        <f>'SO 6676'!S23</f>
        <v>0</v>
      </c>
      <c r="F12" s="163">
        <f>'SO 6676'!V23</f>
        <v>0</v>
      </c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</row>
    <row r="13" spans="1:26" x14ac:dyDescent="0.25">
      <c r="A13" s="161" t="s">
        <v>72</v>
      </c>
      <c r="B13" s="162">
        <f>'SO 6676'!L27</f>
        <v>0</v>
      </c>
      <c r="C13" s="162">
        <f>'SO 6676'!M27</f>
        <v>0</v>
      </c>
      <c r="D13" s="162">
        <f>'SO 6676'!I27</f>
        <v>0</v>
      </c>
      <c r="E13" s="163">
        <f>'SO 6676'!S27</f>
        <v>0</v>
      </c>
      <c r="F13" s="163">
        <f>'SO 6676'!V27</f>
        <v>0</v>
      </c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</row>
    <row r="14" spans="1:26" x14ac:dyDescent="0.25">
      <c r="A14" s="2" t="s">
        <v>69</v>
      </c>
      <c r="B14" s="164">
        <f>'SO 6676'!L29</f>
        <v>0</v>
      </c>
      <c r="C14" s="164">
        <f>'SO 6676'!M29</f>
        <v>0</v>
      </c>
      <c r="D14" s="164">
        <f>'SO 6676'!I29</f>
        <v>0</v>
      </c>
      <c r="E14" s="165">
        <f>'SO 6676'!S29</f>
        <v>0</v>
      </c>
      <c r="F14" s="165">
        <f>'SO 6676'!V29</f>
        <v>0</v>
      </c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</row>
    <row r="15" spans="1:26" x14ac:dyDescent="0.25">
      <c r="A15" s="1"/>
      <c r="B15" s="154"/>
      <c r="C15" s="154"/>
      <c r="D15" s="154"/>
      <c r="E15" s="153"/>
      <c r="F15" s="153"/>
    </row>
    <row r="16" spans="1:26" x14ac:dyDescent="0.25">
      <c r="A16" s="2" t="s">
        <v>73</v>
      </c>
      <c r="B16" s="164"/>
      <c r="C16" s="162"/>
      <c r="D16" s="162"/>
      <c r="E16" s="163"/>
      <c r="F16" s="163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</row>
    <row r="17" spans="1:26" x14ac:dyDescent="0.25">
      <c r="A17" s="161" t="s">
        <v>74</v>
      </c>
      <c r="B17" s="162">
        <f>'SO 6676'!L50</f>
        <v>0</v>
      </c>
      <c r="C17" s="162">
        <f>'SO 6676'!M50</f>
        <v>0</v>
      </c>
      <c r="D17" s="162">
        <f>'SO 6676'!I50</f>
        <v>0</v>
      </c>
      <c r="E17" s="163">
        <f>'SO 6676'!S50</f>
        <v>0.31</v>
      </c>
      <c r="F17" s="163">
        <f>'SO 6676'!V50</f>
        <v>0</v>
      </c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</row>
    <row r="18" spans="1:26" x14ac:dyDescent="0.25">
      <c r="A18" s="161" t="s">
        <v>151</v>
      </c>
      <c r="B18" s="162">
        <f>'SO 6676'!L54</f>
        <v>0</v>
      </c>
      <c r="C18" s="162">
        <f>'SO 6676'!M54</f>
        <v>0</v>
      </c>
      <c r="D18" s="162">
        <f>'SO 6676'!I54</f>
        <v>0</v>
      </c>
      <c r="E18" s="163">
        <f>'SO 6676'!S54</f>
        <v>0</v>
      </c>
      <c r="F18" s="163">
        <f>'SO 6676'!V54</f>
        <v>0</v>
      </c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</row>
    <row r="19" spans="1:26" x14ac:dyDescent="0.25">
      <c r="A19" s="2" t="s">
        <v>73</v>
      </c>
      <c r="B19" s="164">
        <f>'SO 6676'!L56</f>
        <v>0</v>
      </c>
      <c r="C19" s="164">
        <f>'SO 6676'!M56</f>
        <v>0</v>
      </c>
      <c r="D19" s="164">
        <f>'SO 6676'!I56</f>
        <v>0</v>
      </c>
      <c r="E19" s="165">
        <f>'SO 6676'!S56</f>
        <v>0.31</v>
      </c>
      <c r="F19" s="165">
        <f>'SO 6676'!V56</f>
        <v>0</v>
      </c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</row>
    <row r="20" spans="1:26" x14ac:dyDescent="0.25">
      <c r="A20" s="1"/>
      <c r="B20" s="154"/>
      <c r="C20" s="154"/>
      <c r="D20" s="154"/>
      <c r="E20" s="153"/>
      <c r="F20" s="153"/>
    </row>
    <row r="21" spans="1:26" x14ac:dyDescent="0.25">
      <c r="A21" s="2" t="s">
        <v>8</v>
      </c>
      <c r="B21" s="164"/>
      <c r="C21" s="162"/>
      <c r="D21" s="162"/>
      <c r="E21" s="163"/>
      <c r="F21" s="163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</row>
    <row r="22" spans="1:26" x14ac:dyDescent="0.25">
      <c r="A22" s="161" t="s">
        <v>152</v>
      </c>
      <c r="B22" s="162">
        <f>'SO 6676'!L63</f>
        <v>0</v>
      </c>
      <c r="C22" s="162">
        <f>'SO 6676'!M63</f>
        <v>0</v>
      </c>
      <c r="D22" s="162">
        <f>'SO 6676'!I63</f>
        <v>0</v>
      </c>
      <c r="E22" s="163">
        <f>'SO 6676'!S63</f>
        <v>0</v>
      </c>
      <c r="F22" s="163">
        <f>'SO 6676'!V63</f>
        <v>0</v>
      </c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</row>
    <row r="23" spans="1:26" x14ac:dyDescent="0.25">
      <c r="A23" s="2" t="s">
        <v>8</v>
      </c>
      <c r="B23" s="164">
        <f>'SO 6676'!L65</f>
        <v>0</v>
      </c>
      <c r="C23" s="164">
        <f>'SO 6676'!M65</f>
        <v>0</v>
      </c>
      <c r="D23" s="164">
        <f>'SO 6676'!I65</f>
        <v>0</v>
      </c>
      <c r="E23" s="165">
        <f>'SO 6676'!S65</f>
        <v>0</v>
      </c>
      <c r="F23" s="165">
        <f>'SO 6676'!V65</f>
        <v>0</v>
      </c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</row>
    <row r="24" spans="1:26" x14ac:dyDescent="0.25">
      <c r="A24" s="1"/>
      <c r="B24" s="154"/>
      <c r="C24" s="154"/>
      <c r="D24" s="154"/>
      <c r="E24" s="153"/>
      <c r="F24" s="153"/>
    </row>
    <row r="25" spans="1:26" x14ac:dyDescent="0.25">
      <c r="A25" s="2" t="s">
        <v>77</v>
      </c>
      <c r="B25" s="164">
        <f>'SO 6676'!L66</f>
        <v>0</v>
      </c>
      <c r="C25" s="164">
        <f>'SO 6676'!M66</f>
        <v>0</v>
      </c>
      <c r="D25" s="164">
        <f>'SO 6676'!I66</f>
        <v>0</v>
      </c>
      <c r="E25" s="165">
        <f>'SO 6676'!S66</f>
        <v>0.31</v>
      </c>
      <c r="F25" s="165">
        <f>'SO 6676'!V66</f>
        <v>0</v>
      </c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</row>
    <row r="26" spans="1:26" x14ac:dyDescent="0.25">
      <c r="A26" s="1"/>
      <c r="B26" s="154"/>
      <c r="C26" s="154"/>
      <c r="D26" s="154"/>
      <c r="E26" s="153"/>
      <c r="F26" s="153"/>
    </row>
    <row r="27" spans="1:26" x14ac:dyDescent="0.25">
      <c r="A27" s="1"/>
      <c r="B27" s="154"/>
      <c r="C27" s="154"/>
      <c r="D27" s="154"/>
      <c r="E27" s="153"/>
      <c r="F27" s="153"/>
    </row>
    <row r="28" spans="1:26" x14ac:dyDescent="0.25">
      <c r="A28" s="1"/>
      <c r="B28" s="154"/>
      <c r="C28" s="154"/>
      <c r="D28" s="154"/>
      <c r="E28" s="153"/>
      <c r="F28" s="153"/>
    </row>
    <row r="29" spans="1:26" x14ac:dyDescent="0.25">
      <c r="A29" s="1"/>
      <c r="B29" s="154"/>
      <c r="C29" s="154"/>
      <c r="D29" s="154"/>
      <c r="E29" s="153"/>
      <c r="F29" s="153"/>
    </row>
    <row r="30" spans="1:26" x14ac:dyDescent="0.25">
      <c r="A30" s="1"/>
      <c r="B30" s="154"/>
      <c r="C30" s="154"/>
      <c r="D30" s="154"/>
      <c r="E30" s="153"/>
      <c r="F30" s="153"/>
    </row>
    <row r="31" spans="1:26" x14ac:dyDescent="0.25">
      <c r="A31" s="1"/>
      <c r="B31" s="154"/>
      <c r="C31" s="154"/>
      <c r="D31" s="154"/>
      <c r="E31" s="153"/>
      <c r="F31" s="153"/>
    </row>
    <row r="32" spans="1:26" x14ac:dyDescent="0.25">
      <c r="A32" s="1"/>
      <c r="B32" s="154"/>
      <c r="C32" s="154"/>
      <c r="D32" s="154"/>
      <c r="E32" s="153"/>
      <c r="F32" s="153"/>
    </row>
    <row r="33" spans="1:6" x14ac:dyDescent="0.25">
      <c r="A33" s="1"/>
      <c r="B33" s="154"/>
      <c r="C33" s="154"/>
      <c r="D33" s="154"/>
      <c r="E33" s="153"/>
      <c r="F33" s="153"/>
    </row>
    <row r="34" spans="1:6" x14ac:dyDescent="0.25">
      <c r="A34" s="1"/>
      <c r="B34" s="154"/>
      <c r="C34" s="154"/>
      <c r="D34" s="154"/>
      <c r="E34" s="153"/>
      <c r="F34" s="153"/>
    </row>
    <row r="35" spans="1:6" x14ac:dyDescent="0.25">
      <c r="A35" s="1"/>
      <c r="B35" s="154"/>
      <c r="C35" s="154"/>
      <c r="D35" s="154"/>
      <c r="E35" s="153"/>
      <c r="F35" s="153"/>
    </row>
    <row r="36" spans="1:6" x14ac:dyDescent="0.25">
      <c r="A36" s="1"/>
      <c r="B36" s="154"/>
      <c r="C36" s="154"/>
      <c r="D36" s="154"/>
      <c r="E36" s="153"/>
      <c r="F36" s="153"/>
    </row>
    <row r="37" spans="1:6" x14ac:dyDescent="0.25">
      <c r="A37" s="1"/>
      <c r="B37" s="154"/>
      <c r="C37" s="154"/>
      <c r="D37" s="154"/>
      <c r="E37" s="153"/>
      <c r="F37" s="153"/>
    </row>
    <row r="38" spans="1:6" x14ac:dyDescent="0.25">
      <c r="A38" s="1"/>
      <c r="B38" s="154"/>
      <c r="C38" s="154"/>
      <c r="D38" s="154"/>
      <c r="E38" s="153"/>
      <c r="F38" s="153"/>
    </row>
    <row r="39" spans="1:6" x14ac:dyDescent="0.25">
      <c r="A39" s="1"/>
      <c r="B39" s="154"/>
      <c r="C39" s="154"/>
      <c r="D39" s="154"/>
      <c r="E39" s="153"/>
      <c r="F39" s="153"/>
    </row>
    <row r="40" spans="1:6" x14ac:dyDescent="0.25">
      <c r="A40" s="1"/>
      <c r="B40" s="154"/>
      <c r="C40" s="154"/>
      <c r="D40" s="154"/>
      <c r="E40" s="153"/>
      <c r="F40" s="153"/>
    </row>
    <row r="41" spans="1:6" x14ac:dyDescent="0.25">
      <c r="A41" s="1"/>
      <c r="B41" s="154"/>
      <c r="C41" s="154"/>
      <c r="D41" s="154"/>
      <c r="E41" s="153"/>
      <c r="F41" s="153"/>
    </row>
    <row r="42" spans="1:6" x14ac:dyDescent="0.25">
      <c r="A42" s="1"/>
      <c r="B42" s="154"/>
      <c r="C42" s="154"/>
      <c r="D42" s="154"/>
      <c r="E42" s="153"/>
      <c r="F42" s="153"/>
    </row>
    <row r="43" spans="1:6" x14ac:dyDescent="0.25">
      <c r="A43" s="1"/>
      <c r="B43" s="154"/>
      <c r="C43" s="154"/>
      <c r="D43" s="154"/>
      <c r="E43" s="153"/>
      <c r="F43" s="153"/>
    </row>
    <row r="44" spans="1:6" x14ac:dyDescent="0.25">
      <c r="A44" s="1"/>
      <c r="B44" s="154"/>
      <c r="C44" s="154"/>
      <c r="D44" s="154"/>
      <c r="E44" s="153"/>
      <c r="F44" s="153"/>
    </row>
    <row r="45" spans="1:6" x14ac:dyDescent="0.25">
      <c r="A45" s="1"/>
      <c r="B45" s="154"/>
      <c r="C45" s="154"/>
      <c r="D45" s="154"/>
      <c r="E45" s="153"/>
      <c r="F45" s="153"/>
    </row>
    <row r="46" spans="1:6" x14ac:dyDescent="0.25">
      <c r="A46" s="1"/>
      <c r="B46" s="154"/>
      <c r="C46" s="154"/>
      <c r="D46" s="154"/>
      <c r="E46" s="153"/>
      <c r="F46" s="153"/>
    </row>
    <row r="47" spans="1:6" x14ac:dyDescent="0.25">
      <c r="A47" s="1"/>
      <c r="B47" s="154"/>
      <c r="C47" s="154"/>
      <c r="D47" s="154"/>
      <c r="E47" s="153"/>
      <c r="F47" s="153"/>
    </row>
    <row r="48" spans="1:6" x14ac:dyDescent="0.25">
      <c r="A48" s="1"/>
      <c r="B48" s="154"/>
      <c r="C48" s="154"/>
      <c r="D48" s="154"/>
      <c r="E48" s="153"/>
      <c r="F48" s="153"/>
    </row>
    <row r="49" spans="1:6" x14ac:dyDescent="0.25">
      <c r="A49" s="1"/>
      <c r="B49" s="154"/>
      <c r="C49" s="154"/>
      <c r="D49" s="154"/>
      <c r="E49" s="153"/>
      <c r="F49" s="153"/>
    </row>
    <row r="50" spans="1:6" x14ac:dyDescent="0.25">
      <c r="A50" s="1"/>
      <c r="B50" s="154"/>
      <c r="C50" s="154"/>
      <c r="D50" s="154"/>
      <c r="E50" s="153"/>
      <c r="F50" s="153"/>
    </row>
    <row r="51" spans="1:6" x14ac:dyDescent="0.25">
      <c r="A51" s="1"/>
      <c r="B51" s="154"/>
      <c r="C51" s="154"/>
      <c r="D51" s="154"/>
      <c r="E51" s="153"/>
      <c r="F51" s="153"/>
    </row>
    <row r="52" spans="1:6" x14ac:dyDescent="0.25">
      <c r="A52" s="1"/>
      <c r="B52" s="154"/>
      <c r="C52" s="154"/>
      <c r="D52" s="154"/>
      <c r="E52" s="153"/>
      <c r="F52" s="153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772DA-62B5-49E3-997C-FC6A704CF801}">
  <dimension ref="A1:Z66"/>
  <sheetViews>
    <sheetView tabSelected="1" workbookViewId="0">
      <pane ySplit="8" topLeftCell="A9" activePane="bottomLeft" state="frozen"/>
      <selection pane="bottomLeft" activeCell="A9" sqref="A9:XFD9"/>
    </sheetView>
  </sheetViews>
  <sheetFormatPr defaultColWidth="0" defaultRowHeight="15" x14ac:dyDescent="0.25"/>
  <cols>
    <col min="1" max="1" width="4.7109375" customWidth="1"/>
    <col min="2" max="2" width="7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2"/>
      <c r="B1" s="171" t="s">
        <v>22</v>
      </c>
      <c r="C1" s="169"/>
      <c r="D1" s="169"/>
      <c r="E1" s="169"/>
      <c r="F1" s="169"/>
      <c r="G1" s="169"/>
      <c r="H1" s="170"/>
      <c r="I1" s="172" t="s">
        <v>88</v>
      </c>
      <c r="J1" s="12"/>
      <c r="K1" s="3"/>
      <c r="L1" s="3"/>
      <c r="M1" s="3"/>
      <c r="N1" s="3"/>
      <c r="O1" s="3"/>
      <c r="P1" s="5" t="s">
        <v>89</v>
      </c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2"/>
      <c r="B2" s="171" t="s">
        <v>23</v>
      </c>
      <c r="C2" s="169"/>
      <c r="D2" s="169"/>
      <c r="E2" s="169"/>
      <c r="F2" s="169"/>
      <c r="G2" s="169"/>
      <c r="H2" s="170"/>
      <c r="I2" s="172" t="s">
        <v>17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2"/>
      <c r="B3" s="171" t="s">
        <v>24</v>
      </c>
      <c r="C3" s="169"/>
      <c r="D3" s="169"/>
      <c r="E3" s="169"/>
      <c r="F3" s="169"/>
      <c r="G3" s="169"/>
      <c r="H3" s="170"/>
      <c r="I3" s="172" t="s">
        <v>90</v>
      </c>
      <c r="J3" s="12"/>
      <c r="K3" s="3"/>
      <c r="L3" s="3"/>
      <c r="M3" s="3"/>
      <c r="N3" s="3"/>
      <c r="O3" s="3"/>
      <c r="P3" s="5" t="s">
        <v>21</v>
      </c>
      <c r="Q3" s="1"/>
      <c r="R3" s="1"/>
      <c r="S3" s="3"/>
      <c r="V3" s="3"/>
    </row>
    <row r="4" spans="1:26" x14ac:dyDescent="0.25">
      <c r="A4" s="3"/>
      <c r="B4" s="5" t="s">
        <v>91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173" t="s">
        <v>150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4"/>
      <c r="B7" s="15" t="s">
        <v>68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75" x14ac:dyDescent="0.25">
      <c r="A8" s="175" t="s">
        <v>78</v>
      </c>
      <c r="B8" s="175" t="s">
        <v>79</v>
      </c>
      <c r="C8" s="175" t="s">
        <v>80</v>
      </c>
      <c r="D8" s="175" t="s">
        <v>81</v>
      </c>
      <c r="E8" s="175" t="s">
        <v>82</v>
      </c>
      <c r="F8" s="175" t="s">
        <v>83</v>
      </c>
      <c r="G8" s="175" t="s">
        <v>58</v>
      </c>
      <c r="H8" s="175" t="s">
        <v>59</v>
      </c>
      <c r="I8" s="175" t="s">
        <v>84</v>
      </c>
      <c r="J8" s="175"/>
      <c r="K8" s="175"/>
      <c r="L8" s="175"/>
      <c r="M8" s="175"/>
      <c r="N8" s="175"/>
      <c r="O8" s="175"/>
      <c r="P8" s="175" t="s">
        <v>85</v>
      </c>
      <c r="Q8" s="167"/>
      <c r="R8" s="167"/>
      <c r="S8" s="175" t="s">
        <v>86</v>
      </c>
      <c r="T8" s="168"/>
      <c r="U8" s="168"/>
      <c r="V8" s="175" t="s">
        <v>87</v>
      </c>
      <c r="W8" s="166"/>
      <c r="X8" s="166"/>
      <c r="Y8" s="166"/>
      <c r="Z8" s="166"/>
    </row>
    <row r="9" spans="1:26" x14ac:dyDescent="0.25">
      <c r="A9" s="155"/>
      <c r="B9" s="155"/>
      <c r="C9" s="176"/>
      <c r="D9" s="159" t="s">
        <v>69</v>
      </c>
      <c r="E9" s="155"/>
      <c r="F9" s="177"/>
      <c r="G9" s="156"/>
      <c r="H9" s="156"/>
      <c r="I9" s="156"/>
      <c r="J9" s="155"/>
      <c r="K9" s="155"/>
      <c r="L9" s="155"/>
      <c r="M9" s="155"/>
      <c r="N9" s="155"/>
      <c r="O9" s="155"/>
      <c r="P9" s="155"/>
      <c r="Q9" s="161"/>
      <c r="R9" s="161"/>
      <c r="S9" s="155"/>
      <c r="T9" s="158"/>
      <c r="U9" s="158"/>
      <c r="V9" s="155"/>
      <c r="W9" s="158"/>
      <c r="X9" s="158"/>
      <c r="Y9" s="158"/>
      <c r="Z9" s="158"/>
    </row>
    <row r="10" spans="1:26" x14ac:dyDescent="0.25">
      <c r="A10" s="161"/>
      <c r="B10" s="161"/>
      <c r="C10" s="179">
        <v>6</v>
      </c>
      <c r="D10" s="179" t="s">
        <v>70</v>
      </c>
      <c r="E10" s="161"/>
      <c r="F10" s="178"/>
      <c r="G10" s="162"/>
      <c r="H10" s="162"/>
      <c r="I10" s="162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58"/>
      <c r="U10" s="158"/>
      <c r="V10" s="161"/>
      <c r="W10" s="158"/>
      <c r="X10" s="158"/>
      <c r="Y10" s="158"/>
      <c r="Z10" s="158"/>
    </row>
    <row r="11" spans="1:26" ht="24.95" customHeight="1" x14ac:dyDescent="0.25">
      <c r="A11" s="185">
        <v>1</v>
      </c>
      <c r="B11" s="180" t="s">
        <v>92</v>
      </c>
      <c r="C11" s="186" t="s">
        <v>93</v>
      </c>
      <c r="D11" s="180" t="s">
        <v>94</v>
      </c>
      <c r="E11" s="180" t="s">
        <v>95</v>
      </c>
      <c r="F11" s="181">
        <v>89.4</v>
      </c>
      <c r="G11" s="187"/>
      <c r="H11" s="187"/>
      <c r="I11" s="182">
        <f>ROUND(F11*(G11+H11),2)</f>
        <v>0</v>
      </c>
      <c r="J11" s="180">
        <f>ROUND(F11*(N11),2)</f>
        <v>0</v>
      </c>
      <c r="K11" s="183">
        <f>ROUND(F11*(O11),2)</f>
        <v>0</v>
      </c>
      <c r="L11" s="183">
        <f>ROUND(F11*(G11),2)</f>
        <v>0</v>
      </c>
      <c r="M11" s="183">
        <f>ROUND(F11*(H11),2)</f>
        <v>0</v>
      </c>
      <c r="N11" s="183">
        <v>0</v>
      </c>
      <c r="O11" s="183"/>
      <c r="P11" s="188"/>
      <c r="Q11" s="188"/>
      <c r="R11" s="188"/>
      <c r="S11" s="183">
        <f>ROUND(F11*(P11),3)</f>
        <v>0</v>
      </c>
      <c r="T11" s="184"/>
      <c r="U11" s="184"/>
      <c r="V11" s="188"/>
      <c r="Z11">
        <v>0</v>
      </c>
    </row>
    <row r="12" spans="1:26" x14ac:dyDescent="0.25">
      <c r="A12" s="161"/>
      <c r="B12" s="161"/>
      <c r="C12" s="179">
        <v>6</v>
      </c>
      <c r="D12" s="179" t="s">
        <v>70</v>
      </c>
      <c r="E12" s="161"/>
      <c r="F12" s="178"/>
      <c r="G12" s="164">
        <f>ROUND((SUM(L10:L11))/1,2)</f>
        <v>0</v>
      </c>
      <c r="H12" s="164">
        <f>ROUND((SUM(M10:M11))/1,2)</f>
        <v>0</v>
      </c>
      <c r="I12" s="164">
        <f>ROUND((SUM(I10:I11))/1,2)</f>
        <v>0</v>
      </c>
      <c r="J12" s="161"/>
      <c r="K12" s="161"/>
      <c r="L12" s="161">
        <f>ROUND((SUM(L10:L11))/1,2)</f>
        <v>0</v>
      </c>
      <c r="M12" s="161">
        <f>ROUND((SUM(M10:M11))/1,2)</f>
        <v>0</v>
      </c>
      <c r="N12" s="161"/>
      <c r="O12" s="161"/>
      <c r="P12" s="189"/>
      <c r="Q12" s="161"/>
      <c r="R12" s="161"/>
      <c r="S12" s="189">
        <f>ROUND((SUM(S10:S11))/1,2)</f>
        <v>0</v>
      </c>
      <c r="T12" s="158"/>
      <c r="U12" s="158"/>
      <c r="V12" s="2">
        <f>ROUND((SUM(V10:V11))/1,2)</f>
        <v>0</v>
      </c>
      <c r="W12" s="158"/>
      <c r="X12" s="158"/>
      <c r="Y12" s="158"/>
      <c r="Z12" s="158"/>
    </row>
    <row r="13" spans="1:26" x14ac:dyDescent="0.25">
      <c r="A13" s="1"/>
      <c r="B13" s="1"/>
      <c r="C13" s="1"/>
      <c r="D13" s="1"/>
      <c r="E13" s="1"/>
      <c r="F13" s="174"/>
      <c r="G13" s="154"/>
      <c r="H13" s="154"/>
      <c r="I13" s="154"/>
      <c r="J13" s="1"/>
      <c r="K13" s="1"/>
      <c r="L13" s="1"/>
      <c r="M13" s="1"/>
      <c r="N13" s="1"/>
      <c r="O13" s="1"/>
      <c r="P13" s="1"/>
      <c r="Q13" s="1"/>
      <c r="R13" s="1"/>
      <c r="S13" s="1"/>
      <c r="V13" s="1"/>
    </row>
    <row r="14" spans="1:26" x14ac:dyDescent="0.25">
      <c r="A14" s="161"/>
      <c r="B14" s="161"/>
      <c r="C14" s="179">
        <v>9</v>
      </c>
      <c r="D14" s="179" t="s">
        <v>71</v>
      </c>
      <c r="E14" s="161"/>
      <c r="F14" s="178"/>
      <c r="G14" s="162"/>
      <c r="H14" s="162"/>
      <c r="I14" s="162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58"/>
      <c r="U14" s="158"/>
      <c r="V14" s="161"/>
      <c r="W14" s="158"/>
      <c r="X14" s="158"/>
      <c r="Y14" s="158"/>
      <c r="Z14" s="158"/>
    </row>
    <row r="15" spans="1:26" ht="24.95" customHeight="1" x14ac:dyDescent="0.25">
      <c r="A15" s="185">
        <v>2</v>
      </c>
      <c r="B15" s="180" t="s">
        <v>92</v>
      </c>
      <c r="C15" s="186" t="s">
        <v>112</v>
      </c>
      <c r="D15" s="180" t="s">
        <v>153</v>
      </c>
      <c r="E15" s="180" t="s">
        <v>102</v>
      </c>
      <c r="F15" s="181">
        <v>221.72</v>
      </c>
      <c r="G15" s="187"/>
      <c r="H15" s="187"/>
      <c r="I15" s="182">
        <f>ROUND(F15*(G15+H15),2)</f>
        <v>0</v>
      </c>
      <c r="J15" s="180">
        <f>ROUND(F15*(N15),2)</f>
        <v>0</v>
      </c>
      <c r="K15" s="183">
        <f>ROUND(F15*(O15),2)</f>
        <v>0</v>
      </c>
      <c r="L15" s="183">
        <f>ROUND(F15*(G15),2)</f>
        <v>0</v>
      </c>
      <c r="M15" s="183">
        <f>ROUND(F15*(H15),2)</f>
        <v>0</v>
      </c>
      <c r="N15" s="183">
        <v>0</v>
      </c>
      <c r="O15" s="183"/>
      <c r="P15" s="188"/>
      <c r="Q15" s="188"/>
      <c r="R15" s="188"/>
      <c r="S15" s="183">
        <f>ROUND(F15*(P15),3)</f>
        <v>0</v>
      </c>
      <c r="T15" s="184"/>
      <c r="U15" s="184"/>
      <c r="V15" s="188"/>
      <c r="Z15">
        <v>0</v>
      </c>
    </row>
    <row r="16" spans="1:26" ht="24.95" customHeight="1" x14ac:dyDescent="0.25">
      <c r="A16" s="185">
        <v>3</v>
      </c>
      <c r="B16" s="180" t="s">
        <v>92</v>
      </c>
      <c r="C16" s="186" t="s">
        <v>154</v>
      </c>
      <c r="D16" s="180" t="s">
        <v>155</v>
      </c>
      <c r="E16" s="180" t="s">
        <v>156</v>
      </c>
      <c r="F16" s="181">
        <v>133</v>
      </c>
      <c r="G16" s="187"/>
      <c r="H16" s="187"/>
      <c r="I16" s="182">
        <f>ROUND(F16*(G16+H16),2)</f>
        <v>0</v>
      </c>
      <c r="J16" s="180">
        <f>ROUND(F16*(N16),2)</f>
        <v>0</v>
      </c>
      <c r="K16" s="183">
        <f>ROUND(F16*(O16),2)</f>
        <v>0</v>
      </c>
      <c r="L16" s="183">
        <f>ROUND(F16*(G16),2)</f>
        <v>0</v>
      </c>
      <c r="M16" s="183">
        <f>ROUND(F16*(H16),2)</f>
        <v>0</v>
      </c>
      <c r="N16" s="183">
        <v>0</v>
      </c>
      <c r="O16" s="183"/>
      <c r="P16" s="188"/>
      <c r="Q16" s="188"/>
      <c r="R16" s="188"/>
      <c r="S16" s="183">
        <f>ROUND(F16*(P16),3)</f>
        <v>0</v>
      </c>
      <c r="T16" s="184"/>
      <c r="U16" s="184"/>
      <c r="V16" s="188"/>
      <c r="Z16">
        <v>0</v>
      </c>
    </row>
    <row r="17" spans="1:26" ht="24.95" customHeight="1" x14ac:dyDescent="0.25">
      <c r="A17" s="185">
        <v>4</v>
      </c>
      <c r="B17" s="180" t="s">
        <v>114</v>
      </c>
      <c r="C17" s="186" t="s">
        <v>115</v>
      </c>
      <c r="D17" s="180" t="s">
        <v>116</v>
      </c>
      <c r="E17" s="180" t="s">
        <v>117</v>
      </c>
      <c r="F17" s="181">
        <v>1.5740000000000001</v>
      </c>
      <c r="G17" s="187"/>
      <c r="H17" s="187"/>
      <c r="I17" s="182">
        <f>ROUND(F17*(G17+H17),2)</f>
        <v>0</v>
      </c>
      <c r="J17" s="180">
        <f>ROUND(F17*(N17),2)</f>
        <v>0</v>
      </c>
      <c r="K17" s="183">
        <f>ROUND(F17*(O17),2)</f>
        <v>0</v>
      </c>
      <c r="L17" s="183">
        <f>ROUND(F17*(G17),2)</f>
        <v>0</v>
      </c>
      <c r="M17" s="183">
        <f>ROUND(F17*(H17),2)</f>
        <v>0</v>
      </c>
      <c r="N17" s="183">
        <v>0</v>
      </c>
      <c r="O17" s="183"/>
      <c r="P17" s="188"/>
      <c r="Q17" s="188"/>
      <c r="R17" s="188"/>
      <c r="S17" s="183">
        <f>ROUND(F17*(P17),3)</f>
        <v>0</v>
      </c>
      <c r="T17" s="184"/>
      <c r="U17" s="184"/>
      <c r="V17" s="188"/>
      <c r="Z17">
        <v>0</v>
      </c>
    </row>
    <row r="18" spans="1:26" ht="24.95" customHeight="1" x14ac:dyDescent="0.25">
      <c r="A18" s="185">
        <v>5</v>
      </c>
      <c r="B18" s="180" t="s">
        <v>114</v>
      </c>
      <c r="C18" s="186" t="s">
        <v>118</v>
      </c>
      <c r="D18" s="180" t="s">
        <v>119</v>
      </c>
      <c r="E18" s="180" t="s">
        <v>117</v>
      </c>
      <c r="F18" s="181">
        <v>12.592000000000001</v>
      </c>
      <c r="G18" s="187"/>
      <c r="H18" s="187"/>
      <c r="I18" s="182">
        <f>ROUND(F18*(G18+H18),2)</f>
        <v>0</v>
      </c>
      <c r="J18" s="180">
        <f>ROUND(F18*(N18),2)</f>
        <v>0</v>
      </c>
      <c r="K18" s="183">
        <f>ROUND(F18*(O18),2)</f>
        <v>0</v>
      </c>
      <c r="L18" s="183">
        <f>ROUND(F18*(G18),2)</f>
        <v>0</v>
      </c>
      <c r="M18" s="183">
        <f>ROUND(F18*(H18),2)</f>
        <v>0</v>
      </c>
      <c r="N18" s="183">
        <v>0</v>
      </c>
      <c r="O18" s="183"/>
      <c r="P18" s="188"/>
      <c r="Q18" s="188"/>
      <c r="R18" s="188"/>
      <c r="S18" s="183">
        <f>ROUND(F18*(P18),3)</f>
        <v>0</v>
      </c>
      <c r="T18" s="184"/>
      <c r="U18" s="184"/>
      <c r="V18" s="188"/>
      <c r="Z18">
        <v>0</v>
      </c>
    </row>
    <row r="19" spans="1:26" ht="24.95" customHeight="1" x14ac:dyDescent="0.25">
      <c r="A19" s="185">
        <v>6</v>
      </c>
      <c r="B19" s="180" t="s">
        <v>114</v>
      </c>
      <c r="C19" s="186" t="s">
        <v>120</v>
      </c>
      <c r="D19" s="180" t="s">
        <v>121</v>
      </c>
      <c r="E19" s="180" t="s">
        <v>117</v>
      </c>
      <c r="F19" s="181">
        <v>1.5740000000000001</v>
      </c>
      <c r="G19" s="187"/>
      <c r="H19" s="187"/>
      <c r="I19" s="182">
        <f>ROUND(F19*(G19+H19),2)</f>
        <v>0</v>
      </c>
      <c r="J19" s="180">
        <f>ROUND(F19*(N19),2)</f>
        <v>0</v>
      </c>
      <c r="K19" s="183">
        <f>ROUND(F19*(O19),2)</f>
        <v>0</v>
      </c>
      <c r="L19" s="183">
        <f>ROUND(F19*(G19),2)</f>
        <v>0</v>
      </c>
      <c r="M19" s="183">
        <f>ROUND(F19*(H19),2)</f>
        <v>0</v>
      </c>
      <c r="N19" s="183">
        <v>0</v>
      </c>
      <c r="O19" s="183"/>
      <c r="P19" s="188"/>
      <c r="Q19" s="188"/>
      <c r="R19" s="188"/>
      <c r="S19" s="183">
        <f>ROUND(F19*(P19),3)</f>
        <v>0</v>
      </c>
      <c r="T19" s="184"/>
      <c r="U19" s="184"/>
      <c r="V19" s="188"/>
      <c r="Z19">
        <v>0</v>
      </c>
    </row>
    <row r="20" spans="1:26" ht="24.95" customHeight="1" x14ac:dyDescent="0.25">
      <c r="A20" s="185">
        <v>7</v>
      </c>
      <c r="B20" s="180" t="s">
        <v>114</v>
      </c>
      <c r="C20" s="186" t="s">
        <v>122</v>
      </c>
      <c r="D20" s="180" t="s">
        <v>123</v>
      </c>
      <c r="E20" s="180" t="s">
        <v>117</v>
      </c>
      <c r="F20" s="181">
        <v>1.5740000000000001</v>
      </c>
      <c r="G20" s="187"/>
      <c r="H20" s="187"/>
      <c r="I20" s="182">
        <f>ROUND(F20*(G20+H20),2)</f>
        <v>0</v>
      </c>
      <c r="J20" s="180">
        <f>ROUND(F20*(N20),2)</f>
        <v>0</v>
      </c>
      <c r="K20" s="183">
        <f>ROUND(F20*(O20),2)</f>
        <v>0</v>
      </c>
      <c r="L20" s="183">
        <f>ROUND(F20*(G20),2)</f>
        <v>0</v>
      </c>
      <c r="M20" s="183">
        <f>ROUND(F20*(H20),2)</f>
        <v>0</v>
      </c>
      <c r="N20" s="183">
        <v>0</v>
      </c>
      <c r="O20" s="183"/>
      <c r="P20" s="188"/>
      <c r="Q20" s="188"/>
      <c r="R20" s="188"/>
      <c r="S20" s="183">
        <f>ROUND(F20*(P20),3)</f>
        <v>0</v>
      </c>
      <c r="T20" s="184"/>
      <c r="U20" s="184"/>
      <c r="V20" s="188"/>
      <c r="Z20">
        <v>0</v>
      </c>
    </row>
    <row r="21" spans="1:26" ht="24.95" customHeight="1" x14ac:dyDescent="0.25">
      <c r="A21" s="185">
        <v>8</v>
      </c>
      <c r="B21" s="180" t="s">
        <v>114</v>
      </c>
      <c r="C21" s="186" t="s">
        <v>124</v>
      </c>
      <c r="D21" s="180" t="s">
        <v>125</v>
      </c>
      <c r="E21" s="180" t="s">
        <v>117</v>
      </c>
      <c r="F21" s="181">
        <v>1.5740000000000001</v>
      </c>
      <c r="G21" s="187"/>
      <c r="H21" s="187"/>
      <c r="I21" s="182">
        <f>ROUND(F21*(G21+H21),2)</f>
        <v>0</v>
      </c>
      <c r="J21" s="180">
        <f>ROUND(F21*(N21),2)</f>
        <v>0</v>
      </c>
      <c r="K21" s="183">
        <f>ROUND(F21*(O21),2)</f>
        <v>0</v>
      </c>
      <c r="L21" s="183">
        <f>ROUND(F21*(G21),2)</f>
        <v>0</v>
      </c>
      <c r="M21" s="183">
        <f>ROUND(F21*(H21),2)</f>
        <v>0</v>
      </c>
      <c r="N21" s="183">
        <v>0</v>
      </c>
      <c r="O21" s="183"/>
      <c r="P21" s="188"/>
      <c r="Q21" s="188"/>
      <c r="R21" s="188"/>
      <c r="S21" s="183">
        <f>ROUND(F21*(P21),3)</f>
        <v>0</v>
      </c>
      <c r="T21" s="184"/>
      <c r="U21" s="184"/>
      <c r="V21" s="188"/>
      <c r="Z21">
        <v>0</v>
      </c>
    </row>
    <row r="22" spans="1:26" ht="24.95" customHeight="1" x14ac:dyDescent="0.25">
      <c r="A22" s="185">
        <v>9</v>
      </c>
      <c r="B22" s="180" t="s">
        <v>114</v>
      </c>
      <c r="C22" s="186" t="s">
        <v>157</v>
      </c>
      <c r="D22" s="180" t="s">
        <v>158</v>
      </c>
      <c r="E22" s="180" t="s">
        <v>117</v>
      </c>
      <c r="F22" s="181">
        <v>1.5740000000000001</v>
      </c>
      <c r="G22" s="187"/>
      <c r="H22" s="187"/>
      <c r="I22" s="182">
        <f>ROUND(F22*(G22+H22),2)</f>
        <v>0</v>
      </c>
      <c r="J22" s="180">
        <f>ROUND(F22*(N22),2)</f>
        <v>0</v>
      </c>
      <c r="K22" s="183">
        <f>ROUND(F22*(O22),2)</f>
        <v>0</v>
      </c>
      <c r="L22" s="183">
        <f>ROUND(F22*(G22),2)</f>
        <v>0</v>
      </c>
      <c r="M22" s="183">
        <f>ROUND(F22*(H22),2)</f>
        <v>0</v>
      </c>
      <c r="N22" s="183">
        <v>0</v>
      </c>
      <c r="O22" s="183"/>
      <c r="P22" s="188"/>
      <c r="Q22" s="188"/>
      <c r="R22" s="188"/>
      <c r="S22" s="183">
        <f>ROUND(F22*(P22),3)</f>
        <v>0</v>
      </c>
      <c r="T22" s="184"/>
      <c r="U22" s="184"/>
      <c r="V22" s="188"/>
      <c r="Z22">
        <v>0</v>
      </c>
    </row>
    <row r="23" spans="1:26" x14ac:dyDescent="0.25">
      <c r="A23" s="161"/>
      <c r="B23" s="161"/>
      <c r="C23" s="179">
        <v>9</v>
      </c>
      <c r="D23" s="179" t="s">
        <v>71</v>
      </c>
      <c r="E23" s="161"/>
      <c r="F23" s="178"/>
      <c r="G23" s="164">
        <f>ROUND((SUM(L14:L22))/1,2)</f>
        <v>0</v>
      </c>
      <c r="H23" s="164">
        <f>ROUND((SUM(M14:M22))/1,2)</f>
        <v>0</v>
      </c>
      <c r="I23" s="164">
        <f>ROUND((SUM(I14:I22))/1,2)</f>
        <v>0</v>
      </c>
      <c r="J23" s="161"/>
      <c r="K23" s="161"/>
      <c r="L23" s="161">
        <f>ROUND((SUM(L14:L22))/1,2)</f>
        <v>0</v>
      </c>
      <c r="M23" s="161">
        <f>ROUND((SUM(M14:M22))/1,2)</f>
        <v>0</v>
      </c>
      <c r="N23" s="161"/>
      <c r="O23" s="161"/>
      <c r="P23" s="189"/>
      <c r="Q23" s="161"/>
      <c r="R23" s="161"/>
      <c r="S23" s="189">
        <f>ROUND((SUM(S14:S22))/1,2)</f>
        <v>0</v>
      </c>
      <c r="T23" s="158"/>
      <c r="U23" s="158"/>
      <c r="V23" s="2">
        <f>ROUND((SUM(V14:V22))/1,2)</f>
        <v>0</v>
      </c>
      <c r="W23" s="158"/>
      <c r="X23" s="158"/>
      <c r="Y23" s="158"/>
      <c r="Z23" s="158"/>
    </row>
    <row r="24" spans="1:26" x14ac:dyDescent="0.25">
      <c r="A24" s="1"/>
      <c r="B24" s="1"/>
      <c r="C24" s="1"/>
      <c r="D24" s="1"/>
      <c r="E24" s="1"/>
      <c r="F24" s="174"/>
      <c r="G24" s="154"/>
      <c r="H24" s="154"/>
      <c r="I24" s="154"/>
      <c r="J24" s="1"/>
      <c r="K24" s="1"/>
      <c r="L24" s="1"/>
      <c r="M24" s="1"/>
      <c r="N24" s="1"/>
      <c r="O24" s="1"/>
      <c r="P24" s="1"/>
      <c r="Q24" s="1"/>
      <c r="R24" s="1"/>
      <c r="S24" s="1"/>
      <c r="V24" s="1"/>
    </row>
    <row r="25" spans="1:26" x14ac:dyDescent="0.25">
      <c r="A25" s="161"/>
      <c r="B25" s="161"/>
      <c r="C25" s="179">
        <v>99</v>
      </c>
      <c r="D25" s="179" t="s">
        <v>72</v>
      </c>
      <c r="E25" s="161"/>
      <c r="F25" s="178"/>
      <c r="G25" s="162"/>
      <c r="H25" s="162"/>
      <c r="I25" s="162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58"/>
      <c r="U25" s="158"/>
      <c r="V25" s="161"/>
      <c r="W25" s="158"/>
      <c r="X25" s="158"/>
      <c r="Y25" s="158"/>
      <c r="Z25" s="158"/>
    </row>
    <row r="26" spans="1:26" ht="24.95" customHeight="1" x14ac:dyDescent="0.25">
      <c r="A26" s="185">
        <v>10</v>
      </c>
      <c r="B26" s="180" t="s">
        <v>99</v>
      </c>
      <c r="C26" s="186" t="s">
        <v>128</v>
      </c>
      <c r="D26" s="180" t="s">
        <v>129</v>
      </c>
      <c r="E26" s="180" t="s">
        <v>117</v>
      </c>
      <c r="F26" s="181">
        <v>3.2010000000000001</v>
      </c>
      <c r="G26" s="187"/>
      <c r="H26" s="187"/>
      <c r="I26" s="182">
        <f>ROUND(F26*(G26+H26),2)</f>
        <v>0</v>
      </c>
      <c r="J26" s="180">
        <f>ROUND(F26*(N26),2)</f>
        <v>0</v>
      </c>
      <c r="K26" s="183">
        <f>ROUND(F26*(O26),2)</f>
        <v>0</v>
      </c>
      <c r="L26" s="183">
        <f>ROUND(F26*(G26),2)</f>
        <v>0</v>
      </c>
      <c r="M26" s="183">
        <f>ROUND(F26*(H26),2)</f>
        <v>0</v>
      </c>
      <c r="N26" s="183">
        <v>0</v>
      </c>
      <c r="O26" s="183"/>
      <c r="P26" s="188"/>
      <c r="Q26" s="188"/>
      <c r="R26" s="188"/>
      <c r="S26" s="183">
        <f>ROUND(F26*(P26),3)</f>
        <v>0</v>
      </c>
      <c r="T26" s="184"/>
      <c r="U26" s="184"/>
      <c r="V26" s="188"/>
      <c r="Z26">
        <v>0</v>
      </c>
    </row>
    <row r="27" spans="1:26" x14ac:dyDescent="0.25">
      <c r="A27" s="161"/>
      <c r="B27" s="161"/>
      <c r="C27" s="179">
        <v>99</v>
      </c>
      <c r="D27" s="179" t="s">
        <v>72</v>
      </c>
      <c r="E27" s="161"/>
      <c r="F27" s="178"/>
      <c r="G27" s="164">
        <f>ROUND((SUM(L25:L26))/1,2)</f>
        <v>0</v>
      </c>
      <c r="H27" s="164">
        <f>ROUND((SUM(M25:M26))/1,2)</f>
        <v>0</v>
      </c>
      <c r="I27" s="164">
        <f>ROUND((SUM(I25:I26))/1,2)</f>
        <v>0</v>
      </c>
      <c r="J27" s="161"/>
      <c r="K27" s="161"/>
      <c r="L27" s="161">
        <f>ROUND((SUM(L25:L26))/1,2)</f>
        <v>0</v>
      </c>
      <c r="M27" s="161">
        <f>ROUND((SUM(M25:M26))/1,2)</f>
        <v>0</v>
      </c>
      <c r="N27" s="161"/>
      <c r="O27" s="161"/>
      <c r="P27" s="189"/>
      <c r="Q27" s="161"/>
      <c r="R27" s="161"/>
      <c r="S27" s="189">
        <f>ROUND((SUM(S25:S26))/1,2)</f>
        <v>0</v>
      </c>
      <c r="T27" s="158"/>
      <c r="U27" s="158"/>
      <c r="V27" s="2">
        <f>ROUND((SUM(V25:V26))/1,2)</f>
        <v>0</v>
      </c>
      <c r="W27" s="158"/>
      <c r="X27" s="158"/>
      <c r="Y27" s="158"/>
      <c r="Z27" s="158"/>
    </row>
    <row r="28" spans="1:26" x14ac:dyDescent="0.25">
      <c r="A28" s="1"/>
      <c r="B28" s="1"/>
      <c r="C28" s="1"/>
      <c r="D28" s="1"/>
      <c r="E28" s="1"/>
      <c r="F28" s="174"/>
      <c r="G28" s="154"/>
      <c r="H28" s="154"/>
      <c r="I28" s="154"/>
      <c r="J28" s="1"/>
      <c r="K28" s="1"/>
      <c r="L28" s="1"/>
      <c r="M28" s="1"/>
      <c r="N28" s="1"/>
      <c r="O28" s="1"/>
      <c r="P28" s="1"/>
      <c r="Q28" s="1"/>
      <c r="R28" s="1"/>
      <c r="S28" s="1"/>
      <c r="V28" s="1"/>
    </row>
    <row r="29" spans="1:26" x14ac:dyDescent="0.25">
      <c r="A29" s="161"/>
      <c r="B29" s="161"/>
      <c r="C29" s="161"/>
      <c r="D29" s="2" t="s">
        <v>69</v>
      </c>
      <c r="E29" s="161"/>
      <c r="F29" s="178"/>
      <c r="G29" s="164">
        <f>ROUND((SUM(L9:L28))/2,2)</f>
        <v>0</v>
      </c>
      <c r="H29" s="164">
        <f>ROUND((SUM(M9:M28))/2,2)</f>
        <v>0</v>
      </c>
      <c r="I29" s="164">
        <f>ROUND((SUM(I9:I28))/2,2)</f>
        <v>0</v>
      </c>
      <c r="J29" s="162"/>
      <c r="K29" s="161"/>
      <c r="L29" s="162">
        <f>ROUND((SUM(L9:L28))/2,2)</f>
        <v>0</v>
      </c>
      <c r="M29" s="162">
        <f>ROUND((SUM(M9:M28))/2,2)</f>
        <v>0</v>
      </c>
      <c r="N29" s="161"/>
      <c r="O29" s="161"/>
      <c r="P29" s="189"/>
      <c r="Q29" s="161"/>
      <c r="R29" s="161"/>
      <c r="S29" s="189">
        <f>ROUND((SUM(S9:S28))/2,2)</f>
        <v>0</v>
      </c>
      <c r="T29" s="158"/>
      <c r="U29" s="158"/>
      <c r="V29" s="2">
        <f>ROUND((SUM(V9:V28))/2,2)</f>
        <v>0</v>
      </c>
    </row>
    <row r="30" spans="1:26" x14ac:dyDescent="0.25">
      <c r="A30" s="1"/>
      <c r="B30" s="1"/>
      <c r="C30" s="1"/>
      <c r="D30" s="1"/>
      <c r="E30" s="1"/>
      <c r="F30" s="174"/>
      <c r="G30" s="154"/>
      <c r="H30" s="154"/>
      <c r="I30" s="154"/>
      <c r="J30" s="1"/>
      <c r="K30" s="1"/>
      <c r="L30" s="1"/>
      <c r="M30" s="1"/>
      <c r="N30" s="1"/>
      <c r="O30" s="1"/>
      <c r="P30" s="1"/>
      <c r="Q30" s="1"/>
      <c r="R30" s="1"/>
      <c r="S30" s="1"/>
      <c r="V30" s="1"/>
    </row>
    <row r="31" spans="1:26" x14ac:dyDescent="0.25">
      <c r="A31" s="161"/>
      <c r="B31" s="161"/>
      <c r="C31" s="161"/>
      <c r="D31" s="2" t="s">
        <v>73</v>
      </c>
      <c r="E31" s="161"/>
      <c r="F31" s="178"/>
      <c r="G31" s="162"/>
      <c r="H31" s="162"/>
      <c r="I31" s="162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58"/>
      <c r="U31" s="158"/>
      <c r="V31" s="161"/>
      <c r="W31" s="158"/>
      <c r="X31" s="158"/>
      <c r="Y31" s="158"/>
      <c r="Z31" s="158"/>
    </row>
    <row r="32" spans="1:26" x14ac:dyDescent="0.25">
      <c r="A32" s="161"/>
      <c r="B32" s="161"/>
      <c r="C32" s="179">
        <v>712</v>
      </c>
      <c r="D32" s="179" t="s">
        <v>74</v>
      </c>
      <c r="E32" s="161"/>
      <c r="F32" s="178"/>
      <c r="G32" s="162"/>
      <c r="H32" s="162"/>
      <c r="I32" s="162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58"/>
      <c r="U32" s="158"/>
      <c r="V32" s="161"/>
      <c r="W32" s="158"/>
      <c r="X32" s="158"/>
      <c r="Y32" s="158"/>
      <c r="Z32" s="158"/>
    </row>
    <row r="33" spans="1:26" ht="24.95" customHeight="1" x14ac:dyDescent="0.25">
      <c r="A33" s="185">
        <v>11</v>
      </c>
      <c r="B33" s="180" t="s">
        <v>92</v>
      </c>
      <c r="C33" s="186" t="s">
        <v>159</v>
      </c>
      <c r="D33" s="180" t="s">
        <v>160</v>
      </c>
      <c r="E33" s="180" t="s">
        <v>95</v>
      </c>
      <c r="F33" s="181">
        <v>63.4</v>
      </c>
      <c r="G33" s="187"/>
      <c r="H33" s="187"/>
      <c r="I33" s="182">
        <f>ROUND(F33*(G33+H33),2)</f>
        <v>0</v>
      </c>
      <c r="J33" s="180">
        <f>ROUND(F33*(N33),2)</f>
        <v>0</v>
      </c>
      <c r="K33" s="183">
        <f>ROUND(F33*(O33),2)</f>
        <v>0</v>
      </c>
      <c r="L33" s="183">
        <f>ROUND(F33*(G33),2)</f>
        <v>0</v>
      </c>
      <c r="M33" s="183">
        <f>ROUND(F33*(H33),2)</f>
        <v>0</v>
      </c>
      <c r="N33" s="183">
        <v>0</v>
      </c>
      <c r="O33" s="183"/>
      <c r="P33" s="188"/>
      <c r="Q33" s="188"/>
      <c r="R33" s="188"/>
      <c r="S33" s="183">
        <f>ROUND(F33*(P33),3)</f>
        <v>0</v>
      </c>
      <c r="T33" s="184"/>
      <c r="U33" s="184"/>
      <c r="V33" s="188"/>
      <c r="Z33">
        <v>0</v>
      </c>
    </row>
    <row r="34" spans="1:26" ht="35.1" customHeight="1" x14ac:dyDescent="0.25">
      <c r="A34" s="185">
        <v>12</v>
      </c>
      <c r="B34" s="180" t="s">
        <v>92</v>
      </c>
      <c r="C34" s="186" t="s">
        <v>161</v>
      </c>
      <c r="D34" s="180" t="s">
        <v>162</v>
      </c>
      <c r="E34" s="180" t="s">
        <v>105</v>
      </c>
      <c r="F34" s="181">
        <v>134.4</v>
      </c>
      <c r="G34" s="187"/>
      <c r="H34" s="187"/>
      <c r="I34" s="182">
        <f>ROUND(F34*(G34+H34),2)</f>
        <v>0</v>
      </c>
      <c r="J34" s="180">
        <f>ROUND(F34*(N34),2)</f>
        <v>0</v>
      </c>
      <c r="K34" s="183">
        <f>ROUND(F34*(O34),2)</f>
        <v>0</v>
      </c>
      <c r="L34" s="183">
        <f>ROUND(F34*(G34),2)</f>
        <v>0</v>
      </c>
      <c r="M34" s="183">
        <f>ROUND(F34*(H34),2)</f>
        <v>0</v>
      </c>
      <c r="N34" s="183">
        <v>0</v>
      </c>
      <c r="O34" s="183"/>
      <c r="P34" s="188"/>
      <c r="Q34" s="188"/>
      <c r="R34" s="188"/>
      <c r="S34" s="183">
        <f>ROUND(F34*(P34),3)</f>
        <v>0</v>
      </c>
      <c r="T34" s="184"/>
      <c r="U34" s="184"/>
      <c r="V34" s="188"/>
      <c r="Z34">
        <v>0</v>
      </c>
    </row>
    <row r="35" spans="1:26" ht="24.95" customHeight="1" x14ac:dyDescent="0.25">
      <c r="A35" s="185">
        <v>13</v>
      </c>
      <c r="B35" s="180" t="s">
        <v>92</v>
      </c>
      <c r="C35" s="186" t="s">
        <v>163</v>
      </c>
      <c r="D35" s="180" t="s">
        <v>164</v>
      </c>
      <c r="E35" s="180" t="s">
        <v>165</v>
      </c>
      <c r="F35" s="181">
        <v>1</v>
      </c>
      <c r="G35" s="187"/>
      <c r="H35" s="187"/>
      <c r="I35" s="182">
        <f>ROUND(F35*(G35+H35),2)</f>
        <v>0</v>
      </c>
      <c r="J35" s="180">
        <f>ROUND(F35*(N35),2)</f>
        <v>0</v>
      </c>
      <c r="K35" s="183">
        <f>ROUND(F35*(O35),2)</f>
        <v>0</v>
      </c>
      <c r="L35" s="183">
        <f>ROUND(F35*(G35),2)</f>
        <v>0</v>
      </c>
      <c r="M35" s="183">
        <f>ROUND(F35*(H35),2)</f>
        <v>0</v>
      </c>
      <c r="N35" s="183">
        <v>0</v>
      </c>
      <c r="O35" s="183"/>
      <c r="P35" s="188"/>
      <c r="Q35" s="188"/>
      <c r="R35" s="188"/>
      <c r="S35" s="183">
        <f>ROUND(F35*(P35),3)</f>
        <v>0</v>
      </c>
      <c r="T35" s="184"/>
      <c r="U35" s="184"/>
      <c r="V35" s="188"/>
      <c r="Z35">
        <v>0</v>
      </c>
    </row>
    <row r="36" spans="1:26" ht="35.1" customHeight="1" x14ac:dyDescent="0.25">
      <c r="A36" s="185">
        <v>14</v>
      </c>
      <c r="B36" s="180" t="s">
        <v>134</v>
      </c>
      <c r="C36" s="186" t="s">
        <v>166</v>
      </c>
      <c r="D36" s="180" t="s">
        <v>167</v>
      </c>
      <c r="E36" s="180" t="s">
        <v>102</v>
      </c>
      <c r="F36" s="181">
        <v>221.72</v>
      </c>
      <c r="G36" s="187"/>
      <c r="H36" s="187"/>
      <c r="I36" s="182">
        <f>ROUND(F36*(G36+H36),2)</f>
        <v>0</v>
      </c>
      <c r="J36" s="180">
        <f>ROUND(F36*(N36),2)</f>
        <v>0</v>
      </c>
      <c r="K36" s="183">
        <f>ROUND(F36*(O36),2)</f>
        <v>0</v>
      </c>
      <c r="L36" s="183">
        <f>ROUND(F36*(G36),2)</f>
        <v>0</v>
      </c>
      <c r="M36" s="183">
        <f>ROUND(F36*(H36),2)</f>
        <v>0</v>
      </c>
      <c r="N36" s="183">
        <v>0</v>
      </c>
      <c r="O36" s="183"/>
      <c r="P36" s="188">
        <v>9.0000000000000006E-5</v>
      </c>
      <c r="Q36" s="188"/>
      <c r="R36" s="188">
        <v>9.0000000000000006E-5</v>
      </c>
      <c r="S36" s="183">
        <f>ROUND(F36*(P36),3)</f>
        <v>0.02</v>
      </c>
      <c r="T36" s="184"/>
      <c r="U36" s="184"/>
      <c r="V36" s="188"/>
      <c r="Z36">
        <v>0</v>
      </c>
    </row>
    <row r="37" spans="1:26" ht="35.1" customHeight="1" x14ac:dyDescent="0.25">
      <c r="A37" s="185">
        <v>15</v>
      </c>
      <c r="B37" s="180" t="s">
        <v>92</v>
      </c>
      <c r="C37" s="186" t="s">
        <v>168</v>
      </c>
      <c r="D37" s="180" t="s">
        <v>169</v>
      </c>
      <c r="E37" s="180" t="s">
        <v>156</v>
      </c>
      <c r="F37" s="181">
        <v>0.6</v>
      </c>
      <c r="G37" s="187"/>
      <c r="H37" s="187"/>
      <c r="I37" s="182">
        <f>ROUND(F37*(G37+H37),2)</f>
        <v>0</v>
      </c>
      <c r="J37" s="180">
        <f>ROUND(F37*(N37),2)</f>
        <v>0</v>
      </c>
      <c r="K37" s="183">
        <f>ROUND(F37*(O37),2)</f>
        <v>0</v>
      </c>
      <c r="L37" s="183">
        <f>ROUND(F37*(G37),2)</f>
        <v>0</v>
      </c>
      <c r="M37" s="183">
        <f>ROUND(F37*(H37),2)</f>
        <v>0</v>
      </c>
      <c r="N37" s="183">
        <v>0</v>
      </c>
      <c r="O37" s="183"/>
      <c r="P37" s="188"/>
      <c r="Q37" s="188"/>
      <c r="R37" s="188"/>
      <c r="S37" s="183">
        <f>ROUND(F37*(P37),3)</f>
        <v>0</v>
      </c>
      <c r="T37" s="184"/>
      <c r="U37" s="184"/>
      <c r="V37" s="188"/>
      <c r="Z37">
        <v>0</v>
      </c>
    </row>
    <row r="38" spans="1:26" ht="24.95" customHeight="1" x14ac:dyDescent="0.25">
      <c r="A38" s="200">
        <v>16</v>
      </c>
      <c r="B38" s="195" t="s">
        <v>170</v>
      </c>
      <c r="C38" s="201" t="s">
        <v>171</v>
      </c>
      <c r="D38" s="195" t="s">
        <v>172</v>
      </c>
      <c r="E38" s="195" t="s">
        <v>109</v>
      </c>
      <c r="F38" s="196">
        <v>289.01600000000002</v>
      </c>
      <c r="G38" s="202"/>
      <c r="H38" s="202"/>
      <c r="I38" s="197">
        <f>ROUND(F38*(G38+H38),2)</f>
        <v>0</v>
      </c>
      <c r="J38" s="195">
        <f>ROUND(F38*(N38),2)</f>
        <v>0</v>
      </c>
      <c r="K38" s="198">
        <f>ROUND(F38*(O38),2)</f>
        <v>0</v>
      </c>
      <c r="L38" s="198">
        <f>ROUND(F38*(G38),2)</f>
        <v>0</v>
      </c>
      <c r="M38" s="198">
        <f>ROUND(F38*(H38),2)</f>
        <v>0</v>
      </c>
      <c r="N38" s="198">
        <v>0</v>
      </c>
      <c r="O38" s="198"/>
      <c r="P38" s="203"/>
      <c r="Q38" s="203"/>
      <c r="R38" s="203"/>
      <c r="S38" s="198">
        <f>ROUND(F38*(P38),3)</f>
        <v>0</v>
      </c>
      <c r="T38" s="199"/>
      <c r="U38" s="199"/>
      <c r="V38" s="203"/>
      <c r="Z38">
        <v>0</v>
      </c>
    </row>
    <row r="39" spans="1:26" ht="24.95" customHeight="1" x14ac:dyDescent="0.25">
      <c r="A39" s="185">
        <v>17</v>
      </c>
      <c r="B39" s="180" t="s">
        <v>134</v>
      </c>
      <c r="C39" s="186" t="s">
        <v>173</v>
      </c>
      <c r="D39" s="180" t="s">
        <v>174</v>
      </c>
      <c r="E39" s="180" t="s">
        <v>137</v>
      </c>
      <c r="F39" s="181">
        <v>1108</v>
      </c>
      <c r="G39" s="187"/>
      <c r="H39" s="187"/>
      <c r="I39" s="182">
        <f>ROUND(F39*(G39+H39),2)</f>
        <v>0</v>
      </c>
      <c r="J39" s="180">
        <f>ROUND(F39*(N39),2)</f>
        <v>0</v>
      </c>
      <c r="K39" s="183">
        <f>ROUND(F39*(O39),2)</f>
        <v>0</v>
      </c>
      <c r="L39" s="183">
        <f>ROUND(F39*(G39),2)</f>
        <v>0</v>
      </c>
      <c r="M39" s="183">
        <f>ROUND(F39*(H39),2)</f>
        <v>0</v>
      </c>
      <c r="N39" s="183">
        <v>0</v>
      </c>
      <c r="O39" s="183"/>
      <c r="P39" s="188"/>
      <c r="Q39" s="188"/>
      <c r="R39" s="188"/>
      <c r="S39" s="183">
        <f>ROUND(F39*(P39),3)</f>
        <v>0</v>
      </c>
      <c r="T39" s="184"/>
      <c r="U39" s="184"/>
      <c r="V39" s="188"/>
      <c r="Z39">
        <v>0</v>
      </c>
    </row>
    <row r="40" spans="1:26" ht="24.95" customHeight="1" x14ac:dyDescent="0.25">
      <c r="A40" s="200">
        <v>18</v>
      </c>
      <c r="B40" s="195" t="s">
        <v>175</v>
      </c>
      <c r="C40" s="201" t="s">
        <v>176</v>
      </c>
      <c r="D40" s="195" t="s">
        <v>177</v>
      </c>
      <c r="E40" s="195" t="s">
        <v>137</v>
      </c>
      <c r="F40" s="196">
        <v>1108</v>
      </c>
      <c r="G40" s="202"/>
      <c r="H40" s="202"/>
      <c r="I40" s="197">
        <f>ROUND(F40*(G40+H40),2)</f>
        <v>0</v>
      </c>
      <c r="J40" s="195">
        <f>ROUND(F40*(N40),2)</f>
        <v>0</v>
      </c>
      <c r="K40" s="198">
        <f>ROUND(F40*(O40),2)</f>
        <v>0</v>
      </c>
      <c r="L40" s="198">
        <f>ROUND(F40*(G40),2)</f>
        <v>0</v>
      </c>
      <c r="M40" s="198">
        <f>ROUND(F40*(H40),2)</f>
        <v>0</v>
      </c>
      <c r="N40" s="198">
        <v>0</v>
      </c>
      <c r="O40" s="198"/>
      <c r="P40" s="203">
        <v>2.5999999999999998E-4</v>
      </c>
      <c r="Q40" s="203"/>
      <c r="R40" s="203">
        <v>2.5999999999999998E-4</v>
      </c>
      <c r="S40" s="198">
        <f>ROUND(F40*(P40),3)</f>
        <v>0.28799999999999998</v>
      </c>
      <c r="T40" s="199"/>
      <c r="U40" s="199"/>
      <c r="V40" s="203"/>
      <c r="Z40">
        <v>0</v>
      </c>
    </row>
    <row r="41" spans="1:26" ht="24.95" customHeight="1" x14ac:dyDescent="0.25">
      <c r="A41" s="185">
        <v>19</v>
      </c>
      <c r="B41" s="180" t="s">
        <v>134</v>
      </c>
      <c r="C41" s="186" t="s">
        <v>178</v>
      </c>
      <c r="D41" s="180" t="s">
        <v>179</v>
      </c>
      <c r="E41" s="180" t="s">
        <v>102</v>
      </c>
      <c r="F41" s="181">
        <v>222.32</v>
      </c>
      <c r="G41" s="187"/>
      <c r="H41" s="187"/>
      <c r="I41" s="182">
        <f>ROUND(F41*(G41+H41),2)</f>
        <v>0</v>
      </c>
      <c r="J41" s="180">
        <f>ROUND(F41*(N41),2)</f>
        <v>0</v>
      </c>
      <c r="K41" s="183">
        <f>ROUND(F41*(O41),2)</f>
        <v>0</v>
      </c>
      <c r="L41" s="183">
        <f>ROUND(F41*(G41),2)</f>
        <v>0</v>
      </c>
      <c r="M41" s="183">
        <f>ROUND(F41*(H41),2)</f>
        <v>0</v>
      </c>
      <c r="N41" s="183">
        <v>0</v>
      </c>
      <c r="O41" s="183"/>
      <c r="P41" s="188"/>
      <c r="Q41" s="188"/>
      <c r="R41" s="188"/>
      <c r="S41" s="183">
        <f>ROUND(F41*(P41),3)</f>
        <v>0</v>
      </c>
      <c r="T41" s="184"/>
      <c r="U41" s="184"/>
      <c r="V41" s="188"/>
      <c r="Z41">
        <v>0</v>
      </c>
    </row>
    <row r="42" spans="1:26" ht="23.25" x14ac:dyDescent="0.25">
      <c r="A42" s="185">
        <v>20</v>
      </c>
      <c r="B42" s="180" t="s">
        <v>134</v>
      </c>
      <c r="C42" s="186" t="s">
        <v>180</v>
      </c>
      <c r="D42" s="180" t="s">
        <v>181</v>
      </c>
      <c r="E42" s="180" t="s">
        <v>182</v>
      </c>
      <c r="F42" s="181">
        <v>124.2</v>
      </c>
      <c r="G42" s="187"/>
      <c r="H42" s="187"/>
      <c r="I42" s="182">
        <f>ROUND(F42*(G42+H42),2)</f>
        <v>0</v>
      </c>
      <c r="J42" s="180">
        <f>ROUND(F42*(N42),2)</f>
        <v>0</v>
      </c>
      <c r="K42" s="183">
        <f>ROUND(F42*(O42),2)</f>
        <v>0</v>
      </c>
      <c r="L42" s="183">
        <f>ROUND(F42*(G42),2)</f>
        <v>0</v>
      </c>
      <c r="M42" s="183">
        <f>ROUND(F42*(H42),2)</f>
        <v>0</v>
      </c>
      <c r="N42" s="183">
        <v>0</v>
      </c>
      <c r="O42" s="183"/>
      <c r="P42" s="188">
        <v>2.0000000000000002E-5</v>
      </c>
      <c r="Q42" s="188"/>
      <c r="R42" s="188">
        <v>2.0000000000000002E-5</v>
      </c>
      <c r="S42" s="183">
        <f>ROUND(F42*(P42),3)</f>
        <v>2E-3</v>
      </c>
      <c r="T42" s="184"/>
      <c r="U42" s="184"/>
      <c r="V42" s="188"/>
      <c r="Z42">
        <v>0</v>
      </c>
    </row>
    <row r="43" spans="1:26" ht="35.1" customHeight="1" x14ac:dyDescent="0.25">
      <c r="A43" s="185">
        <v>21</v>
      </c>
      <c r="B43" s="180" t="s">
        <v>92</v>
      </c>
      <c r="C43" s="186" t="s">
        <v>183</v>
      </c>
      <c r="D43" s="180" t="s">
        <v>184</v>
      </c>
      <c r="E43" s="180" t="s">
        <v>95</v>
      </c>
      <c r="F43" s="181">
        <v>6</v>
      </c>
      <c r="G43" s="187"/>
      <c r="H43" s="187"/>
      <c r="I43" s="182">
        <f>ROUND(F43*(G43+H43),2)</f>
        <v>0</v>
      </c>
      <c r="J43" s="180">
        <f>ROUND(F43*(N43),2)</f>
        <v>0</v>
      </c>
      <c r="K43" s="183">
        <f>ROUND(F43*(O43),2)</f>
        <v>0</v>
      </c>
      <c r="L43" s="183">
        <f>ROUND(F43*(G43),2)</f>
        <v>0</v>
      </c>
      <c r="M43" s="183">
        <f>ROUND(F43*(H43),2)</f>
        <v>0</v>
      </c>
      <c r="N43" s="183">
        <v>0</v>
      </c>
      <c r="O43" s="183"/>
      <c r="P43" s="188"/>
      <c r="Q43" s="188"/>
      <c r="R43" s="188"/>
      <c r="S43" s="183">
        <f>ROUND(F43*(P43),3)</f>
        <v>0</v>
      </c>
      <c r="T43" s="184"/>
      <c r="U43" s="184"/>
      <c r="V43" s="188"/>
      <c r="Z43">
        <v>0</v>
      </c>
    </row>
    <row r="44" spans="1:26" ht="24.95" customHeight="1" x14ac:dyDescent="0.25">
      <c r="A44" s="185">
        <v>22</v>
      </c>
      <c r="B44" s="180" t="s">
        <v>92</v>
      </c>
      <c r="C44" s="186" t="s">
        <v>185</v>
      </c>
      <c r="D44" s="180" t="s">
        <v>186</v>
      </c>
      <c r="E44" s="180" t="s">
        <v>182</v>
      </c>
      <c r="F44" s="181">
        <v>63</v>
      </c>
      <c r="G44" s="187"/>
      <c r="H44" s="187"/>
      <c r="I44" s="182">
        <f>ROUND(F44*(G44+H44),2)</f>
        <v>0</v>
      </c>
      <c r="J44" s="180">
        <f>ROUND(F44*(N44),2)</f>
        <v>0</v>
      </c>
      <c r="K44" s="183">
        <f>ROUND(F44*(O44),2)</f>
        <v>0</v>
      </c>
      <c r="L44" s="183">
        <f>ROUND(F44*(G44),2)</f>
        <v>0</v>
      </c>
      <c r="M44" s="183">
        <f>ROUND(F44*(H44),2)</f>
        <v>0</v>
      </c>
      <c r="N44" s="183">
        <v>0</v>
      </c>
      <c r="O44" s="183"/>
      <c r="P44" s="188"/>
      <c r="Q44" s="188"/>
      <c r="R44" s="188"/>
      <c r="S44" s="183">
        <f>ROUND(F44*(P44),3)</f>
        <v>0</v>
      </c>
      <c r="T44" s="184"/>
      <c r="U44" s="184"/>
      <c r="V44" s="188"/>
      <c r="Z44">
        <v>0</v>
      </c>
    </row>
    <row r="45" spans="1:26" ht="24.95" customHeight="1" x14ac:dyDescent="0.25">
      <c r="A45" s="200">
        <v>23</v>
      </c>
      <c r="B45" s="195" t="s">
        <v>170</v>
      </c>
      <c r="C45" s="201" t="s">
        <v>187</v>
      </c>
      <c r="D45" s="195" t="s">
        <v>188</v>
      </c>
      <c r="E45" s="195" t="s">
        <v>102</v>
      </c>
      <c r="F45" s="196">
        <v>24.873999999999999</v>
      </c>
      <c r="G45" s="202"/>
      <c r="H45" s="202"/>
      <c r="I45" s="197">
        <f>ROUND(F45*(G45+H45),2)</f>
        <v>0</v>
      </c>
      <c r="J45" s="195">
        <f>ROUND(F45*(N45),2)</f>
        <v>0</v>
      </c>
      <c r="K45" s="198">
        <f>ROUND(F45*(O45),2)</f>
        <v>0</v>
      </c>
      <c r="L45" s="198">
        <f>ROUND(F45*(G45),2)</f>
        <v>0</v>
      </c>
      <c r="M45" s="198">
        <f>ROUND(F45*(H45),2)</f>
        <v>0</v>
      </c>
      <c r="N45" s="198">
        <v>0</v>
      </c>
      <c r="O45" s="198"/>
      <c r="P45" s="203"/>
      <c r="Q45" s="203"/>
      <c r="R45" s="203"/>
      <c r="S45" s="198">
        <f>ROUND(F45*(P45),3)</f>
        <v>0</v>
      </c>
      <c r="T45" s="199"/>
      <c r="U45" s="199"/>
      <c r="V45" s="203"/>
      <c r="Z45">
        <v>0</v>
      </c>
    </row>
    <row r="46" spans="1:26" ht="24.95" customHeight="1" x14ac:dyDescent="0.25">
      <c r="A46" s="185">
        <v>24</v>
      </c>
      <c r="B46" s="180" t="s">
        <v>134</v>
      </c>
      <c r="C46" s="186" t="s">
        <v>135</v>
      </c>
      <c r="D46" s="180" t="s">
        <v>189</v>
      </c>
      <c r="E46" s="180" t="s">
        <v>137</v>
      </c>
      <c r="F46" s="181">
        <v>7</v>
      </c>
      <c r="G46" s="187"/>
      <c r="H46" s="187"/>
      <c r="I46" s="182">
        <f>ROUND(F46*(G46+H46),2)</f>
        <v>0</v>
      </c>
      <c r="J46" s="180">
        <f>ROUND(F46*(N46),2)</f>
        <v>0</v>
      </c>
      <c r="K46" s="183">
        <f>ROUND(F46*(O46),2)</f>
        <v>0</v>
      </c>
      <c r="L46" s="183">
        <f>ROUND(F46*(G46),2)</f>
        <v>0</v>
      </c>
      <c r="M46" s="183">
        <f>ROUND(F46*(H46),2)</f>
        <v>0</v>
      </c>
      <c r="N46" s="183">
        <v>0</v>
      </c>
      <c r="O46" s="183"/>
      <c r="P46" s="188">
        <v>2.4000000000000001E-4</v>
      </c>
      <c r="Q46" s="188"/>
      <c r="R46" s="188">
        <v>2.4000000000000001E-4</v>
      </c>
      <c r="S46" s="183">
        <f>ROUND(F46*(P46),3)</f>
        <v>2E-3</v>
      </c>
      <c r="T46" s="184"/>
      <c r="U46" s="184"/>
      <c r="V46" s="188"/>
      <c r="Z46">
        <v>0</v>
      </c>
    </row>
    <row r="47" spans="1:26" ht="24.95" customHeight="1" x14ac:dyDescent="0.25">
      <c r="A47" s="185">
        <v>25</v>
      </c>
      <c r="B47" s="180" t="s">
        <v>190</v>
      </c>
      <c r="C47" s="186" t="s">
        <v>191</v>
      </c>
      <c r="D47" s="180" t="s">
        <v>192</v>
      </c>
      <c r="E47" s="180" t="s">
        <v>102</v>
      </c>
      <c r="F47" s="181">
        <v>221.72</v>
      </c>
      <c r="G47" s="187"/>
      <c r="H47" s="187"/>
      <c r="I47" s="182">
        <f>ROUND(F47*(G47+H47),2)</f>
        <v>0</v>
      </c>
      <c r="J47" s="180">
        <f>ROUND(F47*(N47),2)</f>
        <v>0</v>
      </c>
      <c r="K47" s="183">
        <f>ROUND(F47*(O47),2)</f>
        <v>0</v>
      </c>
      <c r="L47" s="183">
        <f>ROUND(F47*(G47),2)</f>
        <v>0</v>
      </c>
      <c r="M47" s="183">
        <f>ROUND(F47*(H47),2)</f>
        <v>0</v>
      </c>
      <c r="N47" s="183">
        <v>0</v>
      </c>
      <c r="O47" s="183"/>
      <c r="P47" s="188"/>
      <c r="Q47" s="188"/>
      <c r="R47" s="188"/>
      <c r="S47" s="183">
        <f>ROUND(F47*(P47),3)</f>
        <v>0</v>
      </c>
      <c r="T47" s="184"/>
      <c r="U47" s="184"/>
      <c r="V47" s="188"/>
      <c r="Z47">
        <v>0</v>
      </c>
    </row>
    <row r="48" spans="1:26" ht="24.95" customHeight="1" x14ac:dyDescent="0.25">
      <c r="A48" s="185">
        <v>26</v>
      </c>
      <c r="B48" s="180" t="s">
        <v>134</v>
      </c>
      <c r="C48" s="186" t="s">
        <v>138</v>
      </c>
      <c r="D48" s="180" t="s">
        <v>139</v>
      </c>
      <c r="E48" s="180" t="s">
        <v>140</v>
      </c>
      <c r="F48" s="181">
        <v>9.9</v>
      </c>
      <c r="G48" s="187"/>
      <c r="H48" s="187"/>
      <c r="I48" s="182">
        <f>ROUND(F48*(G48+H48),2)</f>
        <v>0</v>
      </c>
      <c r="J48" s="180">
        <f>ROUND(F48*(N48),2)</f>
        <v>0</v>
      </c>
      <c r="K48" s="183">
        <f>ROUND(F48*(O48),2)</f>
        <v>0</v>
      </c>
      <c r="L48" s="183">
        <f>ROUND(F48*(G48),2)</f>
        <v>0</v>
      </c>
      <c r="M48" s="183">
        <f>ROUND(F48*(H48),2)</f>
        <v>0</v>
      </c>
      <c r="N48" s="183">
        <v>0</v>
      </c>
      <c r="O48" s="183"/>
      <c r="P48" s="188"/>
      <c r="Q48" s="188"/>
      <c r="R48" s="188"/>
      <c r="S48" s="183">
        <f>ROUND(F48*(P48),3)</f>
        <v>0</v>
      </c>
      <c r="T48" s="184"/>
      <c r="U48" s="184"/>
      <c r="V48" s="188"/>
      <c r="Z48">
        <v>0</v>
      </c>
    </row>
    <row r="49" spans="1:26" ht="24.95" customHeight="1" x14ac:dyDescent="0.25">
      <c r="A49" s="200">
        <v>27</v>
      </c>
      <c r="B49" s="195" t="s">
        <v>193</v>
      </c>
      <c r="C49" s="201" t="s">
        <v>194</v>
      </c>
      <c r="D49" s="195" t="s">
        <v>195</v>
      </c>
      <c r="E49" s="195" t="s">
        <v>102</v>
      </c>
      <c r="F49" s="196">
        <v>289.01600000000002</v>
      </c>
      <c r="G49" s="202"/>
      <c r="H49" s="202"/>
      <c r="I49" s="197">
        <f>ROUND(F49*(G49+H49),2)</f>
        <v>0</v>
      </c>
      <c r="J49" s="195">
        <f>ROUND(F49*(N49),2)</f>
        <v>0</v>
      </c>
      <c r="K49" s="198">
        <f>ROUND(F49*(O49),2)</f>
        <v>0</v>
      </c>
      <c r="L49" s="198">
        <f>ROUND(F49*(G49),2)</f>
        <v>0</v>
      </c>
      <c r="M49" s="198">
        <f>ROUND(F49*(H49),2)</f>
        <v>0</v>
      </c>
      <c r="N49" s="198">
        <v>0</v>
      </c>
      <c r="O49" s="198"/>
      <c r="P49" s="203"/>
      <c r="Q49" s="203"/>
      <c r="R49" s="203"/>
      <c r="S49" s="198">
        <f>ROUND(F49*(P49),3)</f>
        <v>0</v>
      </c>
      <c r="T49" s="199"/>
      <c r="U49" s="199"/>
      <c r="V49" s="203"/>
      <c r="Z49">
        <v>0</v>
      </c>
    </row>
    <row r="50" spans="1:26" x14ac:dyDescent="0.25">
      <c r="A50" s="161"/>
      <c r="B50" s="161"/>
      <c r="C50" s="179">
        <v>712</v>
      </c>
      <c r="D50" s="179" t="s">
        <v>74</v>
      </c>
      <c r="E50" s="161"/>
      <c r="F50" s="178"/>
      <c r="G50" s="164">
        <f>ROUND((SUM(L32:L49))/1,2)</f>
        <v>0</v>
      </c>
      <c r="H50" s="164">
        <f>ROUND((SUM(M32:M49))/1,2)</f>
        <v>0</v>
      </c>
      <c r="I50" s="164">
        <f>ROUND((SUM(I32:I49))/1,2)</f>
        <v>0</v>
      </c>
      <c r="J50" s="161"/>
      <c r="K50" s="161"/>
      <c r="L50" s="161">
        <f>ROUND((SUM(L32:L49))/1,2)</f>
        <v>0</v>
      </c>
      <c r="M50" s="161">
        <f>ROUND((SUM(M32:M49))/1,2)</f>
        <v>0</v>
      </c>
      <c r="N50" s="161"/>
      <c r="O50" s="161"/>
      <c r="P50" s="189"/>
      <c r="Q50" s="161"/>
      <c r="R50" s="161"/>
      <c r="S50" s="189">
        <f>ROUND((SUM(S32:S49))/1,2)</f>
        <v>0.31</v>
      </c>
      <c r="T50" s="158"/>
      <c r="U50" s="158"/>
      <c r="V50" s="2">
        <f>ROUND((SUM(V32:V49))/1,2)</f>
        <v>0</v>
      </c>
      <c r="W50" s="158"/>
      <c r="X50" s="158"/>
      <c r="Y50" s="158"/>
      <c r="Z50" s="158"/>
    </row>
    <row r="51" spans="1:26" x14ac:dyDescent="0.25">
      <c r="A51" s="1"/>
      <c r="B51" s="1"/>
      <c r="C51" s="1"/>
      <c r="D51" s="1"/>
      <c r="E51" s="1"/>
      <c r="F51" s="174"/>
      <c r="G51" s="154"/>
      <c r="H51" s="154"/>
      <c r="I51" s="154"/>
      <c r="J51" s="1"/>
      <c r="K51" s="1"/>
      <c r="L51" s="1"/>
      <c r="M51" s="1"/>
      <c r="N51" s="1"/>
      <c r="O51" s="1"/>
      <c r="P51" s="1"/>
      <c r="Q51" s="1"/>
      <c r="R51" s="1"/>
      <c r="S51" s="1"/>
      <c r="V51" s="1"/>
    </row>
    <row r="52" spans="1:26" x14ac:dyDescent="0.25">
      <c r="A52" s="161"/>
      <c r="B52" s="161"/>
      <c r="C52" s="179">
        <v>764</v>
      </c>
      <c r="D52" s="179" t="s">
        <v>151</v>
      </c>
      <c r="E52" s="161"/>
      <c r="F52" s="178"/>
      <c r="G52" s="162"/>
      <c r="H52" s="162"/>
      <c r="I52" s="162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58"/>
      <c r="U52" s="158"/>
      <c r="V52" s="161"/>
      <c r="W52" s="158"/>
      <c r="X52" s="158"/>
      <c r="Y52" s="158"/>
      <c r="Z52" s="158"/>
    </row>
    <row r="53" spans="1:26" ht="24.95" customHeight="1" x14ac:dyDescent="0.25">
      <c r="A53" s="185">
        <v>28</v>
      </c>
      <c r="B53" s="180" t="s">
        <v>92</v>
      </c>
      <c r="C53" s="186" t="s">
        <v>196</v>
      </c>
      <c r="D53" s="180" t="s">
        <v>197</v>
      </c>
      <c r="E53" s="180" t="s">
        <v>95</v>
      </c>
      <c r="F53" s="181">
        <v>63.3</v>
      </c>
      <c r="G53" s="187"/>
      <c r="H53" s="187"/>
      <c r="I53" s="182">
        <f>ROUND(F53*(G53+H53),2)</f>
        <v>0</v>
      </c>
      <c r="J53" s="180">
        <f>ROUND(F53*(N53),2)</f>
        <v>0</v>
      </c>
      <c r="K53" s="183">
        <f>ROUND(F53*(O53),2)</f>
        <v>0</v>
      </c>
      <c r="L53" s="183">
        <f>ROUND(F53*(G53),2)</f>
        <v>0</v>
      </c>
      <c r="M53" s="183">
        <f>ROUND(F53*(H53),2)</f>
        <v>0</v>
      </c>
      <c r="N53" s="183">
        <v>0</v>
      </c>
      <c r="O53" s="183"/>
      <c r="P53" s="188"/>
      <c r="Q53" s="188"/>
      <c r="R53" s="188"/>
      <c r="S53" s="183">
        <f>ROUND(F53*(P53),3)</f>
        <v>0</v>
      </c>
      <c r="T53" s="184"/>
      <c r="U53" s="184"/>
      <c r="V53" s="188"/>
      <c r="Z53">
        <v>0</v>
      </c>
    </row>
    <row r="54" spans="1:26" x14ac:dyDescent="0.25">
      <c r="A54" s="161"/>
      <c r="B54" s="161"/>
      <c r="C54" s="179">
        <v>764</v>
      </c>
      <c r="D54" s="179" t="s">
        <v>151</v>
      </c>
      <c r="E54" s="161"/>
      <c r="F54" s="178"/>
      <c r="G54" s="164">
        <f>ROUND((SUM(L52:L53))/1,2)</f>
        <v>0</v>
      </c>
      <c r="H54" s="164">
        <f>ROUND((SUM(M52:M53))/1,2)</f>
        <v>0</v>
      </c>
      <c r="I54" s="164">
        <f>ROUND((SUM(I52:I53))/1,2)</f>
        <v>0</v>
      </c>
      <c r="J54" s="161"/>
      <c r="K54" s="161"/>
      <c r="L54" s="161">
        <f>ROUND((SUM(L52:L53))/1,2)</f>
        <v>0</v>
      </c>
      <c r="M54" s="161">
        <f>ROUND((SUM(M52:M53))/1,2)</f>
        <v>0</v>
      </c>
      <c r="N54" s="161"/>
      <c r="O54" s="161"/>
      <c r="P54" s="189"/>
      <c r="Q54" s="161"/>
      <c r="R54" s="161"/>
      <c r="S54" s="189">
        <f>ROUND((SUM(S52:S53))/1,2)</f>
        <v>0</v>
      </c>
      <c r="T54" s="158"/>
      <c r="U54" s="158"/>
      <c r="V54" s="2">
        <f>ROUND((SUM(V52:V53))/1,2)</f>
        <v>0</v>
      </c>
      <c r="W54" s="158"/>
      <c r="X54" s="158"/>
      <c r="Y54" s="158"/>
      <c r="Z54" s="158"/>
    </row>
    <row r="55" spans="1:26" x14ac:dyDescent="0.25">
      <c r="A55" s="1"/>
      <c r="B55" s="1"/>
      <c r="C55" s="1"/>
      <c r="D55" s="1"/>
      <c r="E55" s="1"/>
      <c r="F55" s="174"/>
      <c r="G55" s="154"/>
      <c r="H55" s="154"/>
      <c r="I55" s="154"/>
      <c r="J55" s="1"/>
      <c r="K55" s="1"/>
      <c r="L55" s="1"/>
      <c r="M55" s="1"/>
      <c r="N55" s="1"/>
      <c r="O55" s="1"/>
      <c r="P55" s="1"/>
      <c r="Q55" s="1"/>
      <c r="R55" s="1"/>
      <c r="S55" s="1"/>
      <c r="V55" s="1"/>
    </row>
    <row r="56" spans="1:26" x14ac:dyDescent="0.25">
      <c r="A56" s="161"/>
      <c r="B56" s="161"/>
      <c r="C56" s="161"/>
      <c r="D56" s="2" t="s">
        <v>73</v>
      </c>
      <c r="E56" s="161"/>
      <c r="F56" s="178"/>
      <c r="G56" s="164">
        <f>ROUND((SUM(L31:L55))/2,2)</f>
        <v>0</v>
      </c>
      <c r="H56" s="164">
        <f>ROUND((SUM(M31:M55))/2,2)</f>
        <v>0</v>
      </c>
      <c r="I56" s="164">
        <f>ROUND((SUM(I31:I55))/2,2)</f>
        <v>0</v>
      </c>
      <c r="J56" s="162"/>
      <c r="K56" s="161"/>
      <c r="L56" s="162">
        <f>ROUND((SUM(L31:L55))/2,2)</f>
        <v>0</v>
      </c>
      <c r="M56" s="162">
        <f>ROUND((SUM(M31:M55))/2,2)</f>
        <v>0</v>
      </c>
      <c r="N56" s="161"/>
      <c r="O56" s="161"/>
      <c r="P56" s="189"/>
      <c r="Q56" s="161"/>
      <c r="R56" s="161"/>
      <c r="S56" s="189">
        <f>ROUND((SUM(S31:S55))/2,2)</f>
        <v>0.31</v>
      </c>
      <c r="T56" s="158"/>
      <c r="U56" s="158"/>
      <c r="V56" s="2">
        <f>ROUND((SUM(V31:V55))/2,2)</f>
        <v>0</v>
      </c>
    </row>
    <row r="57" spans="1:26" x14ac:dyDescent="0.25">
      <c r="A57" s="1"/>
      <c r="B57" s="1"/>
      <c r="C57" s="1"/>
      <c r="D57" s="1"/>
      <c r="E57" s="1"/>
      <c r="F57" s="174"/>
      <c r="G57" s="154"/>
      <c r="H57" s="154"/>
      <c r="I57" s="154"/>
      <c r="J57" s="1"/>
      <c r="K57" s="1"/>
      <c r="L57" s="1"/>
      <c r="M57" s="1"/>
      <c r="N57" s="1"/>
      <c r="O57" s="1"/>
      <c r="P57" s="1"/>
      <c r="Q57" s="1"/>
      <c r="R57" s="1"/>
      <c r="S57" s="1"/>
      <c r="V57" s="1"/>
    </row>
    <row r="58" spans="1:26" x14ac:dyDescent="0.25">
      <c r="A58" s="161"/>
      <c r="B58" s="161"/>
      <c r="C58" s="161"/>
      <c r="D58" s="2" t="s">
        <v>8</v>
      </c>
      <c r="E58" s="161"/>
      <c r="F58" s="178"/>
      <c r="G58" s="162"/>
      <c r="H58" s="162"/>
      <c r="I58" s="162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58"/>
      <c r="U58" s="158"/>
      <c r="V58" s="161"/>
      <c r="W58" s="158"/>
      <c r="X58" s="158"/>
      <c r="Y58" s="158"/>
      <c r="Z58" s="158"/>
    </row>
    <row r="59" spans="1:26" x14ac:dyDescent="0.25">
      <c r="A59" s="161"/>
      <c r="B59" s="161"/>
      <c r="C59" s="179">
        <v>0</v>
      </c>
      <c r="D59" s="179" t="s">
        <v>152</v>
      </c>
      <c r="E59" s="161"/>
      <c r="F59" s="178"/>
      <c r="G59" s="162"/>
      <c r="H59" s="162"/>
      <c r="I59" s="162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58"/>
      <c r="U59" s="158"/>
      <c r="V59" s="161"/>
      <c r="W59" s="158"/>
      <c r="X59" s="158"/>
      <c r="Y59" s="158"/>
      <c r="Z59" s="158"/>
    </row>
    <row r="60" spans="1:26" ht="35.1" customHeight="1" x14ac:dyDescent="0.25">
      <c r="A60" s="185">
        <v>29</v>
      </c>
      <c r="B60" s="180" t="s">
        <v>198</v>
      </c>
      <c r="C60" s="186" t="s">
        <v>199</v>
      </c>
      <c r="D60" s="180" t="s">
        <v>200</v>
      </c>
      <c r="E60" s="180" t="s">
        <v>201</v>
      </c>
      <c r="F60" s="181">
        <v>56</v>
      </c>
      <c r="G60" s="187"/>
      <c r="H60" s="187"/>
      <c r="I60" s="182">
        <f>ROUND(F60*(G60+H60),2)</f>
        <v>0</v>
      </c>
      <c r="J60" s="180">
        <f>ROUND(F60*(N60),2)</f>
        <v>0</v>
      </c>
      <c r="K60" s="183">
        <f>ROUND(F60*(O60),2)</f>
        <v>0</v>
      </c>
      <c r="L60" s="183">
        <f>ROUND(F60*(G60),2)</f>
        <v>0</v>
      </c>
      <c r="M60" s="183">
        <f>ROUND(F60*(H60),2)</f>
        <v>0</v>
      </c>
      <c r="N60" s="183">
        <v>0</v>
      </c>
      <c r="O60" s="183"/>
      <c r="P60" s="188"/>
      <c r="Q60" s="188"/>
      <c r="R60" s="188"/>
      <c r="S60" s="183">
        <f>ROUND(F60*(P60),3)</f>
        <v>0</v>
      </c>
      <c r="T60" s="184"/>
      <c r="U60" s="184"/>
      <c r="V60" s="188"/>
      <c r="Z60">
        <v>0</v>
      </c>
    </row>
    <row r="61" spans="1:26" ht="24.95" customHeight="1" x14ac:dyDescent="0.25">
      <c r="A61" s="185">
        <v>30</v>
      </c>
      <c r="B61" s="180" t="s">
        <v>198</v>
      </c>
      <c r="C61" s="186" t="s">
        <v>202</v>
      </c>
      <c r="D61" s="180" t="s">
        <v>203</v>
      </c>
      <c r="E61" s="180" t="s">
        <v>201</v>
      </c>
      <c r="F61" s="181">
        <v>10</v>
      </c>
      <c r="G61" s="187"/>
      <c r="H61" s="187"/>
      <c r="I61" s="182">
        <f>ROUND(F61*(G61+H61),2)</f>
        <v>0</v>
      </c>
      <c r="J61" s="180">
        <f>ROUND(F61*(N61),2)</f>
        <v>0</v>
      </c>
      <c r="K61" s="183">
        <f>ROUND(F61*(O61),2)</f>
        <v>0</v>
      </c>
      <c r="L61" s="183">
        <f>ROUND(F61*(G61),2)</f>
        <v>0</v>
      </c>
      <c r="M61" s="183">
        <f>ROUND(F61*(H61),2)</f>
        <v>0</v>
      </c>
      <c r="N61" s="183">
        <v>0</v>
      </c>
      <c r="O61" s="183"/>
      <c r="P61" s="188"/>
      <c r="Q61" s="188"/>
      <c r="R61" s="188"/>
      <c r="S61" s="183">
        <f>ROUND(F61*(P61),3)</f>
        <v>0</v>
      </c>
      <c r="T61" s="184"/>
      <c r="U61" s="184"/>
      <c r="V61" s="188"/>
      <c r="Z61">
        <v>0</v>
      </c>
    </row>
    <row r="62" spans="1:26" ht="24.95" customHeight="1" x14ac:dyDescent="0.25">
      <c r="A62" s="185">
        <v>31</v>
      </c>
      <c r="B62" s="180" t="s">
        <v>198</v>
      </c>
      <c r="C62" s="186" t="s">
        <v>204</v>
      </c>
      <c r="D62" s="180" t="s">
        <v>205</v>
      </c>
      <c r="E62" s="180" t="s">
        <v>201</v>
      </c>
      <c r="F62" s="181">
        <v>10</v>
      </c>
      <c r="G62" s="187"/>
      <c r="H62" s="187"/>
      <c r="I62" s="182">
        <f>ROUND(F62*(G62+H62),2)</f>
        <v>0</v>
      </c>
      <c r="J62" s="180">
        <f>ROUND(F62*(N62),2)</f>
        <v>0</v>
      </c>
      <c r="K62" s="183">
        <f>ROUND(F62*(O62),2)</f>
        <v>0</v>
      </c>
      <c r="L62" s="183">
        <f>ROUND(F62*(G62),2)</f>
        <v>0</v>
      </c>
      <c r="M62" s="183">
        <f>ROUND(F62*(H62),2)</f>
        <v>0</v>
      </c>
      <c r="N62" s="183">
        <v>0</v>
      </c>
      <c r="O62" s="183"/>
      <c r="P62" s="188"/>
      <c r="Q62" s="188"/>
      <c r="R62" s="188"/>
      <c r="S62" s="183">
        <f>ROUND(F62*(P62),3)</f>
        <v>0</v>
      </c>
      <c r="T62" s="184"/>
      <c r="U62" s="184"/>
      <c r="V62" s="188"/>
      <c r="Z62">
        <v>0</v>
      </c>
    </row>
    <row r="63" spans="1:26" x14ac:dyDescent="0.25">
      <c r="A63" s="161"/>
      <c r="B63" s="161"/>
      <c r="C63" s="179">
        <v>0</v>
      </c>
      <c r="D63" s="179" t="s">
        <v>152</v>
      </c>
      <c r="E63" s="161"/>
      <c r="F63" s="178"/>
      <c r="G63" s="164">
        <f>ROUND((SUM(L59:L62))/1,2)</f>
        <v>0</v>
      </c>
      <c r="H63" s="164">
        <f>ROUND((SUM(M59:M62))/1,2)</f>
        <v>0</v>
      </c>
      <c r="I63" s="164">
        <f>ROUND((SUM(I59:I62))/1,2)</f>
        <v>0</v>
      </c>
      <c r="J63" s="161"/>
      <c r="K63" s="161"/>
      <c r="L63" s="161">
        <f>ROUND((SUM(L59:L62))/1,2)</f>
        <v>0</v>
      </c>
      <c r="M63" s="161">
        <f>ROUND((SUM(M59:M62))/1,2)</f>
        <v>0</v>
      </c>
      <c r="N63" s="161"/>
      <c r="O63" s="161"/>
      <c r="P63" s="189"/>
      <c r="Q63" s="1"/>
      <c r="R63" s="1"/>
      <c r="S63" s="189">
        <f>ROUND((SUM(S59:S62))/1,2)</f>
        <v>0</v>
      </c>
      <c r="T63" s="190"/>
      <c r="U63" s="190"/>
      <c r="V63" s="2">
        <f>ROUND((SUM(V59:V62))/1,2)</f>
        <v>0</v>
      </c>
    </row>
    <row r="64" spans="1:26" x14ac:dyDescent="0.25">
      <c r="A64" s="1"/>
      <c r="B64" s="1"/>
      <c r="C64" s="1"/>
      <c r="D64" s="1"/>
      <c r="E64" s="1"/>
      <c r="F64" s="174"/>
      <c r="G64" s="154"/>
      <c r="H64" s="154"/>
      <c r="I64" s="154"/>
      <c r="J64" s="1"/>
      <c r="K64" s="1"/>
      <c r="L64" s="1"/>
      <c r="M64" s="1"/>
      <c r="N64" s="1"/>
      <c r="O64" s="1"/>
      <c r="P64" s="1"/>
      <c r="Q64" s="1"/>
      <c r="R64" s="1"/>
      <c r="S64" s="1"/>
      <c r="V64" s="1"/>
    </row>
    <row r="65" spans="1:26" x14ac:dyDescent="0.25">
      <c r="A65" s="161"/>
      <c r="B65" s="161"/>
      <c r="C65" s="161"/>
      <c r="D65" s="2" t="s">
        <v>8</v>
      </c>
      <c r="E65" s="161"/>
      <c r="F65" s="178"/>
      <c r="G65" s="164">
        <f>ROUND((SUM(L58:L64))/2,2)</f>
        <v>0</v>
      </c>
      <c r="H65" s="164">
        <f>ROUND((SUM(M58:M64))/2,2)</f>
        <v>0</v>
      </c>
      <c r="I65" s="164">
        <f>ROUND((SUM(I58:I64))/2,2)</f>
        <v>0</v>
      </c>
      <c r="J65" s="161"/>
      <c r="K65" s="161"/>
      <c r="L65" s="161">
        <f>ROUND((SUM(L58:L64))/2,2)</f>
        <v>0</v>
      </c>
      <c r="M65" s="161">
        <f>ROUND((SUM(M58:M64))/2,2)</f>
        <v>0</v>
      </c>
      <c r="N65" s="161"/>
      <c r="O65" s="161"/>
      <c r="P65" s="189"/>
      <c r="Q65" s="1"/>
      <c r="R65" s="1"/>
      <c r="S65" s="189">
        <f>ROUND((SUM(S58:S64))/2,2)</f>
        <v>0</v>
      </c>
      <c r="V65" s="2">
        <f>ROUND((SUM(V58:V64))/2,2)</f>
        <v>0</v>
      </c>
    </row>
    <row r="66" spans="1:26" x14ac:dyDescent="0.25">
      <c r="A66" s="191"/>
      <c r="B66" s="191"/>
      <c r="C66" s="191"/>
      <c r="D66" s="191" t="s">
        <v>77</v>
      </c>
      <c r="E66" s="191"/>
      <c r="F66" s="192"/>
      <c r="G66" s="193">
        <f>ROUND((SUM(L9:L65))/3,2)</f>
        <v>0</v>
      </c>
      <c r="H66" s="193">
        <f>ROUND((SUM(M9:M65))/3,2)</f>
        <v>0</v>
      </c>
      <c r="I66" s="193">
        <f>ROUND((SUM(I9:I65))/3,2)</f>
        <v>0</v>
      </c>
      <c r="J66" s="191"/>
      <c r="K66" s="191">
        <f>ROUND((SUM(K9:K65))/3,2)</f>
        <v>0</v>
      </c>
      <c r="L66" s="191">
        <f>ROUND((SUM(L9:L65))/3,2)</f>
        <v>0</v>
      </c>
      <c r="M66" s="191">
        <f>ROUND((SUM(M9:M65))/3,2)</f>
        <v>0</v>
      </c>
      <c r="N66" s="191"/>
      <c r="O66" s="191"/>
      <c r="P66" s="192"/>
      <c r="Q66" s="191"/>
      <c r="R66" s="191"/>
      <c r="S66" s="192">
        <f>ROUND((SUM(S9:S65))/3,2)</f>
        <v>0.31</v>
      </c>
      <c r="T66" s="194"/>
      <c r="U66" s="194"/>
      <c r="V66" s="191">
        <f>ROUND((SUM(V9:V65))/3,2)</f>
        <v>0</v>
      </c>
      <c r="Z66">
        <f>(SUM(Z9:Z65))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verticalDpi="0" r:id="rId1"/>
  <headerFooter>
    <oddHeader>&amp;C&amp;B&amp; Rozpočet Oprava strešného plášťa  MŠ Azovská 1, Košice / Pavilón B</oddHeader>
    <oddFooter>&amp;RStrana &amp;P z &amp;N    &amp;L&amp;7Spracované systémom Systematic® Kalkulus, tel.: 051 77 10 585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4</vt:i4>
      </vt:variant>
    </vt:vector>
  </HeadingPairs>
  <TitlesOfParts>
    <vt:vector size="12" baseType="lpstr">
      <vt:lpstr>Rekapitulácia</vt:lpstr>
      <vt:lpstr>Krycí list stavby</vt:lpstr>
      <vt:lpstr>Kryci_list 6675</vt:lpstr>
      <vt:lpstr>Rekap 6675</vt:lpstr>
      <vt:lpstr>SO 6675</vt:lpstr>
      <vt:lpstr>Kryci_list 6676</vt:lpstr>
      <vt:lpstr>Rekap 6676</vt:lpstr>
      <vt:lpstr>SO 6676</vt:lpstr>
      <vt:lpstr>'Rekap 6675'!Názvy_tlače</vt:lpstr>
      <vt:lpstr>'Rekap 6676'!Názvy_tlače</vt:lpstr>
      <vt:lpstr>'SO 6675'!Názvy_tlače</vt:lpstr>
      <vt:lpstr>'SO 6676'!Názvy_tlače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2021-04-30T08:10:58Z</dcterms:created>
  <dcterms:modified xsi:type="dcterms:W3CDTF">2021-04-30T08:17:35Z</dcterms:modified>
</cp:coreProperties>
</file>