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áca\Pracovné dokumenty\Verejné obstarávanie\Jednotlivé obstarávania\VO ťažbová činnosť\VO ŤČ DNS 2021 2024\Zákazky v DNS\Výzva č. 3 LS Sečovce\Súťažné podklady\"/>
    </mc:Choice>
  </mc:AlternateContent>
  <bookViews>
    <workbookView xWindow="0" yWindow="0" windowWidth="28800" windowHeight="118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ponuka'!$A$1:$O$90</definedName>
  </definedNames>
  <calcPr calcId="152511"/>
</workbook>
</file>

<file path=xl/calcChain.xml><?xml version="1.0" encoding="utf-8"?>
<calcChain xmlns="http://schemas.openxmlformats.org/spreadsheetml/2006/main">
  <c r="G74" i="1" l="1"/>
  <c r="G21" i="1"/>
  <c r="L75" i="1"/>
  <c r="O73" i="1"/>
  <c r="O15" i="1"/>
  <c r="O16" i="1"/>
  <c r="O17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G31" i="1"/>
  <c r="G29" i="1"/>
  <c r="G27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 l="1"/>
  <c r="G43" i="1"/>
  <c r="G41" i="1"/>
  <c r="G39" i="1"/>
  <c r="G37" i="1"/>
  <c r="G35" i="1"/>
  <c r="G33" i="1"/>
  <c r="G25" i="1"/>
  <c r="G23" i="1"/>
  <c r="G19" i="1"/>
  <c r="G17" i="1"/>
  <c r="G15" i="1"/>
  <c r="O13" i="1"/>
  <c r="O12" i="1"/>
  <c r="G13" i="1"/>
  <c r="G14" i="1"/>
  <c r="O14" i="1" s="1"/>
  <c r="G16" i="1"/>
  <c r="G18" i="1"/>
  <c r="G20" i="1"/>
  <c r="O20" i="1" s="1"/>
  <c r="O75" i="1" s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12" i="1"/>
  <c r="P50" i="1" l="1"/>
  <c r="P52" i="1" l="1"/>
  <c r="P12" i="1"/>
  <c r="P75" i="1" l="1"/>
  <c r="O77" i="1" l="1"/>
  <c r="O76" i="1" s="1"/>
</calcChain>
</file>

<file path=xl/sharedStrings.xml><?xml version="1.0" encoding="utf-8"?>
<sst xmlns="http://schemas.openxmlformats.org/spreadsheetml/2006/main" count="385" uniqueCount="109">
  <si>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</si>
  <si>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</si>
  <si>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</si>
  <si>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</si>
  <si>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</si>
  <si>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</si>
  <si>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</si>
  <si>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</si>
  <si>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</si>
  <si>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</si>
  <si>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</si>
  <si>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</si>
  <si>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</si>
  <si>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</si>
  <si>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</si>
  <si>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</si>
  <si>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</si>
  <si>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</si>
  <si>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</si>
  <si>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</si>
  <si>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</si>
  <si>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</si>
  <si>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</si>
  <si>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</si>
  <si>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</si>
  <si>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</si>
  <si>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</si>
  <si>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</si>
  <si>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</si>
  <si>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</si>
  <si>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</si>
  <si>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</si>
  <si>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</si>
  <si>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</si>
  <si>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</si>
  <si>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</si>
  <si>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</si>
  <si>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</si>
  <si>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</si>
  <si>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</si>
  <si>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</si>
  <si>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</si>
  <si>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</si>
  <si>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</si>
  <si>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</si>
  <si>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</si>
  <si>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</si>
  <si>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</si>
  <si>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</si>
  <si>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</si>
  <si>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</si>
  <si>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</si>
  <si>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</si>
  <si>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</si>
  <si>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</si>
  <si>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</si>
  <si>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</si>
  <si>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</si>
  <si>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</si>
  <si>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</si>
  <si>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</si>
  <si>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</si>
  <si>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</si>
  <si>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</si>
  <si>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</si>
  <si>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</si>
  <si>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</si>
  <si>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</si>
  <si>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</si>
  <si>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</si>
  <si>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</si>
  <si>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Bystrá</t>
  </si>
  <si>
    <t>7 01</t>
  </si>
  <si>
    <t>136 01</t>
  </si>
  <si>
    <t>Žarnovčík</t>
  </si>
  <si>
    <t>230 11</t>
  </si>
  <si>
    <t>235 11</t>
  </si>
  <si>
    <t>250 10</t>
  </si>
  <si>
    <t>324A11</t>
  </si>
  <si>
    <t>326A01</t>
  </si>
  <si>
    <t>327 11</t>
  </si>
  <si>
    <t>338 01</t>
  </si>
  <si>
    <t>340 01</t>
  </si>
  <si>
    <t>342 01</t>
  </si>
  <si>
    <t>258 11</t>
  </si>
  <si>
    <t>259 01</t>
  </si>
  <si>
    <t>264 01</t>
  </si>
  <si>
    <t>265 01</t>
  </si>
  <si>
    <t>298 11</t>
  </si>
  <si>
    <t>331A00</t>
  </si>
  <si>
    <t>335 00</t>
  </si>
  <si>
    <t>336 00</t>
  </si>
  <si>
    <t>337A01</t>
  </si>
  <si>
    <t>Holá hora</t>
  </si>
  <si>
    <t>346 00</t>
  </si>
  <si>
    <t>352 10</t>
  </si>
  <si>
    <t>360 01</t>
  </si>
  <si>
    <t>361 01</t>
  </si>
  <si>
    <t>594 01</t>
  </si>
  <si>
    <t>598 01</t>
  </si>
  <si>
    <t>352 20</t>
  </si>
  <si>
    <t>Žiar</t>
  </si>
  <si>
    <t>670A00</t>
  </si>
  <si>
    <t>329 01</t>
  </si>
  <si>
    <t>1,2,4a,6,7 - výroba SKM</t>
  </si>
  <si>
    <t>1,2,4a,6,7 - výroba Sort.</t>
  </si>
  <si>
    <r>
      <t>m</t>
    </r>
    <r>
      <rPr>
        <b/>
        <vertAlign val="superscript"/>
        <sz val="9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</si>
  <si>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Lesy SR š.p. OZ Sobrance</t>
  </si>
  <si>
    <t xml:space="preserve">Lesnícke služby v ťažbovom procese na OZ Sobrance, VC Sečovce - výzva č. 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</si>
</sst>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4" fontId="6" fillId="3" borderId="14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 wrapText="1"/>
    </xf>
    <xf numFmtId="3" fontId="10" fillId="3" borderId="41" xfId="0" applyNumberFormat="1" applyFont="1" applyFill="1" applyBorder="1" applyAlignment="1" applyProtection="1">
      <alignment horizontal="right" vertical="center"/>
    </xf>
    <xf numFmtId="0" fontId="10" fillId="3" borderId="41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  <protection locked="0"/>
    </xf>
    <xf numFmtId="4" fontId="6" fillId="3" borderId="24" xfId="0" applyNumberFormat="1" applyFont="1" applyFill="1" applyBorder="1" applyAlignment="1" applyProtection="1">
      <alignment horizontal="center" vertical="center"/>
      <protection locked="0"/>
    </xf>
    <xf numFmtId="4" fontId="6" fillId="3" borderId="45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3" fillId="3" borderId="41" xfId="0" applyFont="1" applyFill="1" applyBorder="1" applyAlignment="1" applyProtection="1">
      <alignment horizontal="center" vertical="center"/>
    </xf>
    <xf numFmtId="0" fontId="0" fillId="3" borderId="41" xfId="0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/>
    <xf numFmtId="0" fontId="0" fillId="0" borderId="0" xfId="0" applyFill="1" applyAlignment="1"/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"/>
  <sheetViews>
    <sheetView tabSelected="1" view="pageBreakPreview" zoomScaleNormal="100" zoomScaleSheetLayoutView="100" workbookViewId="0">
      <selection activeCell="N12" sqref="N1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4" t="s">
        <v>63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5" t="s">
        <v>68</v>
      </c>
      <c r="O1" s="14"/>
    </row>
    <row r="2" spans="1:16" ht="11.2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15" t="s">
        <v>69</v>
      </c>
      <c r="O2" s="14"/>
    </row>
    <row r="3" spans="1:16" ht="18" x14ac:dyDescent="0.25">
      <c r="A3" s="16" t="s">
        <v>0</v>
      </c>
      <c r="B3" s="70"/>
      <c r="C3" s="108" t="s">
        <v>108</v>
      </c>
      <c r="D3" s="109"/>
      <c r="E3" s="109"/>
      <c r="F3" s="109"/>
      <c r="G3" s="109"/>
      <c r="H3" s="109"/>
      <c r="I3" s="109"/>
      <c r="J3" s="109"/>
      <c r="K3" s="109"/>
      <c r="L3" s="70"/>
      <c r="N3" s="13"/>
      <c r="O3" s="14"/>
    </row>
    <row r="4" spans="1:16" ht="10.5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13"/>
      <c r="O4" s="14"/>
    </row>
    <row r="5" spans="1:16" x14ac:dyDescent="0.25">
      <c r="A5" s="17"/>
      <c r="B5" s="17"/>
      <c r="C5" s="17"/>
      <c r="D5" s="17"/>
      <c r="E5" s="91"/>
      <c r="F5" s="91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92" t="s">
        <v>107</v>
      </c>
      <c r="C6" s="92"/>
      <c r="D6" s="92"/>
      <c r="E6" s="92"/>
      <c r="F6" s="92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71"/>
      <c r="B7" s="93"/>
      <c r="C7" s="93"/>
      <c r="D7" s="93"/>
      <c r="E7" s="93"/>
      <c r="F7" s="93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89" t="s">
        <v>65</v>
      </c>
      <c r="B8" s="90"/>
      <c r="C8" s="21"/>
      <c r="D8" s="22"/>
      <c r="E8" s="22"/>
      <c r="F8" s="22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47" t="s">
        <v>8</v>
      </c>
      <c r="B9" s="94" t="s">
        <v>2</v>
      </c>
      <c r="C9" s="96" t="s">
        <v>53</v>
      </c>
      <c r="D9" s="97"/>
      <c r="E9" s="98" t="s">
        <v>3</v>
      </c>
      <c r="F9" s="99"/>
      <c r="G9" s="100"/>
      <c r="H9" s="79" t="s">
        <v>4</v>
      </c>
      <c r="I9" s="82" t="s">
        <v>5</v>
      </c>
      <c r="J9" s="84" t="s">
        <v>6</v>
      </c>
      <c r="K9" s="87" t="s">
        <v>7</v>
      </c>
      <c r="L9" s="82" t="s">
        <v>54</v>
      </c>
      <c r="M9" s="82" t="s">
        <v>60</v>
      </c>
      <c r="N9" s="102" t="s">
        <v>58</v>
      </c>
      <c r="O9" s="104" t="s">
        <v>59</v>
      </c>
    </row>
    <row r="10" spans="1:16" ht="21.75" customHeight="1" x14ac:dyDescent="0.25">
      <c r="A10" s="23"/>
      <c r="B10" s="95"/>
      <c r="C10" s="106" t="s">
        <v>67</v>
      </c>
      <c r="D10" s="107"/>
      <c r="E10" s="106" t="s">
        <v>9</v>
      </c>
      <c r="F10" s="83" t="s">
        <v>10</v>
      </c>
      <c r="G10" s="82" t="s">
        <v>11</v>
      </c>
      <c r="H10" s="80"/>
      <c r="I10" s="83"/>
      <c r="J10" s="85"/>
      <c r="K10" s="88"/>
      <c r="L10" s="83"/>
      <c r="M10" s="83"/>
      <c r="N10" s="103"/>
      <c r="O10" s="105"/>
    </row>
    <row r="11" spans="1:16" ht="50.25" customHeight="1" thickBot="1" x14ac:dyDescent="0.3">
      <c r="A11" s="24"/>
      <c r="B11" s="95"/>
      <c r="C11" s="106"/>
      <c r="D11" s="107"/>
      <c r="E11" s="106"/>
      <c r="F11" s="83"/>
      <c r="G11" s="83"/>
      <c r="H11" s="81"/>
      <c r="I11" s="83"/>
      <c r="J11" s="86"/>
      <c r="K11" s="88"/>
      <c r="L11" s="101"/>
      <c r="M11" s="101"/>
      <c r="N11" s="103"/>
      <c r="O11" s="105"/>
    </row>
    <row r="12" spans="1:16" x14ac:dyDescent="0.25">
      <c r="A12" s="51" t="s">
        <v>71</v>
      </c>
      <c r="B12" s="52" t="s">
        <v>72</v>
      </c>
      <c r="C12" s="75" t="s">
        <v>104</v>
      </c>
      <c r="D12" s="76"/>
      <c r="E12" s="53">
        <v>0</v>
      </c>
      <c r="F12" s="53">
        <v>302</v>
      </c>
      <c r="G12" s="53">
        <f>E12+F12</f>
        <v>302</v>
      </c>
      <c r="H12" s="54" t="s">
        <v>12</v>
      </c>
      <c r="I12" s="52">
        <v>55</v>
      </c>
      <c r="J12" s="52">
        <v>0.91</v>
      </c>
      <c r="K12" s="55">
        <v>1300</v>
      </c>
      <c r="L12" s="50">
        <v>4240.08</v>
      </c>
      <c r="M12" s="30" t="s">
        <v>70</v>
      </c>
      <c r="N12" s="62"/>
      <c r="O12" s="63">
        <f>SUM(N12*G12)</f>
        <v>0</v>
      </c>
      <c r="P12" s="12" t="str">
        <f t="shared" ref="P12" si="0">IF( O12=0," ", IF(100-((L12/O12)*100)&gt;20,"viac ako 20%",0))</f>
        <v xml:space="preserve"> </v>
      </c>
    </row>
    <row r="13" spans="1:16" x14ac:dyDescent="0.25">
      <c r="A13" s="25" t="s">
        <v>71</v>
      </c>
      <c r="B13" s="26" t="s">
        <v>72</v>
      </c>
      <c r="C13" s="77" t="s">
        <v>105</v>
      </c>
      <c r="D13" s="78"/>
      <c r="E13" s="27">
        <v>0</v>
      </c>
      <c r="F13" s="27">
        <v>129</v>
      </c>
      <c r="G13" s="27">
        <f>E13+F13</f>
        <v>129</v>
      </c>
      <c r="H13" s="28" t="s">
        <v>12</v>
      </c>
      <c r="I13" s="26">
        <v>55</v>
      </c>
      <c r="J13" s="26">
        <v>0.91</v>
      </c>
      <c r="K13" s="56">
        <v>1300</v>
      </c>
      <c r="L13" s="50">
        <v>2111.61</v>
      </c>
      <c r="M13" s="30" t="s">
        <v>70</v>
      </c>
      <c r="N13" s="64"/>
      <c r="O13" s="29">
        <f>SUM(N13*G13)</f>
        <v>0</v>
      </c>
      <c r="P13" s="12"/>
    </row>
    <row r="14" spans="1:16" x14ac:dyDescent="0.25">
      <c r="A14" s="25" t="s">
        <v>71</v>
      </c>
      <c r="B14" s="26" t="s">
        <v>73</v>
      </c>
      <c r="C14" s="77" t="s">
        <v>104</v>
      </c>
      <c r="D14" s="78"/>
      <c r="E14" s="27">
        <v>0</v>
      </c>
      <c r="F14" s="27">
        <v>399</v>
      </c>
      <c r="G14" s="27">
        <f t="shared" ref="G14:G72" si="1">E14+F14</f>
        <v>399</v>
      </c>
      <c r="H14" s="28" t="s">
        <v>12</v>
      </c>
      <c r="I14" s="26">
        <v>15</v>
      </c>
      <c r="J14" s="26">
        <v>0.86</v>
      </c>
      <c r="K14" s="56">
        <v>2200</v>
      </c>
      <c r="L14" s="50">
        <v>6052.83</v>
      </c>
      <c r="M14" s="30" t="s">
        <v>70</v>
      </c>
      <c r="N14" s="64"/>
      <c r="O14" s="29">
        <f t="shared" ref="O14:O72" si="2">SUM(N14*G14)</f>
        <v>0</v>
      </c>
      <c r="P14" s="12"/>
    </row>
    <row r="15" spans="1:16" x14ac:dyDescent="0.25">
      <c r="A15" s="25" t="s">
        <v>71</v>
      </c>
      <c r="B15" s="26" t="s">
        <v>73</v>
      </c>
      <c r="C15" s="77" t="s">
        <v>105</v>
      </c>
      <c r="D15" s="78"/>
      <c r="E15" s="27">
        <v>0</v>
      </c>
      <c r="F15" s="27">
        <v>100</v>
      </c>
      <c r="G15" s="27">
        <f t="shared" ref="G15" si="3">E15+F15</f>
        <v>100</v>
      </c>
      <c r="H15" s="28" t="s">
        <v>12</v>
      </c>
      <c r="I15" s="26">
        <v>15</v>
      </c>
      <c r="J15" s="26">
        <v>0.86</v>
      </c>
      <c r="K15" s="56">
        <v>2200</v>
      </c>
      <c r="L15" s="50">
        <v>1766.35</v>
      </c>
      <c r="M15" s="30" t="s">
        <v>70</v>
      </c>
      <c r="N15" s="64"/>
      <c r="O15" s="29">
        <f t="shared" si="2"/>
        <v>0</v>
      </c>
      <c r="P15" s="12"/>
    </row>
    <row r="16" spans="1:16" x14ac:dyDescent="0.25">
      <c r="A16" s="25" t="s">
        <v>74</v>
      </c>
      <c r="B16" s="26" t="s">
        <v>75</v>
      </c>
      <c r="C16" s="77" t="s">
        <v>104</v>
      </c>
      <c r="D16" s="78"/>
      <c r="E16" s="27">
        <v>0</v>
      </c>
      <c r="F16" s="27">
        <v>212</v>
      </c>
      <c r="G16" s="27">
        <f t="shared" si="1"/>
        <v>212</v>
      </c>
      <c r="H16" s="28" t="s">
        <v>12</v>
      </c>
      <c r="I16" s="26">
        <v>45</v>
      </c>
      <c r="J16" s="26">
        <v>1.89</v>
      </c>
      <c r="K16" s="56">
        <v>1600</v>
      </c>
      <c r="L16" s="50">
        <v>2819.6</v>
      </c>
      <c r="M16" s="30" t="s">
        <v>70</v>
      </c>
      <c r="N16" s="64"/>
      <c r="O16" s="29">
        <f t="shared" si="2"/>
        <v>0</v>
      </c>
      <c r="P16" s="12"/>
    </row>
    <row r="17" spans="1:16" x14ac:dyDescent="0.25">
      <c r="A17" s="25" t="s">
        <v>74</v>
      </c>
      <c r="B17" s="26" t="s">
        <v>75</v>
      </c>
      <c r="C17" s="77" t="s">
        <v>105</v>
      </c>
      <c r="D17" s="78"/>
      <c r="E17" s="27">
        <v>0</v>
      </c>
      <c r="F17" s="27">
        <v>212</v>
      </c>
      <c r="G17" s="27">
        <f t="shared" si="1"/>
        <v>212</v>
      </c>
      <c r="H17" s="28" t="s">
        <v>12</v>
      </c>
      <c r="I17" s="26">
        <v>45</v>
      </c>
      <c r="J17" s="26">
        <v>1.89</v>
      </c>
      <c r="K17" s="56">
        <v>1600</v>
      </c>
      <c r="L17" s="50">
        <v>3283.07</v>
      </c>
      <c r="M17" s="30" t="s">
        <v>106</v>
      </c>
      <c r="N17" s="64"/>
      <c r="O17" s="29">
        <f t="shared" si="2"/>
        <v>0</v>
      </c>
      <c r="P17" s="12"/>
    </row>
    <row r="18" spans="1:16" x14ac:dyDescent="0.25">
      <c r="A18" s="25" t="s">
        <v>74</v>
      </c>
      <c r="B18" s="26" t="s">
        <v>76</v>
      </c>
      <c r="C18" s="77" t="s">
        <v>104</v>
      </c>
      <c r="D18" s="78"/>
      <c r="E18" s="27">
        <v>0</v>
      </c>
      <c r="F18" s="27">
        <v>325</v>
      </c>
      <c r="G18" s="27">
        <f t="shared" si="1"/>
        <v>325</v>
      </c>
      <c r="H18" s="28" t="s">
        <v>12</v>
      </c>
      <c r="I18" s="26">
        <v>45</v>
      </c>
      <c r="J18" s="26">
        <v>1.49</v>
      </c>
      <c r="K18" s="56">
        <v>700</v>
      </c>
      <c r="L18" s="50">
        <v>3695.25</v>
      </c>
      <c r="M18" s="30" t="s">
        <v>70</v>
      </c>
      <c r="N18" s="64"/>
      <c r="O18" s="29">
        <f t="shared" si="2"/>
        <v>0</v>
      </c>
      <c r="P18" s="12"/>
    </row>
    <row r="19" spans="1:16" x14ac:dyDescent="0.25">
      <c r="A19" s="25" t="s">
        <v>74</v>
      </c>
      <c r="B19" s="26" t="s">
        <v>76</v>
      </c>
      <c r="C19" s="77" t="s">
        <v>105</v>
      </c>
      <c r="D19" s="78"/>
      <c r="E19" s="27">
        <v>0</v>
      </c>
      <c r="F19" s="27">
        <v>325</v>
      </c>
      <c r="G19" s="27">
        <f t="shared" si="1"/>
        <v>325</v>
      </c>
      <c r="H19" s="28" t="s">
        <v>12</v>
      </c>
      <c r="I19" s="26">
        <v>45</v>
      </c>
      <c r="J19" s="26">
        <v>1.49</v>
      </c>
      <c r="K19" s="56">
        <v>700</v>
      </c>
      <c r="L19" s="50">
        <v>4397.26</v>
      </c>
      <c r="M19" s="30" t="s">
        <v>106</v>
      </c>
      <c r="N19" s="64"/>
      <c r="O19" s="29">
        <f t="shared" si="2"/>
        <v>0</v>
      </c>
      <c r="P19" s="12"/>
    </row>
    <row r="20" spans="1:16" x14ac:dyDescent="0.25">
      <c r="A20" s="25" t="s">
        <v>74</v>
      </c>
      <c r="B20" s="26" t="s">
        <v>77</v>
      </c>
      <c r="C20" s="77" t="s">
        <v>104</v>
      </c>
      <c r="D20" s="78"/>
      <c r="E20" s="27">
        <v>0</v>
      </c>
      <c r="F20" s="27">
        <v>72</v>
      </c>
      <c r="G20" s="27">
        <f t="shared" si="1"/>
        <v>72</v>
      </c>
      <c r="H20" s="28" t="s">
        <v>12</v>
      </c>
      <c r="I20" s="26">
        <v>55</v>
      </c>
      <c r="J20" s="26">
        <v>0.73</v>
      </c>
      <c r="K20" s="56">
        <v>2100</v>
      </c>
      <c r="L20" s="50">
        <v>966.24</v>
      </c>
      <c r="M20" s="30" t="s">
        <v>106</v>
      </c>
      <c r="N20" s="64"/>
      <c r="O20" s="29">
        <f t="shared" si="2"/>
        <v>0</v>
      </c>
      <c r="P20" s="12"/>
    </row>
    <row r="21" spans="1:16" x14ac:dyDescent="0.25">
      <c r="A21" s="25" t="s">
        <v>74</v>
      </c>
      <c r="B21" s="26" t="s">
        <v>77</v>
      </c>
      <c r="C21" s="77" t="s">
        <v>105</v>
      </c>
      <c r="D21" s="78"/>
      <c r="E21" s="27">
        <v>0</v>
      </c>
      <c r="F21" s="27">
        <v>109</v>
      </c>
      <c r="G21" s="27">
        <f t="shared" si="1"/>
        <v>109</v>
      </c>
      <c r="H21" s="28" t="s">
        <v>12</v>
      </c>
      <c r="I21" s="26">
        <v>55</v>
      </c>
      <c r="J21" s="26">
        <v>0.73</v>
      </c>
      <c r="K21" s="56">
        <v>2100</v>
      </c>
      <c r="L21" s="50">
        <v>1702.85</v>
      </c>
      <c r="M21" s="30" t="s">
        <v>106</v>
      </c>
      <c r="N21" s="64"/>
      <c r="O21" s="29">
        <f t="shared" si="2"/>
        <v>0</v>
      </c>
      <c r="P21" s="12"/>
    </row>
    <row r="22" spans="1:16" x14ac:dyDescent="0.25">
      <c r="A22" s="25" t="s">
        <v>74</v>
      </c>
      <c r="B22" s="26" t="s">
        <v>78</v>
      </c>
      <c r="C22" s="77" t="s">
        <v>104</v>
      </c>
      <c r="D22" s="78"/>
      <c r="E22" s="27">
        <v>0</v>
      </c>
      <c r="F22" s="27">
        <v>124</v>
      </c>
      <c r="G22" s="27">
        <f t="shared" si="1"/>
        <v>124</v>
      </c>
      <c r="H22" s="28" t="s">
        <v>12</v>
      </c>
      <c r="I22" s="26">
        <v>55</v>
      </c>
      <c r="J22" s="26">
        <v>1.68</v>
      </c>
      <c r="K22" s="56">
        <v>2100</v>
      </c>
      <c r="L22" s="50">
        <v>1713.68</v>
      </c>
      <c r="M22" s="30" t="s">
        <v>70</v>
      </c>
      <c r="N22" s="64"/>
      <c r="O22" s="29">
        <f t="shared" si="2"/>
        <v>0</v>
      </c>
      <c r="P22" s="12"/>
    </row>
    <row r="23" spans="1:16" x14ac:dyDescent="0.25">
      <c r="A23" s="25" t="s">
        <v>74</v>
      </c>
      <c r="B23" s="26" t="s">
        <v>78</v>
      </c>
      <c r="C23" s="77" t="s">
        <v>105</v>
      </c>
      <c r="D23" s="78"/>
      <c r="E23" s="27">
        <v>0</v>
      </c>
      <c r="F23" s="27">
        <v>31</v>
      </c>
      <c r="G23" s="27">
        <f t="shared" si="1"/>
        <v>31</v>
      </c>
      <c r="H23" s="28" t="s">
        <v>12</v>
      </c>
      <c r="I23" s="26">
        <v>55</v>
      </c>
      <c r="J23" s="26">
        <v>1.68</v>
      </c>
      <c r="K23" s="56">
        <v>2100</v>
      </c>
      <c r="L23" s="50">
        <v>497.02</v>
      </c>
      <c r="M23" s="30" t="s">
        <v>70</v>
      </c>
      <c r="N23" s="64"/>
      <c r="O23" s="29">
        <f t="shared" si="2"/>
        <v>0</v>
      </c>
      <c r="P23" s="12"/>
    </row>
    <row r="24" spans="1:16" x14ac:dyDescent="0.25">
      <c r="A24" s="25" t="s">
        <v>74</v>
      </c>
      <c r="B24" s="26" t="s">
        <v>79</v>
      </c>
      <c r="C24" s="77" t="s">
        <v>104</v>
      </c>
      <c r="D24" s="78"/>
      <c r="E24" s="27">
        <v>0</v>
      </c>
      <c r="F24" s="27">
        <v>127</v>
      </c>
      <c r="G24" s="27">
        <f t="shared" si="1"/>
        <v>127</v>
      </c>
      <c r="H24" s="28" t="s">
        <v>12</v>
      </c>
      <c r="I24" s="26">
        <v>60</v>
      </c>
      <c r="J24" s="26">
        <v>1.0900000000000001</v>
      </c>
      <c r="K24" s="56">
        <v>3500</v>
      </c>
      <c r="L24" s="50">
        <v>2260.6</v>
      </c>
      <c r="M24" s="30" t="s">
        <v>70</v>
      </c>
      <c r="N24" s="64"/>
      <c r="O24" s="29">
        <f t="shared" si="2"/>
        <v>0</v>
      </c>
      <c r="P24" s="12"/>
    </row>
    <row r="25" spans="1:16" x14ac:dyDescent="0.25">
      <c r="A25" s="25" t="s">
        <v>74</v>
      </c>
      <c r="B25" s="26" t="s">
        <v>79</v>
      </c>
      <c r="C25" s="77" t="s">
        <v>105</v>
      </c>
      <c r="D25" s="78"/>
      <c r="E25" s="27">
        <v>0</v>
      </c>
      <c r="F25" s="27">
        <v>31</v>
      </c>
      <c r="G25" s="27">
        <f t="shared" ref="G25" si="4">E25+F25</f>
        <v>31</v>
      </c>
      <c r="H25" s="28" t="s">
        <v>12</v>
      </c>
      <c r="I25" s="26">
        <v>60</v>
      </c>
      <c r="J25" s="26">
        <v>1.0900000000000001</v>
      </c>
      <c r="K25" s="56">
        <v>3500</v>
      </c>
      <c r="L25" s="50">
        <v>636.91</v>
      </c>
      <c r="M25" s="30" t="s">
        <v>106</v>
      </c>
      <c r="N25" s="64"/>
      <c r="O25" s="29">
        <f t="shared" si="2"/>
        <v>0</v>
      </c>
      <c r="P25" s="12"/>
    </row>
    <row r="26" spans="1:16" x14ac:dyDescent="0.25">
      <c r="A26" s="25" t="s">
        <v>74</v>
      </c>
      <c r="B26" s="26" t="s">
        <v>80</v>
      </c>
      <c r="C26" s="77" t="s">
        <v>104</v>
      </c>
      <c r="D26" s="78"/>
      <c r="E26" s="27">
        <v>0</v>
      </c>
      <c r="F26" s="27">
        <v>195</v>
      </c>
      <c r="G26" s="27">
        <f t="shared" si="1"/>
        <v>195</v>
      </c>
      <c r="H26" s="28" t="s">
        <v>12</v>
      </c>
      <c r="I26" s="26">
        <v>50</v>
      </c>
      <c r="J26" s="26">
        <v>2.44</v>
      </c>
      <c r="K26" s="56">
        <v>2500</v>
      </c>
      <c r="L26" s="50">
        <v>2788.5</v>
      </c>
      <c r="M26" s="30" t="s">
        <v>70</v>
      </c>
      <c r="N26" s="64"/>
      <c r="O26" s="29">
        <f t="shared" si="2"/>
        <v>0</v>
      </c>
      <c r="P26" s="12"/>
    </row>
    <row r="27" spans="1:16" x14ac:dyDescent="0.25">
      <c r="A27" s="25" t="s">
        <v>74</v>
      </c>
      <c r="B27" s="26" t="s">
        <v>80</v>
      </c>
      <c r="C27" s="77" t="s">
        <v>105</v>
      </c>
      <c r="D27" s="78"/>
      <c r="E27" s="27">
        <v>0</v>
      </c>
      <c r="F27" s="27">
        <v>48</v>
      </c>
      <c r="G27" s="27">
        <f t="shared" ref="G27" si="5">E27+F27</f>
        <v>48</v>
      </c>
      <c r="H27" s="28" t="s">
        <v>12</v>
      </c>
      <c r="I27" s="26">
        <v>50</v>
      </c>
      <c r="J27" s="26">
        <v>2.44</v>
      </c>
      <c r="K27" s="56">
        <v>2500</v>
      </c>
      <c r="L27" s="50">
        <v>804.17</v>
      </c>
      <c r="M27" s="30" t="s">
        <v>106</v>
      </c>
      <c r="N27" s="64"/>
      <c r="O27" s="29">
        <f t="shared" si="2"/>
        <v>0</v>
      </c>
      <c r="P27" s="12"/>
    </row>
    <row r="28" spans="1:16" x14ac:dyDescent="0.25">
      <c r="A28" s="25" t="s">
        <v>74</v>
      </c>
      <c r="B28" s="26" t="s">
        <v>80</v>
      </c>
      <c r="C28" s="77" t="s">
        <v>104</v>
      </c>
      <c r="D28" s="78"/>
      <c r="E28" s="27">
        <v>0</v>
      </c>
      <c r="F28" s="27">
        <v>197</v>
      </c>
      <c r="G28" s="27">
        <f t="shared" si="1"/>
        <v>197</v>
      </c>
      <c r="H28" s="28" t="s">
        <v>12</v>
      </c>
      <c r="I28" s="26">
        <v>50</v>
      </c>
      <c r="J28" s="26">
        <v>2.2200000000000002</v>
      </c>
      <c r="K28" s="56">
        <v>2500</v>
      </c>
      <c r="L28" s="50">
        <v>2767.85</v>
      </c>
      <c r="M28" s="30" t="s">
        <v>70</v>
      </c>
      <c r="N28" s="64"/>
      <c r="O28" s="29">
        <f t="shared" si="2"/>
        <v>0</v>
      </c>
      <c r="P28" s="12"/>
    </row>
    <row r="29" spans="1:16" x14ac:dyDescent="0.25">
      <c r="A29" s="25" t="s">
        <v>74</v>
      </c>
      <c r="B29" s="26" t="s">
        <v>80</v>
      </c>
      <c r="C29" s="77" t="s">
        <v>105</v>
      </c>
      <c r="D29" s="78"/>
      <c r="E29" s="27">
        <v>0</v>
      </c>
      <c r="F29" s="27">
        <v>49</v>
      </c>
      <c r="G29" s="27">
        <f t="shared" ref="G29" si="6">E29+F29</f>
        <v>49</v>
      </c>
      <c r="H29" s="28" t="s">
        <v>12</v>
      </c>
      <c r="I29" s="26">
        <v>50</v>
      </c>
      <c r="J29" s="26">
        <v>2.2200000000000002</v>
      </c>
      <c r="K29" s="56">
        <v>2500</v>
      </c>
      <c r="L29" s="50">
        <v>790.15</v>
      </c>
      <c r="M29" s="30" t="s">
        <v>106</v>
      </c>
      <c r="N29" s="64"/>
      <c r="O29" s="29">
        <f t="shared" si="2"/>
        <v>0</v>
      </c>
      <c r="P29" s="12"/>
    </row>
    <row r="30" spans="1:16" x14ac:dyDescent="0.25">
      <c r="A30" s="25" t="s">
        <v>74</v>
      </c>
      <c r="B30" s="26" t="s">
        <v>80</v>
      </c>
      <c r="C30" s="77" t="s">
        <v>104</v>
      </c>
      <c r="D30" s="78"/>
      <c r="E30" s="27">
        <v>0</v>
      </c>
      <c r="F30" s="27">
        <v>294</v>
      </c>
      <c r="G30" s="27">
        <f t="shared" si="1"/>
        <v>294</v>
      </c>
      <c r="H30" s="28" t="s">
        <v>12</v>
      </c>
      <c r="I30" s="26">
        <v>50</v>
      </c>
      <c r="J30" s="26">
        <v>1.03</v>
      </c>
      <c r="K30" s="56">
        <v>2500</v>
      </c>
      <c r="L30" s="50">
        <v>4521.72</v>
      </c>
      <c r="M30" s="30" t="s">
        <v>70</v>
      </c>
      <c r="N30" s="64"/>
      <c r="O30" s="29">
        <f t="shared" si="2"/>
        <v>0</v>
      </c>
      <c r="P30" s="12"/>
    </row>
    <row r="31" spans="1:16" x14ac:dyDescent="0.25">
      <c r="A31" s="25" t="s">
        <v>74</v>
      </c>
      <c r="B31" s="26" t="s">
        <v>80</v>
      </c>
      <c r="C31" s="77" t="s">
        <v>105</v>
      </c>
      <c r="D31" s="78"/>
      <c r="E31" s="27">
        <v>0</v>
      </c>
      <c r="F31" s="27">
        <v>126</v>
      </c>
      <c r="G31" s="27">
        <f t="shared" ref="G31" si="7">E31+F31</f>
        <v>126</v>
      </c>
      <c r="H31" s="28" t="s">
        <v>12</v>
      </c>
      <c r="I31" s="26">
        <v>50</v>
      </c>
      <c r="J31" s="26">
        <v>1.03</v>
      </c>
      <c r="K31" s="56">
        <v>2500</v>
      </c>
      <c r="L31" s="50">
        <v>2267.6999999999998</v>
      </c>
      <c r="M31" s="30" t="s">
        <v>106</v>
      </c>
      <c r="N31" s="64"/>
      <c r="O31" s="29">
        <f t="shared" si="2"/>
        <v>0</v>
      </c>
      <c r="P31" s="12"/>
    </row>
    <row r="32" spans="1:16" x14ac:dyDescent="0.25">
      <c r="A32" s="25" t="s">
        <v>74</v>
      </c>
      <c r="B32" s="26" t="s">
        <v>103</v>
      </c>
      <c r="C32" s="77" t="s">
        <v>104</v>
      </c>
      <c r="D32" s="78"/>
      <c r="E32" s="27">
        <v>0</v>
      </c>
      <c r="F32" s="27">
        <v>264</v>
      </c>
      <c r="G32" s="27">
        <f t="shared" si="1"/>
        <v>264</v>
      </c>
      <c r="H32" s="28" t="s">
        <v>12</v>
      </c>
      <c r="I32" s="26">
        <v>50</v>
      </c>
      <c r="J32" s="26">
        <v>0.77</v>
      </c>
      <c r="K32" s="56">
        <v>1500</v>
      </c>
      <c r="L32" s="50">
        <v>3812.16</v>
      </c>
      <c r="M32" s="30" t="s">
        <v>70</v>
      </c>
      <c r="N32" s="64"/>
      <c r="O32" s="29">
        <f t="shared" si="2"/>
        <v>0</v>
      </c>
      <c r="P32" s="12"/>
    </row>
    <row r="33" spans="1:16" x14ac:dyDescent="0.25">
      <c r="A33" s="25" t="s">
        <v>74</v>
      </c>
      <c r="B33" s="26" t="s">
        <v>103</v>
      </c>
      <c r="C33" s="77" t="s">
        <v>105</v>
      </c>
      <c r="D33" s="78"/>
      <c r="E33" s="27">
        <v>0</v>
      </c>
      <c r="F33" s="27">
        <v>141</v>
      </c>
      <c r="G33" s="27">
        <f t="shared" ref="G33" si="8">E33+F33</f>
        <v>141</v>
      </c>
      <c r="H33" s="28" t="s">
        <v>12</v>
      </c>
      <c r="I33" s="26">
        <v>50</v>
      </c>
      <c r="J33" s="26">
        <v>0.77</v>
      </c>
      <c r="K33" s="56">
        <v>1500</v>
      </c>
      <c r="L33" s="50">
        <v>2398.13</v>
      </c>
      <c r="M33" s="30" t="s">
        <v>106</v>
      </c>
      <c r="N33" s="64"/>
      <c r="O33" s="29">
        <f t="shared" si="2"/>
        <v>0</v>
      </c>
      <c r="P33" s="12"/>
    </row>
    <row r="34" spans="1:16" x14ac:dyDescent="0.25">
      <c r="A34" s="25" t="s">
        <v>74</v>
      </c>
      <c r="B34" s="26" t="s">
        <v>81</v>
      </c>
      <c r="C34" s="77" t="s">
        <v>104</v>
      </c>
      <c r="D34" s="78"/>
      <c r="E34" s="27">
        <v>0</v>
      </c>
      <c r="F34" s="27">
        <v>213</v>
      </c>
      <c r="G34" s="27">
        <f t="shared" si="1"/>
        <v>213</v>
      </c>
      <c r="H34" s="28" t="s">
        <v>12</v>
      </c>
      <c r="I34" s="26">
        <v>60</v>
      </c>
      <c r="J34" s="26">
        <v>0.95</v>
      </c>
      <c r="K34" s="56">
        <v>1300</v>
      </c>
      <c r="L34" s="50">
        <v>2658.24</v>
      </c>
      <c r="M34" s="30" t="s">
        <v>70</v>
      </c>
      <c r="N34" s="64"/>
      <c r="O34" s="29">
        <f t="shared" si="2"/>
        <v>0</v>
      </c>
      <c r="P34" s="12"/>
    </row>
    <row r="35" spans="1:16" x14ac:dyDescent="0.25">
      <c r="A35" s="25" t="s">
        <v>74</v>
      </c>
      <c r="B35" s="26" t="s">
        <v>81</v>
      </c>
      <c r="C35" s="77" t="s">
        <v>105</v>
      </c>
      <c r="D35" s="78"/>
      <c r="E35" s="27">
        <v>0</v>
      </c>
      <c r="F35" s="27">
        <v>473</v>
      </c>
      <c r="G35" s="27">
        <f t="shared" si="1"/>
        <v>473</v>
      </c>
      <c r="H35" s="28" t="s">
        <v>12</v>
      </c>
      <c r="I35" s="26">
        <v>60</v>
      </c>
      <c r="J35" s="26">
        <v>0.95</v>
      </c>
      <c r="K35" s="56">
        <v>1300</v>
      </c>
      <c r="L35" s="50">
        <v>6950.67</v>
      </c>
      <c r="M35" s="30" t="s">
        <v>106</v>
      </c>
      <c r="N35" s="64"/>
      <c r="O35" s="29">
        <f t="shared" si="2"/>
        <v>0</v>
      </c>
      <c r="P35" s="12"/>
    </row>
    <row r="36" spans="1:16" x14ac:dyDescent="0.25">
      <c r="A36" s="25" t="s">
        <v>74</v>
      </c>
      <c r="B36" s="26" t="s">
        <v>82</v>
      </c>
      <c r="C36" s="77" t="s">
        <v>104</v>
      </c>
      <c r="D36" s="78"/>
      <c r="E36" s="27">
        <v>0</v>
      </c>
      <c r="F36" s="27">
        <v>406</v>
      </c>
      <c r="G36" s="27">
        <f t="shared" si="1"/>
        <v>406</v>
      </c>
      <c r="H36" s="28" t="s">
        <v>12</v>
      </c>
      <c r="I36" s="26">
        <v>50</v>
      </c>
      <c r="J36" s="26">
        <v>1.52</v>
      </c>
      <c r="K36" s="56">
        <v>2700</v>
      </c>
      <c r="L36" s="50">
        <v>5809.86</v>
      </c>
      <c r="M36" s="30" t="s">
        <v>70</v>
      </c>
      <c r="N36" s="64"/>
      <c r="O36" s="29">
        <f t="shared" si="2"/>
        <v>0</v>
      </c>
      <c r="P36" s="12"/>
    </row>
    <row r="37" spans="1:16" x14ac:dyDescent="0.25">
      <c r="A37" s="25" t="s">
        <v>74</v>
      </c>
      <c r="B37" s="26" t="s">
        <v>82</v>
      </c>
      <c r="C37" s="77" t="s">
        <v>105</v>
      </c>
      <c r="D37" s="78"/>
      <c r="E37" s="27">
        <v>0</v>
      </c>
      <c r="F37" s="27">
        <v>174</v>
      </c>
      <c r="G37" s="27">
        <f t="shared" ref="G37" si="9">E37+F37</f>
        <v>174</v>
      </c>
      <c r="H37" s="28" t="s">
        <v>12</v>
      </c>
      <c r="I37" s="26">
        <v>50</v>
      </c>
      <c r="J37" s="26">
        <v>1.52</v>
      </c>
      <c r="K37" s="56">
        <v>2700</v>
      </c>
      <c r="L37" s="50">
        <v>2907.99</v>
      </c>
      <c r="M37" s="30" t="s">
        <v>106</v>
      </c>
      <c r="N37" s="64"/>
      <c r="O37" s="29">
        <f t="shared" si="2"/>
        <v>0</v>
      </c>
      <c r="P37" s="12"/>
    </row>
    <row r="38" spans="1:16" x14ac:dyDescent="0.25">
      <c r="A38" s="25" t="s">
        <v>74</v>
      </c>
      <c r="B38" s="26" t="s">
        <v>83</v>
      </c>
      <c r="C38" s="77" t="s">
        <v>104</v>
      </c>
      <c r="D38" s="78"/>
      <c r="E38" s="27">
        <v>0</v>
      </c>
      <c r="F38" s="27">
        <v>232</v>
      </c>
      <c r="G38" s="27">
        <f t="shared" si="1"/>
        <v>232</v>
      </c>
      <c r="H38" s="28" t="s">
        <v>12</v>
      </c>
      <c r="I38" s="26">
        <v>50</v>
      </c>
      <c r="J38" s="26">
        <v>1.51</v>
      </c>
      <c r="K38" s="56">
        <v>2700</v>
      </c>
      <c r="L38" s="50">
        <v>3215.52</v>
      </c>
      <c r="M38" s="30" t="s">
        <v>70</v>
      </c>
      <c r="N38" s="64"/>
      <c r="O38" s="29">
        <f t="shared" si="2"/>
        <v>0</v>
      </c>
      <c r="P38" s="12"/>
    </row>
    <row r="39" spans="1:16" x14ac:dyDescent="0.25">
      <c r="A39" s="25" t="s">
        <v>74</v>
      </c>
      <c r="B39" s="26" t="s">
        <v>83</v>
      </c>
      <c r="C39" s="77" t="s">
        <v>105</v>
      </c>
      <c r="D39" s="78"/>
      <c r="E39" s="27">
        <v>0</v>
      </c>
      <c r="F39" s="27">
        <v>99</v>
      </c>
      <c r="G39" s="27">
        <f t="shared" ref="G39" si="10">E39+F39</f>
        <v>99</v>
      </c>
      <c r="H39" s="28" t="s">
        <v>12</v>
      </c>
      <c r="I39" s="26">
        <v>50</v>
      </c>
      <c r="J39" s="26">
        <v>1.51</v>
      </c>
      <c r="K39" s="56">
        <v>2700</v>
      </c>
      <c r="L39" s="50">
        <v>1617.49</v>
      </c>
      <c r="M39" s="30" t="s">
        <v>106</v>
      </c>
      <c r="N39" s="64"/>
      <c r="O39" s="29">
        <f t="shared" si="2"/>
        <v>0</v>
      </c>
      <c r="P39" s="12"/>
    </row>
    <row r="40" spans="1:16" x14ac:dyDescent="0.25">
      <c r="A40" s="25" t="s">
        <v>74</v>
      </c>
      <c r="B40" s="26" t="s">
        <v>84</v>
      </c>
      <c r="C40" s="77" t="s">
        <v>104</v>
      </c>
      <c r="D40" s="78"/>
      <c r="E40" s="27">
        <v>0</v>
      </c>
      <c r="F40" s="27">
        <v>13</v>
      </c>
      <c r="G40" s="27">
        <f t="shared" si="1"/>
        <v>13</v>
      </c>
      <c r="H40" s="28" t="s">
        <v>37</v>
      </c>
      <c r="I40" s="26">
        <v>15</v>
      </c>
      <c r="J40" s="26">
        <v>1.68</v>
      </c>
      <c r="K40" s="56">
        <v>1400</v>
      </c>
      <c r="L40" s="50">
        <v>120.9</v>
      </c>
      <c r="M40" s="30" t="s">
        <v>70</v>
      </c>
      <c r="N40" s="64"/>
      <c r="O40" s="29">
        <f t="shared" si="2"/>
        <v>0</v>
      </c>
      <c r="P40" s="12"/>
    </row>
    <row r="41" spans="1:16" x14ac:dyDescent="0.25">
      <c r="A41" s="25" t="s">
        <v>74</v>
      </c>
      <c r="B41" s="26" t="s">
        <v>84</v>
      </c>
      <c r="C41" s="77" t="s">
        <v>105</v>
      </c>
      <c r="D41" s="78"/>
      <c r="E41" s="27">
        <v>0</v>
      </c>
      <c r="F41" s="27">
        <v>5</v>
      </c>
      <c r="G41" s="27">
        <f t="shared" ref="G41" si="11">E41+F41</f>
        <v>5</v>
      </c>
      <c r="H41" s="28" t="s">
        <v>37</v>
      </c>
      <c r="I41" s="26">
        <v>15</v>
      </c>
      <c r="J41" s="26">
        <v>1.68</v>
      </c>
      <c r="K41" s="56">
        <v>1400</v>
      </c>
      <c r="L41" s="50">
        <v>61.97</v>
      </c>
      <c r="M41" s="30" t="s">
        <v>106</v>
      </c>
      <c r="N41" s="64"/>
      <c r="O41" s="29">
        <f t="shared" si="2"/>
        <v>0</v>
      </c>
      <c r="P41" s="12"/>
    </row>
    <row r="42" spans="1:16" x14ac:dyDescent="0.25">
      <c r="A42" s="25" t="s">
        <v>74</v>
      </c>
      <c r="B42" s="26" t="s">
        <v>85</v>
      </c>
      <c r="C42" s="77" t="s">
        <v>104</v>
      </c>
      <c r="D42" s="78"/>
      <c r="E42" s="27">
        <v>0</v>
      </c>
      <c r="F42" s="27">
        <v>19</v>
      </c>
      <c r="G42" s="27">
        <f t="shared" si="1"/>
        <v>19</v>
      </c>
      <c r="H42" s="28" t="s">
        <v>37</v>
      </c>
      <c r="I42" s="26">
        <v>20</v>
      </c>
      <c r="J42" s="26">
        <v>0.81</v>
      </c>
      <c r="K42" s="56">
        <v>1300</v>
      </c>
      <c r="L42" s="50">
        <v>219.07</v>
      </c>
      <c r="M42" s="30" t="s">
        <v>70</v>
      </c>
      <c r="N42" s="64"/>
      <c r="O42" s="29">
        <f t="shared" si="2"/>
        <v>0</v>
      </c>
      <c r="P42" s="12"/>
    </row>
    <row r="43" spans="1:16" x14ac:dyDescent="0.25">
      <c r="A43" s="25" t="s">
        <v>74</v>
      </c>
      <c r="B43" s="26" t="s">
        <v>85</v>
      </c>
      <c r="C43" s="77" t="s">
        <v>105</v>
      </c>
      <c r="D43" s="78"/>
      <c r="E43" s="27">
        <v>0</v>
      </c>
      <c r="F43" s="27">
        <v>8</v>
      </c>
      <c r="G43" s="27">
        <f t="shared" ref="G43" si="12">E43+F43</f>
        <v>8</v>
      </c>
      <c r="H43" s="28" t="s">
        <v>37</v>
      </c>
      <c r="I43" s="26">
        <v>20</v>
      </c>
      <c r="J43" s="26">
        <v>0.81</v>
      </c>
      <c r="K43" s="56">
        <v>1300</v>
      </c>
      <c r="L43" s="50">
        <v>118.18</v>
      </c>
      <c r="M43" s="30" t="s">
        <v>106</v>
      </c>
      <c r="N43" s="64"/>
      <c r="O43" s="29">
        <f t="shared" si="2"/>
        <v>0</v>
      </c>
      <c r="P43" s="12"/>
    </row>
    <row r="44" spans="1:16" x14ac:dyDescent="0.25">
      <c r="A44" s="25" t="s">
        <v>74</v>
      </c>
      <c r="B44" s="26" t="s">
        <v>86</v>
      </c>
      <c r="C44" s="77" t="s">
        <v>104</v>
      </c>
      <c r="D44" s="78"/>
      <c r="E44" s="27">
        <v>0</v>
      </c>
      <c r="F44" s="27">
        <v>9</v>
      </c>
      <c r="G44" s="27">
        <f t="shared" si="1"/>
        <v>9</v>
      </c>
      <c r="H44" s="28" t="s">
        <v>37</v>
      </c>
      <c r="I44" s="26">
        <v>10</v>
      </c>
      <c r="J44" s="26">
        <v>0.98</v>
      </c>
      <c r="K44" s="56">
        <v>700</v>
      </c>
      <c r="L44" s="50">
        <v>88.47</v>
      </c>
      <c r="M44" s="30" t="s">
        <v>70</v>
      </c>
      <c r="N44" s="64"/>
      <c r="O44" s="29">
        <f t="shared" si="2"/>
        <v>0</v>
      </c>
      <c r="P44" s="12"/>
    </row>
    <row r="45" spans="1:16" x14ac:dyDescent="0.25">
      <c r="A45" s="25" t="s">
        <v>74</v>
      </c>
      <c r="B45" s="26" t="s">
        <v>86</v>
      </c>
      <c r="C45" s="77" t="s">
        <v>105</v>
      </c>
      <c r="D45" s="78"/>
      <c r="E45" s="27">
        <v>0</v>
      </c>
      <c r="F45" s="27">
        <v>4</v>
      </c>
      <c r="G45" s="27">
        <f t="shared" ref="G45" si="13">E45+F45</f>
        <v>4</v>
      </c>
      <c r="H45" s="28" t="s">
        <v>37</v>
      </c>
      <c r="I45" s="26">
        <v>10</v>
      </c>
      <c r="J45" s="26">
        <v>0.98</v>
      </c>
      <c r="K45" s="56">
        <v>700</v>
      </c>
      <c r="L45" s="50">
        <v>45.53</v>
      </c>
      <c r="M45" s="30" t="s">
        <v>106</v>
      </c>
      <c r="N45" s="64"/>
      <c r="O45" s="29">
        <f t="shared" si="2"/>
        <v>0</v>
      </c>
      <c r="P45" s="12"/>
    </row>
    <row r="46" spans="1:16" x14ac:dyDescent="0.25">
      <c r="A46" s="25" t="s">
        <v>74</v>
      </c>
      <c r="B46" s="26" t="s">
        <v>87</v>
      </c>
      <c r="C46" s="77" t="s">
        <v>104</v>
      </c>
      <c r="D46" s="78"/>
      <c r="E46" s="27">
        <v>0</v>
      </c>
      <c r="F46" s="27">
        <v>4</v>
      </c>
      <c r="G46" s="27">
        <f t="shared" si="1"/>
        <v>4</v>
      </c>
      <c r="H46" s="28" t="s">
        <v>37</v>
      </c>
      <c r="I46" s="26">
        <v>10</v>
      </c>
      <c r="J46" s="26">
        <v>0.65</v>
      </c>
      <c r="K46" s="56">
        <v>300</v>
      </c>
      <c r="L46" s="50">
        <v>38.28</v>
      </c>
      <c r="M46" s="30" t="s">
        <v>70</v>
      </c>
      <c r="N46" s="64"/>
      <c r="O46" s="29">
        <f t="shared" si="2"/>
        <v>0</v>
      </c>
      <c r="P46" s="12"/>
    </row>
    <row r="47" spans="1:16" x14ac:dyDescent="0.25">
      <c r="A47" s="25" t="s">
        <v>74</v>
      </c>
      <c r="B47" s="26" t="s">
        <v>87</v>
      </c>
      <c r="C47" s="77" t="s">
        <v>105</v>
      </c>
      <c r="D47" s="78"/>
      <c r="E47" s="27">
        <v>0</v>
      </c>
      <c r="F47" s="27">
        <v>2</v>
      </c>
      <c r="G47" s="27">
        <f t="shared" ref="G47" si="14">E47+F47</f>
        <v>2</v>
      </c>
      <c r="H47" s="28" t="s">
        <v>37</v>
      </c>
      <c r="I47" s="26">
        <v>10</v>
      </c>
      <c r="J47" s="26">
        <v>0.65</v>
      </c>
      <c r="K47" s="56">
        <v>300</v>
      </c>
      <c r="L47" s="50">
        <v>28.67</v>
      </c>
      <c r="M47" s="30" t="s">
        <v>106</v>
      </c>
      <c r="N47" s="64"/>
      <c r="O47" s="29">
        <f t="shared" si="2"/>
        <v>0</v>
      </c>
      <c r="P47" s="12"/>
    </row>
    <row r="48" spans="1:16" x14ac:dyDescent="0.25">
      <c r="A48" s="25" t="s">
        <v>74</v>
      </c>
      <c r="B48" s="26" t="s">
        <v>88</v>
      </c>
      <c r="C48" s="77" t="s">
        <v>104</v>
      </c>
      <c r="D48" s="78"/>
      <c r="E48" s="27">
        <v>0</v>
      </c>
      <c r="F48" s="27">
        <v>3</v>
      </c>
      <c r="G48" s="27">
        <f t="shared" si="1"/>
        <v>3</v>
      </c>
      <c r="H48" s="28" t="s">
        <v>37</v>
      </c>
      <c r="I48" s="26">
        <v>40</v>
      </c>
      <c r="J48" s="26">
        <v>1.18</v>
      </c>
      <c r="K48" s="56">
        <v>600</v>
      </c>
      <c r="L48" s="50">
        <v>25.8</v>
      </c>
      <c r="M48" s="30" t="s">
        <v>70</v>
      </c>
      <c r="N48" s="64"/>
      <c r="O48" s="29">
        <f t="shared" si="2"/>
        <v>0</v>
      </c>
      <c r="P48" s="12"/>
    </row>
    <row r="49" spans="1:16" x14ac:dyDescent="0.25">
      <c r="A49" s="25" t="s">
        <v>74</v>
      </c>
      <c r="B49" s="26" t="s">
        <v>88</v>
      </c>
      <c r="C49" s="77" t="s">
        <v>105</v>
      </c>
      <c r="D49" s="78"/>
      <c r="E49" s="27">
        <v>0</v>
      </c>
      <c r="F49" s="27">
        <v>2</v>
      </c>
      <c r="G49" s="27">
        <f t="shared" ref="G49" si="15">E49+F49</f>
        <v>2</v>
      </c>
      <c r="H49" s="28" t="s">
        <v>37</v>
      </c>
      <c r="I49" s="26">
        <v>40</v>
      </c>
      <c r="J49" s="26">
        <v>1.18</v>
      </c>
      <c r="K49" s="56">
        <v>600</v>
      </c>
      <c r="L49" s="50">
        <v>17.59</v>
      </c>
      <c r="M49" s="30" t="s">
        <v>106</v>
      </c>
      <c r="N49" s="64"/>
      <c r="O49" s="29">
        <f t="shared" si="2"/>
        <v>0</v>
      </c>
      <c r="P49" s="12"/>
    </row>
    <row r="50" spans="1:16" x14ac:dyDescent="0.25">
      <c r="A50" s="25" t="s">
        <v>74</v>
      </c>
      <c r="B50" s="26" t="s">
        <v>89</v>
      </c>
      <c r="C50" s="77" t="s">
        <v>104</v>
      </c>
      <c r="D50" s="78"/>
      <c r="E50" s="27">
        <v>0</v>
      </c>
      <c r="F50" s="27">
        <v>30</v>
      </c>
      <c r="G50" s="27">
        <f t="shared" si="1"/>
        <v>30</v>
      </c>
      <c r="H50" s="28" t="s">
        <v>37</v>
      </c>
      <c r="I50" s="26">
        <v>50</v>
      </c>
      <c r="J50" s="26">
        <v>0.38</v>
      </c>
      <c r="K50" s="56">
        <v>1000</v>
      </c>
      <c r="L50" s="50">
        <v>489.9</v>
      </c>
      <c r="M50" s="30" t="s">
        <v>70</v>
      </c>
      <c r="N50" s="64"/>
      <c r="O50" s="29">
        <f t="shared" si="2"/>
        <v>0</v>
      </c>
      <c r="P50" s="12" t="str">
        <f>IF( O50=0," ", IF(100-((L50/O50)*100)&gt;20,"viac ako 20%",0))</f>
        <v xml:space="preserve"> </v>
      </c>
    </row>
    <row r="51" spans="1:16" x14ac:dyDescent="0.25">
      <c r="A51" s="25" t="s">
        <v>74</v>
      </c>
      <c r="B51" s="26" t="s">
        <v>89</v>
      </c>
      <c r="C51" s="77" t="s">
        <v>105</v>
      </c>
      <c r="D51" s="78"/>
      <c r="E51" s="27">
        <v>0</v>
      </c>
      <c r="F51" s="27">
        <v>69</v>
      </c>
      <c r="G51" s="27">
        <f t="shared" ref="G51" si="16">E51+F51</f>
        <v>69</v>
      </c>
      <c r="H51" s="28" t="s">
        <v>37</v>
      </c>
      <c r="I51" s="26">
        <v>50</v>
      </c>
      <c r="J51" s="26">
        <v>0.38</v>
      </c>
      <c r="K51" s="56">
        <v>1000</v>
      </c>
      <c r="L51" s="50">
        <v>1325.52</v>
      </c>
      <c r="M51" s="30" t="s">
        <v>106</v>
      </c>
      <c r="N51" s="64"/>
      <c r="O51" s="29">
        <f t="shared" si="2"/>
        <v>0</v>
      </c>
      <c r="P51" s="12"/>
    </row>
    <row r="52" spans="1:16" x14ac:dyDescent="0.25">
      <c r="A52" s="25" t="s">
        <v>74</v>
      </c>
      <c r="B52" s="26" t="s">
        <v>90</v>
      </c>
      <c r="C52" s="77" t="s">
        <v>104</v>
      </c>
      <c r="D52" s="78"/>
      <c r="E52" s="27">
        <v>0</v>
      </c>
      <c r="F52" s="27">
        <v>39</v>
      </c>
      <c r="G52" s="27">
        <f t="shared" si="1"/>
        <v>39</v>
      </c>
      <c r="H52" s="28" t="s">
        <v>37</v>
      </c>
      <c r="I52" s="26">
        <v>40</v>
      </c>
      <c r="J52" s="26">
        <v>0.6</v>
      </c>
      <c r="K52" s="56">
        <v>600</v>
      </c>
      <c r="L52" s="50">
        <v>381.81</v>
      </c>
      <c r="M52" s="30" t="s">
        <v>70</v>
      </c>
      <c r="N52" s="65"/>
      <c r="O52" s="29">
        <f t="shared" si="2"/>
        <v>0</v>
      </c>
      <c r="P52" s="12" t="str">
        <f t="shared" ref="P52" si="17">IF( O52=0," ", IF(100-((L52/O52)*100)&gt;20,"viac ako 20%",0))</f>
        <v xml:space="preserve"> </v>
      </c>
    </row>
    <row r="53" spans="1:16" x14ac:dyDescent="0.25">
      <c r="A53" s="25" t="s">
        <v>74</v>
      </c>
      <c r="B53" s="26" t="s">
        <v>90</v>
      </c>
      <c r="C53" s="77" t="s">
        <v>105</v>
      </c>
      <c r="D53" s="78"/>
      <c r="E53" s="27">
        <v>0</v>
      </c>
      <c r="F53" s="27">
        <v>39</v>
      </c>
      <c r="G53" s="27">
        <f t="shared" ref="G53" si="18">E53+F53</f>
        <v>39</v>
      </c>
      <c r="H53" s="28" t="s">
        <v>37</v>
      </c>
      <c r="I53" s="26">
        <v>40</v>
      </c>
      <c r="J53" s="26">
        <v>0.6</v>
      </c>
      <c r="K53" s="56">
        <v>600</v>
      </c>
      <c r="L53" s="50">
        <v>489.49</v>
      </c>
      <c r="M53" s="30" t="s">
        <v>106</v>
      </c>
      <c r="N53" s="65"/>
      <c r="O53" s="29">
        <f t="shared" si="2"/>
        <v>0</v>
      </c>
      <c r="P53" s="12"/>
    </row>
    <row r="54" spans="1:16" x14ac:dyDescent="0.25">
      <c r="A54" s="25" t="s">
        <v>74</v>
      </c>
      <c r="B54" s="26" t="s">
        <v>91</v>
      </c>
      <c r="C54" s="77" t="s">
        <v>104</v>
      </c>
      <c r="D54" s="78"/>
      <c r="E54" s="27">
        <v>1</v>
      </c>
      <c r="F54" s="27">
        <v>49</v>
      </c>
      <c r="G54" s="27">
        <f t="shared" si="1"/>
        <v>50</v>
      </c>
      <c r="H54" s="28" t="s">
        <v>37</v>
      </c>
      <c r="I54" s="26">
        <v>35</v>
      </c>
      <c r="J54" s="26">
        <v>0.45</v>
      </c>
      <c r="K54" s="56">
        <v>900</v>
      </c>
      <c r="L54" s="50">
        <v>688</v>
      </c>
      <c r="M54" s="30" t="s">
        <v>70</v>
      </c>
      <c r="N54" s="65"/>
      <c r="O54" s="29">
        <f t="shared" si="2"/>
        <v>0</v>
      </c>
      <c r="P54" s="12"/>
    </row>
    <row r="55" spans="1:16" x14ac:dyDescent="0.25">
      <c r="A55" s="25" t="s">
        <v>74</v>
      </c>
      <c r="B55" s="26" t="s">
        <v>91</v>
      </c>
      <c r="C55" s="77" t="s">
        <v>105</v>
      </c>
      <c r="D55" s="78"/>
      <c r="E55" s="27">
        <v>0</v>
      </c>
      <c r="F55" s="27">
        <v>116</v>
      </c>
      <c r="G55" s="27">
        <f t="shared" ref="G55" si="19">E55+F55</f>
        <v>116</v>
      </c>
      <c r="H55" s="28" t="s">
        <v>37</v>
      </c>
      <c r="I55" s="26">
        <v>35</v>
      </c>
      <c r="J55" s="26">
        <v>0.45</v>
      </c>
      <c r="K55" s="56">
        <v>900</v>
      </c>
      <c r="L55" s="50">
        <v>1880.45</v>
      </c>
      <c r="M55" s="30" t="s">
        <v>106</v>
      </c>
      <c r="N55" s="65"/>
      <c r="O55" s="29">
        <f t="shared" si="2"/>
        <v>0</v>
      </c>
      <c r="P55" s="12"/>
    </row>
    <row r="56" spans="1:16" x14ac:dyDescent="0.25">
      <c r="A56" s="25" t="s">
        <v>74</v>
      </c>
      <c r="B56" s="26" t="s">
        <v>92</v>
      </c>
      <c r="C56" s="77" t="s">
        <v>104</v>
      </c>
      <c r="D56" s="78"/>
      <c r="E56" s="27">
        <v>0</v>
      </c>
      <c r="F56" s="27">
        <v>138</v>
      </c>
      <c r="G56" s="27">
        <f t="shared" si="1"/>
        <v>138</v>
      </c>
      <c r="H56" s="28" t="s">
        <v>37</v>
      </c>
      <c r="I56" s="26">
        <v>50</v>
      </c>
      <c r="J56" s="26">
        <v>1.36</v>
      </c>
      <c r="K56" s="56">
        <v>1300</v>
      </c>
      <c r="L56" s="50">
        <v>1629.78</v>
      </c>
      <c r="M56" s="30" t="s">
        <v>70</v>
      </c>
      <c r="N56" s="65"/>
      <c r="O56" s="29">
        <f t="shared" si="2"/>
        <v>0</v>
      </c>
      <c r="P56" s="12"/>
    </row>
    <row r="57" spans="1:16" x14ac:dyDescent="0.25">
      <c r="A57" s="25" t="s">
        <v>74</v>
      </c>
      <c r="B57" s="26" t="s">
        <v>92</v>
      </c>
      <c r="C57" s="77" t="s">
        <v>105</v>
      </c>
      <c r="D57" s="78"/>
      <c r="E57" s="27">
        <v>0</v>
      </c>
      <c r="F57" s="27">
        <v>59</v>
      </c>
      <c r="G57" s="27">
        <f t="shared" ref="G57" si="20">E57+F57</f>
        <v>59</v>
      </c>
      <c r="H57" s="28" t="s">
        <v>37</v>
      </c>
      <c r="I57" s="26">
        <v>50</v>
      </c>
      <c r="J57" s="26">
        <v>1.36</v>
      </c>
      <c r="K57" s="56">
        <v>1300</v>
      </c>
      <c r="L57" s="50">
        <v>818.59</v>
      </c>
      <c r="M57" s="30" t="s">
        <v>106</v>
      </c>
      <c r="N57" s="65"/>
      <c r="O57" s="29">
        <f t="shared" si="2"/>
        <v>0</v>
      </c>
      <c r="P57" s="12"/>
    </row>
    <row r="58" spans="1:16" x14ac:dyDescent="0.25">
      <c r="A58" s="25" t="s">
        <v>93</v>
      </c>
      <c r="B58" s="26" t="s">
        <v>94</v>
      </c>
      <c r="C58" s="77" t="s">
        <v>104</v>
      </c>
      <c r="D58" s="78"/>
      <c r="E58" s="27">
        <v>0</v>
      </c>
      <c r="F58" s="27">
        <v>154</v>
      </c>
      <c r="G58" s="27">
        <f t="shared" si="1"/>
        <v>154</v>
      </c>
      <c r="H58" s="28" t="s">
        <v>12</v>
      </c>
      <c r="I58" s="26">
        <v>70</v>
      </c>
      <c r="J58" s="26">
        <v>1.44</v>
      </c>
      <c r="K58" s="56">
        <v>2900</v>
      </c>
      <c r="L58" s="50">
        <v>2092.86</v>
      </c>
      <c r="M58" s="30" t="s">
        <v>70</v>
      </c>
      <c r="N58" s="65"/>
      <c r="O58" s="29">
        <f t="shared" si="2"/>
        <v>0</v>
      </c>
      <c r="P58" s="12"/>
    </row>
    <row r="59" spans="1:16" x14ac:dyDescent="0.25">
      <c r="A59" s="25" t="s">
        <v>93</v>
      </c>
      <c r="B59" s="26" t="s">
        <v>94</v>
      </c>
      <c r="C59" s="77" t="s">
        <v>105</v>
      </c>
      <c r="D59" s="78"/>
      <c r="E59" s="27">
        <v>0</v>
      </c>
      <c r="F59" s="27">
        <v>66</v>
      </c>
      <c r="G59" s="27">
        <f t="shared" ref="G59" si="21">E59+F59</f>
        <v>66</v>
      </c>
      <c r="H59" s="28" t="s">
        <v>12</v>
      </c>
      <c r="I59" s="26">
        <v>70</v>
      </c>
      <c r="J59" s="26">
        <v>1.44</v>
      </c>
      <c r="K59" s="56">
        <v>2900</v>
      </c>
      <c r="L59" s="50">
        <v>1039.78</v>
      </c>
      <c r="M59" s="30" t="s">
        <v>106</v>
      </c>
      <c r="N59" s="65"/>
      <c r="O59" s="29">
        <f t="shared" si="2"/>
        <v>0</v>
      </c>
      <c r="P59" s="12"/>
    </row>
    <row r="60" spans="1:16" x14ac:dyDescent="0.25">
      <c r="A60" s="25" t="s">
        <v>93</v>
      </c>
      <c r="B60" s="26" t="s">
        <v>95</v>
      </c>
      <c r="C60" s="77" t="s">
        <v>104</v>
      </c>
      <c r="D60" s="78"/>
      <c r="E60" s="27">
        <v>0</v>
      </c>
      <c r="F60" s="27">
        <v>587</v>
      </c>
      <c r="G60" s="27">
        <f t="shared" si="1"/>
        <v>587</v>
      </c>
      <c r="H60" s="28" t="s">
        <v>12</v>
      </c>
      <c r="I60" s="26">
        <v>40</v>
      </c>
      <c r="J60" s="26">
        <v>1.22</v>
      </c>
      <c r="K60" s="56">
        <v>1600</v>
      </c>
      <c r="L60" s="50">
        <v>7366.85</v>
      </c>
      <c r="M60" s="30" t="s">
        <v>70</v>
      </c>
      <c r="N60" s="65"/>
      <c r="O60" s="29">
        <f t="shared" si="2"/>
        <v>0</v>
      </c>
      <c r="P60" s="12"/>
    </row>
    <row r="61" spans="1:16" x14ac:dyDescent="0.25">
      <c r="A61" s="25" t="s">
        <v>93</v>
      </c>
      <c r="B61" s="26" t="s">
        <v>95</v>
      </c>
      <c r="C61" s="77" t="s">
        <v>105</v>
      </c>
      <c r="D61" s="78"/>
      <c r="E61" s="27">
        <v>0</v>
      </c>
      <c r="F61" s="27">
        <v>252</v>
      </c>
      <c r="G61" s="27">
        <f t="shared" ref="G61" si="22">E61+F61</f>
        <v>252</v>
      </c>
      <c r="H61" s="28" t="s">
        <v>12</v>
      </c>
      <c r="I61" s="26">
        <v>40</v>
      </c>
      <c r="J61" s="26">
        <v>1.22</v>
      </c>
      <c r="K61" s="56">
        <v>1600</v>
      </c>
      <c r="L61" s="50">
        <v>3717.34</v>
      </c>
      <c r="M61" s="30" t="s">
        <v>106</v>
      </c>
      <c r="N61" s="65"/>
      <c r="O61" s="29">
        <f t="shared" si="2"/>
        <v>0</v>
      </c>
      <c r="P61" s="12"/>
    </row>
    <row r="62" spans="1:16" x14ac:dyDescent="0.25">
      <c r="A62" s="25" t="s">
        <v>93</v>
      </c>
      <c r="B62" s="26" t="s">
        <v>96</v>
      </c>
      <c r="C62" s="77" t="s">
        <v>104</v>
      </c>
      <c r="D62" s="78"/>
      <c r="E62" s="27">
        <v>0</v>
      </c>
      <c r="F62" s="27">
        <v>48</v>
      </c>
      <c r="G62" s="27">
        <f t="shared" si="1"/>
        <v>48</v>
      </c>
      <c r="H62" s="28" t="s">
        <v>12</v>
      </c>
      <c r="I62" s="26">
        <v>10</v>
      </c>
      <c r="J62" s="26">
        <v>0.84</v>
      </c>
      <c r="K62" s="56">
        <v>2500</v>
      </c>
      <c r="L62" s="50">
        <v>654.24</v>
      </c>
      <c r="M62" s="30" t="s">
        <v>70</v>
      </c>
      <c r="N62" s="65"/>
      <c r="O62" s="29">
        <f t="shared" si="2"/>
        <v>0</v>
      </c>
      <c r="P62" s="12"/>
    </row>
    <row r="63" spans="1:16" x14ac:dyDescent="0.25">
      <c r="A63" s="25" t="s">
        <v>93</v>
      </c>
      <c r="B63" s="26" t="s">
        <v>96</v>
      </c>
      <c r="C63" s="77" t="s">
        <v>105</v>
      </c>
      <c r="D63" s="78"/>
      <c r="E63" s="27">
        <v>0</v>
      </c>
      <c r="F63" s="27">
        <v>20</v>
      </c>
      <c r="G63" s="27">
        <f t="shared" ref="G63" si="23">E63+F63</f>
        <v>20</v>
      </c>
      <c r="H63" s="28" t="s">
        <v>12</v>
      </c>
      <c r="I63" s="26">
        <v>10</v>
      </c>
      <c r="J63" s="26">
        <v>0.84</v>
      </c>
      <c r="K63" s="56">
        <v>2500</v>
      </c>
      <c r="L63" s="50">
        <v>322.24</v>
      </c>
      <c r="M63" s="30" t="s">
        <v>106</v>
      </c>
      <c r="N63" s="65"/>
      <c r="O63" s="29">
        <f t="shared" si="2"/>
        <v>0</v>
      </c>
      <c r="P63" s="12"/>
    </row>
    <row r="64" spans="1:16" x14ac:dyDescent="0.25">
      <c r="A64" s="25" t="s">
        <v>93</v>
      </c>
      <c r="B64" s="26" t="s">
        <v>97</v>
      </c>
      <c r="C64" s="77" t="s">
        <v>104</v>
      </c>
      <c r="D64" s="78"/>
      <c r="E64" s="27">
        <v>0</v>
      </c>
      <c r="F64" s="27">
        <v>251</v>
      </c>
      <c r="G64" s="27">
        <f t="shared" si="1"/>
        <v>251</v>
      </c>
      <c r="H64" s="28" t="s">
        <v>12</v>
      </c>
      <c r="I64" s="26">
        <v>30</v>
      </c>
      <c r="J64" s="26">
        <v>1.1000000000000001</v>
      </c>
      <c r="K64" s="56">
        <v>2600</v>
      </c>
      <c r="L64" s="50">
        <v>3458.78</v>
      </c>
      <c r="M64" s="30" t="s">
        <v>70</v>
      </c>
      <c r="N64" s="65"/>
      <c r="O64" s="29">
        <f t="shared" si="2"/>
        <v>0</v>
      </c>
      <c r="P64" s="12"/>
    </row>
    <row r="65" spans="1:16" x14ac:dyDescent="0.25">
      <c r="A65" s="25" t="s">
        <v>93</v>
      </c>
      <c r="B65" s="26" t="s">
        <v>97</v>
      </c>
      <c r="C65" s="77" t="s">
        <v>105</v>
      </c>
      <c r="D65" s="78"/>
      <c r="E65" s="27">
        <v>0</v>
      </c>
      <c r="F65" s="27">
        <v>108</v>
      </c>
      <c r="G65" s="27">
        <f t="shared" ref="G65" si="24">E65+F65</f>
        <v>108</v>
      </c>
      <c r="H65" s="28" t="s">
        <v>12</v>
      </c>
      <c r="I65" s="26">
        <v>30</v>
      </c>
      <c r="J65" s="26">
        <v>1.1000000000000001</v>
      </c>
      <c r="K65" s="56">
        <v>2600</v>
      </c>
      <c r="L65" s="50">
        <v>1707.7</v>
      </c>
      <c r="M65" s="30" t="s">
        <v>106</v>
      </c>
      <c r="N65" s="65"/>
      <c r="O65" s="29">
        <f t="shared" si="2"/>
        <v>0</v>
      </c>
      <c r="P65" s="12"/>
    </row>
    <row r="66" spans="1:16" x14ac:dyDescent="0.25">
      <c r="A66" s="25" t="s">
        <v>93</v>
      </c>
      <c r="B66" s="26" t="s">
        <v>98</v>
      </c>
      <c r="C66" s="77" t="s">
        <v>104</v>
      </c>
      <c r="D66" s="78"/>
      <c r="E66" s="27">
        <v>0</v>
      </c>
      <c r="F66" s="27">
        <v>444</v>
      </c>
      <c r="G66" s="27">
        <f t="shared" si="1"/>
        <v>444</v>
      </c>
      <c r="H66" s="28" t="s">
        <v>12</v>
      </c>
      <c r="I66" s="26">
        <v>50</v>
      </c>
      <c r="J66" s="26">
        <v>0.87</v>
      </c>
      <c r="K66" s="56">
        <v>2900</v>
      </c>
      <c r="L66" s="50">
        <v>7650.12</v>
      </c>
      <c r="M66" s="30" t="s">
        <v>70</v>
      </c>
      <c r="N66" s="65"/>
      <c r="O66" s="29">
        <f t="shared" si="2"/>
        <v>0</v>
      </c>
      <c r="P66" s="12"/>
    </row>
    <row r="67" spans="1:16" x14ac:dyDescent="0.25">
      <c r="A67" s="25" t="s">
        <v>93</v>
      </c>
      <c r="B67" s="26" t="s">
        <v>98</v>
      </c>
      <c r="C67" s="77" t="s">
        <v>105</v>
      </c>
      <c r="D67" s="78"/>
      <c r="E67" s="27">
        <v>0</v>
      </c>
      <c r="F67" s="27">
        <v>190</v>
      </c>
      <c r="G67" s="27">
        <f t="shared" ref="G67" si="25">E67+F67</f>
        <v>190</v>
      </c>
      <c r="H67" s="28" t="s">
        <v>12</v>
      </c>
      <c r="I67" s="26">
        <v>50</v>
      </c>
      <c r="J67" s="26">
        <v>0.87</v>
      </c>
      <c r="K67" s="56">
        <v>2900</v>
      </c>
      <c r="L67" s="50">
        <v>3773.25</v>
      </c>
      <c r="M67" s="30" t="s">
        <v>106</v>
      </c>
      <c r="N67" s="65"/>
      <c r="O67" s="29">
        <f t="shared" si="2"/>
        <v>0</v>
      </c>
      <c r="P67" s="12"/>
    </row>
    <row r="68" spans="1:16" x14ac:dyDescent="0.25">
      <c r="A68" s="25" t="s">
        <v>93</v>
      </c>
      <c r="B68" s="26" t="s">
        <v>99</v>
      </c>
      <c r="C68" s="77" t="s">
        <v>104</v>
      </c>
      <c r="D68" s="78"/>
      <c r="E68" s="27">
        <v>0</v>
      </c>
      <c r="F68" s="27">
        <v>168</v>
      </c>
      <c r="G68" s="27">
        <f t="shared" si="1"/>
        <v>168</v>
      </c>
      <c r="H68" s="28" t="s">
        <v>12</v>
      </c>
      <c r="I68" s="26">
        <v>25</v>
      </c>
      <c r="J68" s="26">
        <v>1.26</v>
      </c>
      <c r="K68" s="56">
        <v>2800</v>
      </c>
      <c r="L68" s="50">
        <v>2489.7600000000002</v>
      </c>
      <c r="M68" s="30" t="s">
        <v>70</v>
      </c>
      <c r="N68" s="65"/>
      <c r="O68" s="29">
        <f t="shared" si="2"/>
        <v>0</v>
      </c>
      <c r="P68" s="12"/>
    </row>
    <row r="69" spans="1:16" x14ac:dyDescent="0.25">
      <c r="A69" s="25" t="s">
        <v>93</v>
      </c>
      <c r="B69" s="26" t="s">
        <v>99</v>
      </c>
      <c r="C69" s="77" t="s">
        <v>105</v>
      </c>
      <c r="D69" s="78"/>
      <c r="E69" s="27">
        <v>0</v>
      </c>
      <c r="F69" s="27">
        <v>72</v>
      </c>
      <c r="G69" s="27">
        <f t="shared" ref="G69" si="26">E69+F69</f>
        <v>72</v>
      </c>
      <c r="H69" s="28" t="s">
        <v>12</v>
      </c>
      <c r="I69" s="26">
        <v>25</v>
      </c>
      <c r="J69" s="26">
        <v>1.26</v>
      </c>
      <c r="K69" s="56">
        <v>2800</v>
      </c>
      <c r="L69" s="50">
        <v>1242.31</v>
      </c>
      <c r="M69" s="30" t="s">
        <v>106</v>
      </c>
      <c r="N69" s="65"/>
      <c r="O69" s="29">
        <f t="shared" si="2"/>
        <v>0</v>
      </c>
      <c r="P69" s="12"/>
    </row>
    <row r="70" spans="1:16" x14ac:dyDescent="0.25">
      <c r="A70" s="25" t="s">
        <v>93</v>
      </c>
      <c r="B70" s="26" t="s">
        <v>100</v>
      </c>
      <c r="C70" s="77" t="s">
        <v>104</v>
      </c>
      <c r="D70" s="78"/>
      <c r="E70" s="27">
        <v>0</v>
      </c>
      <c r="F70" s="27">
        <v>42</v>
      </c>
      <c r="G70" s="27">
        <f t="shared" si="1"/>
        <v>42</v>
      </c>
      <c r="H70" s="28" t="s">
        <v>33</v>
      </c>
      <c r="I70" s="26">
        <v>40</v>
      </c>
      <c r="J70" s="26">
        <v>0.77</v>
      </c>
      <c r="K70" s="56">
        <v>1400</v>
      </c>
      <c r="L70" s="50">
        <v>513.66</v>
      </c>
      <c r="M70" s="30" t="s">
        <v>70</v>
      </c>
      <c r="N70" s="65"/>
      <c r="O70" s="29">
        <f t="shared" si="2"/>
        <v>0</v>
      </c>
      <c r="P70" s="12"/>
    </row>
    <row r="71" spans="1:16" x14ac:dyDescent="0.25">
      <c r="A71" s="25" t="s">
        <v>93</v>
      </c>
      <c r="B71" s="26" t="s">
        <v>100</v>
      </c>
      <c r="C71" s="77" t="s">
        <v>105</v>
      </c>
      <c r="D71" s="78"/>
      <c r="E71" s="27">
        <v>0</v>
      </c>
      <c r="F71" s="27">
        <v>42</v>
      </c>
      <c r="G71" s="27">
        <f t="shared" ref="G71" si="27">E71+F71</f>
        <v>42</v>
      </c>
      <c r="H71" s="28" t="s">
        <v>33</v>
      </c>
      <c r="I71" s="26">
        <v>40</v>
      </c>
      <c r="J71" s="26">
        <v>0.77</v>
      </c>
      <c r="K71" s="56">
        <v>1400</v>
      </c>
      <c r="L71" s="50">
        <v>615.32000000000005</v>
      </c>
      <c r="M71" s="30" t="s">
        <v>106</v>
      </c>
      <c r="N71" s="65"/>
      <c r="O71" s="29">
        <f t="shared" si="2"/>
        <v>0</v>
      </c>
      <c r="P71" s="12"/>
    </row>
    <row r="72" spans="1:16" x14ac:dyDescent="0.25">
      <c r="A72" s="25" t="s">
        <v>101</v>
      </c>
      <c r="B72" s="26" t="s">
        <v>102</v>
      </c>
      <c r="C72" s="77" t="s">
        <v>104</v>
      </c>
      <c r="D72" s="78"/>
      <c r="E72" s="27">
        <v>0</v>
      </c>
      <c r="F72" s="27">
        <v>20</v>
      </c>
      <c r="G72" s="27">
        <f t="shared" si="1"/>
        <v>20</v>
      </c>
      <c r="H72" s="28" t="s">
        <v>35</v>
      </c>
      <c r="I72" s="26">
        <v>40</v>
      </c>
      <c r="J72" s="26">
        <v>0.35</v>
      </c>
      <c r="K72" s="56">
        <v>1200</v>
      </c>
      <c r="L72" s="50">
        <v>333</v>
      </c>
      <c r="M72" s="30" t="s">
        <v>70</v>
      </c>
      <c r="N72" s="65"/>
      <c r="O72" s="29">
        <f t="shared" si="2"/>
        <v>0</v>
      </c>
      <c r="P72" s="12"/>
    </row>
    <row r="73" spans="1:16" ht="15.75" thickBot="1" x14ac:dyDescent="0.3">
      <c r="A73" s="57" t="s">
        <v>101</v>
      </c>
      <c r="B73" s="58" t="s">
        <v>102</v>
      </c>
      <c r="C73" s="72" t="s">
        <v>105</v>
      </c>
      <c r="D73" s="73"/>
      <c r="E73" s="59">
        <v>0</v>
      </c>
      <c r="F73" s="59">
        <v>5</v>
      </c>
      <c r="G73" s="59">
        <f t="shared" ref="G73" si="28">E73+F73</f>
        <v>5</v>
      </c>
      <c r="H73" s="60" t="s">
        <v>35</v>
      </c>
      <c r="I73" s="58">
        <v>40</v>
      </c>
      <c r="J73" s="58">
        <v>0.35</v>
      </c>
      <c r="K73" s="61">
        <v>1200</v>
      </c>
      <c r="L73" s="49">
        <v>97.72</v>
      </c>
      <c r="M73" s="49" t="s">
        <v>70</v>
      </c>
      <c r="N73" s="66"/>
      <c r="O73" s="67">
        <f>SUM(N73*G73)</f>
        <v>0</v>
      </c>
      <c r="P73" s="12"/>
    </row>
    <row r="74" spans="1:16" ht="15.75" thickBot="1" x14ac:dyDescent="0.3">
      <c r="A74" s="31"/>
      <c r="B74" s="32"/>
      <c r="C74" s="33"/>
      <c r="D74" s="34"/>
      <c r="E74" s="35"/>
      <c r="F74" s="35"/>
      <c r="G74" s="35">
        <f>SUM(G12:G73)</f>
        <v>8487</v>
      </c>
      <c r="H74" s="36"/>
      <c r="I74" s="32"/>
      <c r="J74" s="32"/>
      <c r="K74" s="33"/>
      <c r="L74" s="37"/>
      <c r="M74" s="37"/>
      <c r="N74" s="40"/>
      <c r="O74" s="41"/>
      <c r="P74" s="12"/>
    </row>
    <row r="75" spans="1:16" ht="15.75" thickBot="1" x14ac:dyDescent="0.3">
      <c r="A75" s="48"/>
      <c r="B75" s="38"/>
      <c r="C75" s="38"/>
      <c r="D75" s="38"/>
      <c r="E75" s="38"/>
      <c r="F75" s="38"/>
      <c r="G75" s="38"/>
      <c r="H75" s="38"/>
      <c r="I75" s="38"/>
      <c r="J75" s="127" t="s">
        <v>13</v>
      </c>
      <c r="K75" s="127"/>
      <c r="L75" s="41">
        <f>SUM(L12:L73)</f>
        <v>124996.43000000001</v>
      </c>
      <c r="M75" s="39"/>
      <c r="N75" s="42" t="s">
        <v>14</v>
      </c>
      <c r="O75" s="37">
        <f>SUM(O12:O73)</f>
        <v>0</v>
      </c>
      <c r="P75" s="12" t="str">
        <f>IF(O75&gt;L75,"prekročená cena","nižšia ako stanovená")</f>
        <v>nižšia ako stanovená</v>
      </c>
    </row>
    <row r="76" spans="1:16" ht="15.75" thickBot="1" x14ac:dyDescent="0.3">
      <c r="A76" s="128" t="s">
        <v>15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30"/>
      <c r="O76" s="37">
        <f>O77-O75</f>
        <v>0</v>
      </c>
    </row>
    <row r="77" spans="1:16" ht="15.75" thickBot="1" x14ac:dyDescent="0.3">
      <c r="A77" s="128" t="s">
        <v>16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30"/>
      <c r="O77" s="37">
        <f>IF("nie"=MID(I85,1,3),O75,(O75*1.2))</f>
        <v>0</v>
      </c>
    </row>
    <row r="78" spans="1:16" x14ac:dyDescent="0.25">
      <c r="A78" s="116" t="s">
        <v>17</v>
      </c>
      <c r="B78" s="116"/>
      <c r="C78" s="116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</row>
    <row r="79" spans="1:16" x14ac:dyDescent="0.25">
      <c r="A79" s="131" t="s">
        <v>64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</row>
    <row r="80" spans="1:16" ht="25.5" customHeight="1" x14ac:dyDescent="0.25">
      <c r="A80" s="69" t="s">
        <v>57</v>
      </c>
      <c r="B80" s="69"/>
      <c r="C80" s="69"/>
      <c r="D80" s="69"/>
      <c r="E80" s="69"/>
      <c r="F80" s="69"/>
      <c r="G80" s="68" t="s">
        <v>55</v>
      </c>
      <c r="H80" s="69"/>
      <c r="I80" s="69"/>
      <c r="J80" s="44"/>
      <c r="K80" s="44"/>
      <c r="L80" s="44"/>
      <c r="M80" s="44"/>
      <c r="N80" s="44"/>
      <c r="O80" s="44"/>
    </row>
    <row r="81" spans="1:15" ht="15" customHeight="1" x14ac:dyDescent="0.25">
      <c r="A81" s="118" t="s">
        <v>66</v>
      </c>
      <c r="B81" s="119"/>
      <c r="C81" s="119"/>
      <c r="D81" s="119"/>
      <c r="E81" s="120"/>
      <c r="F81" s="117" t="s">
        <v>56</v>
      </c>
      <c r="G81" s="45" t="s">
        <v>18</v>
      </c>
      <c r="H81" s="110"/>
      <c r="I81" s="111"/>
      <c r="J81" s="111"/>
      <c r="K81" s="111"/>
      <c r="L81" s="111"/>
      <c r="M81" s="111"/>
      <c r="N81" s="111"/>
      <c r="O81" s="112"/>
    </row>
    <row r="82" spans="1:15" x14ac:dyDescent="0.25">
      <c r="A82" s="121"/>
      <c r="B82" s="122"/>
      <c r="C82" s="122"/>
      <c r="D82" s="122"/>
      <c r="E82" s="123"/>
      <c r="F82" s="117"/>
      <c r="G82" s="45" t="s">
        <v>19</v>
      </c>
      <c r="H82" s="110"/>
      <c r="I82" s="111"/>
      <c r="J82" s="111"/>
      <c r="K82" s="111"/>
      <c r="L82" s="111"/>
      <c r="M82" s="111"/>
      <c r="N82" s="111"/>
      <c r="O82" s="112"/>
    </row>
    <row r="83" spans="1:15" ht="18" customHeight="1" x14ac:dyDescent="0.25">
      <c r="A83" s="121"/>
      <c r="B83" s="122"/>
      <c r="C83" s="122"/>
      <c r="D83" s="122"/>
      <c r="E83" s="123"/>
      <c r="F83" s="117"/>
      <c r="G83" s="45" t="s">
        <v>20</v>
      </c>
      <c r="H83" s="110"/>
      <c r="I83" s="111"/>
      <c r="J83" s="111"/>
      <c r="K83" s="111"/>
      <c r="L83" s="111"/>
      <c r="M83" s="111"/>
      <c r="N83" s="111"/>
      <c r="O83" s="112"/>
    </row>
    <row r="84" spans="1:15" x14ac:dyDescent="0.25">
      <c r="A84" s="121"/>
      <c r="B84" s="122"/>
      <c r="C84" s="122"/>
      <c r="D84" s="122"/>
      <c r="E84" s="123"/>
      <c r="F84" s="117"/>
      <c r="G84" s="45" t="s">
        <v>21</v>
      </c>
      <c r="H84" s="110"/>
      <c r="I84" s="111"/>
      <c r="J84" s="111"/>
      <c r="K84" s="111"/>
      <c r="L84" s="111"/>
      <c r="M84" s="111"/>
      <c r="N84" s="111"/>
      <c r="O84" s="112"/>
    </row>
    <row r="85" spans="1:15" x14ac:dyDescent="0.25">
      <c r="A85" s="121"/>
      <c r="B85" s="122"/>
      <c r="C85" s="122"/>
      <c r="D85" s="122"/>
      <c r="E85" s="123"/>
      <c r="F85" s="117"/>
      <c r="G85" s="45" t="s">
        <v>22</v>
      </c>
      <c r="H85" s="110"/>
      <c r="I85" s="111"/>
      <c r="J85" s="111"/>
      <c r="K85" s="111"/>
      <c r="L85" s="111"/>
      <c r="M85" s="111"/>
      <c r="N85" s="111"/>
      <c r="O85" s="112"/>
    </row>
    <row r="86" spans="1:15" x14ac:dyDescent="0.25">
      <c r="A86" s="121"/>
      <c r="B86" s="122"/>
      <c r="C86" s="122"/>
      <c r="D86" s="122"/>
      <c r="E86" s="123"/>
      <c r="F86" s="22"/>
      <c r="G86" s="22"/>
      <c r="H86" s="22"/>
      <c r="I86" s="22"/>
      <c r="J86" s="22"/>
      <c r="K86" s="22"/>
      <c r="L86" s="22"/>
      <c r="M86" s="22"/>
      <c r="N86" s="22"/>
      <c r="O86" s="22"/>
    </row>
    <row r="87" spans="1:15" x14ac:dyDescent="0.25">
      <c r="A87" s="121"/>
      <c r="B87" s="122"/>
      <c r="C87" s="122"/>
      <c r="D87" s="122"/>
      <c r="E87" s="123"/>
      <c r="F87" s="22"/>
      <c r="G87" s="22"/>
      <c r="H87" s="22"/>
      <c r="I87" s="22"/>
      <c r="J87" s="22"/>
      <c r="K87" s="22"/>
      <c r="L87" s="22"/>
      <c r="M87" s="22"/>
      <c r="N87" s="22"/>
      <c r="O87" s="22"/>
    </row>
    <row r="88" spans="1:15" x14ac:dyDescent="0.25">
      <c r="A88" s="124"/>
      <c r="B88" s="125"/>
      <c r="C88" s="125"/>
      <c r="D88" s="125"/>
      <c r="E88" s="126"/>
      <c r="F88" s="44"/>
      <c r="G88" s="22"/>
      <c r="H88" s="17"/>
      <c r="I88" s="22"/>
      <c r="J88" s="22" t="s">
        <v>23</v>
      </c>
      <c r="K88" s="22"/>
      <c r="L88" s="113"/>
      <c r="M88" s="114"/>
      <c r="N88" s="115"/>
      <c r="O88" s="22"/>
    </row>
    <row r="89" spans="1:15" x14ac:dyDescent="0.25">
      <c r="A89" s="44"/>
      <c r="B89" s="44"/>
      <c r="C89" s="44"/>
      <c r="D89" s="44"/>
      <c r="E89" s="44"/>
      <c r="F89" s="44"/>
      <c r="G89" s="22"/>
      <c r="H89" s="22"/>
      <c r="I89" s="22"/>
      <c r="J89" s="22"/>
      <c r="K89" s="22"/>
      <c r="L89" s="22"/>
      <c r="M89" s="22"/>
      <c r="N89" s="22"/>
      <c r="O89" s="22"/>
    </row>
    <row r="90" spans="1:15" x14ac:dyDescent="0.25">
      <c r="A90" s="20"/>
      <c r="B90" s="20"/>
      <c r="C90" s="20"/>
      <c r="D90" s="20"/>
      <c r="E90" s="20"/>
      <c r="F90" s="20"/>
      <c r="G90" s="22"/>
      <c r="H90" s="22"/>
      <c r="I90" s="22"/>
      <c r="J90" s="22"/>
      <c r="K90" s="22"/>
      <c r="L90" s="22"/>
      <c r="M90" s="22"/>
      <c r="N90" s="22"/>
      <c r="O90" s="22"/>
    </row>
  </sheetData>
  <sheetProtection algorithmName="SHA-512" hashValue="zMqOisUMnRgKSpWfEt37L3hDI8oAvC613Cyr7f3hvSM5+tbbbQSy0IkzZeMoekyP4og56DtmDCn6TohoUb3MEw==" saltValue="f5LexzGuUyRpfD8wMe6Zsw==" spinCount="100000" sheet="1" objects="1" scenarios="1" selectLockedCells="1"/>
  <mergeCells count="96">
    <mergeCell ref="C72:D72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48:D48"/>
    <mergeCell ref="C49:D49"/>
    <mergeCell ref="C51:D51"/>
    <mergeCell ref="C53:D53"/>
    <mergeCell ref="C54:D54"/>
    <mergeCell ref="C43:D43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C3:K3"/>
    <mergeCell ref="H85:O85"/>
    <mergeCell ref="L88:N88"/>
    <mergeCell ref="A78:C78"/>
    <mergeCell ref="F81:F85"/>
    <mergeCell ref="H81:O81"/>
    <mergeCell ref="H82:O82"/>
    <mergeCell ref="H83:O83"/>
    <mergeCell ref="H84:O84"/>
    <mergeCell ref="A81:E88"/>
    <mergeCell ref="J75:K75"/>
    <mergeCell ref="A76:N76"/>
    <mergeCell ref="A77:N77"/>
    <mergeCell ref="A79:O79"/>
    <mergeCell ref="C56:D56"/>
    <mergeCell ref="C55:D55"/>
    <mergeCell ref="L9:L11"/>
    <mergeCell ref="N9:N11"/>
    <mergeCell ref="O9:O11"/>
    <mergeCell ref="C10:D11"/>
    <mergeCell ref="E10:E11"/>
    <mergeCell ref="F10:F11"/>
    <mergeCell ref="G10:G11"/>
    <mergeCell ref="M9:M11"/>
    <mergeCell ref="C73:D73"/>
    <mergeCell ref="A1:L1"/>
    <mergeCell ref="C12:D12"/>
    <mergeCell ref="C50:D50"/>
    <mergeCell ref="C52:D52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6" t="s">
        <v>51</v>
      </c>
      <c r="M2" s="136"/>
    </row>
    <row r="3" spans="1:14" x14ac:dyDescent="0.25">
      <c r="A3" s="5" t="s">
        <v>25</v>
      </c>
      <c r="B3" s="133" t="s">
        <v>26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x14ac:dyDescent="0.25">
      <c r="A4" s="5" t="s">
        <v>27</v>
      </c>
      <c r="B4" s="133" t="s">
        <v>28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x14ac:dyDescent="0.25">
      <c r="A5" s="5" t="s">
        <v>8</v>
      </c>
      <c r="B5" s="133" t="s">
        <v>29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x14ac:dyDescent="0.25">
      <c r="A6" s="5" t="s">
        <v>2</v>
      </c>
      <c r="B6" s="133" t="s">
        <v>30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 x14ac:dyDescent="0.25">
      <c r="A7" s="6" t="s">
        <v>31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5"/>
    </row>
    <row r="8" spans="1:14" x14ac:dyDescent="0.25">
      <c r="A8" s="5" t="s">
        <v>12</v>
      </c>
      <c r="B8" s="133" t="s">
        <v>32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x14ac:dyDescent="0.25">
      <c r="A9" s="7" t="s">
        <v>33</v>
      </c>
      <c r="B9" s="133" t="s">
        <v>34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4" x14ac:dyDescent="0.25">
      <c r="A10" s="7" t="s">
        <v>35</v>
      </c>
      <c r="B10" s="133" t="s">
        <v>36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x14ac:dyDescent="0.25">
      <c r="A11" s="8" t="s">
        <v>37</v>
      </c>
      <c r="B11" s="133" t="s">
        <v>38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1:14" x14ac:dyDescent="0.25">
      <c r="A12" s="9" t="s">
        <v>39</v>
      </c>
      <c r="B12" s="133" t="s">
        <v>40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14" ht="24" customHeight="1" x14ac:dyDescent="0.25">
      <c r="A13" s="8" t="s">
        <v>41</v>
      </c>
      <c r="B13" s="133" t="s">
        <v>42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</row>
    <row r="14" spans="1:14" ht="16.5" customHeight="1" x14ac:dyDescent="0.25">
      <c r="A14" s="8" t="s">
        <v>5</v>
      </c>
      <c r="B14" s="133" t="s">
        <v>52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</row>
    <row r="15" spans="1:14" x14ac:dyDescent="0.25">
      <c r="A15" s="8" t="s">
        <v>43</v>
      </c>
      <c r="B15" s="133" t="s">
        <v>44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38.25" x14ac:dyDescent="0.25">
      <c r="A16" s="10" t="s">
        <v>45</v>
      </c>
      <c r="B16" s="133" t="s">
        <v>46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1:14" ht="28.5" customHeight="1" x14ac:dyDescent="0.25">
      <c r="A17" s="10" t="s">
        <v>47</v>
      </c>
      <c r="B17" s="133" t="s">
        <v>48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</row>
    <row r="18" spans="1:14" ht="27" customHeight="1" x14ac:dyDescent="0.25">
      <c r="A18" s="11" t="s">
        <v>49</v>
      </c>
      <c r="B18" s="133" t="s">
        <v>50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</row>
    <row r="19" spans="1:14" ht="75" customHeight="1" x14ac:dyDescent="0.25">
      <c r="A19" s="46" t="s">
        <v>61</v>
      </c>
      <c r="B19" s="132" t="s">
        <v>62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marian.sejna</cp:lastModifiedBy>
  <cp:lastPrinted>2020-12-16T07:24:06Z</cp:lastPrinted>
  <dcterms:created xsi:type="dcterms:W3CDTF">2012-08-13T12:29:09Z</dcterms:created>
  <dcterms:modified xsi:type="dcterms:W3CDTF">2021-05-12T07:30:28Z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