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:\VO\DNS\Asfalty\Vyzva c. 14\Prilohy\Vykaz vymer\"/>
    </mc:Choice>
  </mc:AlternateContent>
  <xr:revisionPtr revIDLastSave="0" documentId="13_ncr:1_{DBBFB51D-0D4A-421A-A02F-EF6E03AD6710}" xr6:coauthVersionLast="46" xr6:coauthVersionMax="46" xr10:uidLastSave="{00000000-0000-0000-0000-000000000000}"/>
  <bookViews>
    <workbookView xWindow="-120" yWindow="-120" windowWidth="29040" windowHeight="15840" activeTab="5" xr2:uid="{00000000-000D-0000-FFFF-FFFF00000000}"/>
  </bookViews>
  <sheets>
    <sheet name="2765" sheetId="14" r:id="rId1"/>
    <sheet name="2713" sheetId="12" r:id="rId2"/>
    <sheet name="2805" sheetId="31" r:id="rId3"/>
    <sheet name="2799" sheetId="32" r:id="rId4"/>
    <sheet name="2768" sheetId="33" r:id="rId5"/>
    <sheet name="RS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2" l="1"/>
  <c r="H7" i="7"/>
  <c r="H9" i="7"/>
  <c r="H8" i="7"/>
  <c r="H5" i="7"/>
  <c r="G25" i="33" l="1"/>
  <c r="H25" i="33" s="1"/>
  <c r="H24" i="33"/>
  <c r="H23" i="33"/>
  <c r="H20" i="33"/>
  <c r="H19" i="33"/>
  <c r="H18" i="33"/>
  <c r="G17" i="33"/>
  <c r="H17" i="33" s="1"/>
  <c r="B12" i="33"/>
  <c r="G21" i="33" s="1"/>
  <c r="H21" i="33" s="1"/>
  <c r="G22" i="33" l="1"/>
  <c r="H22" i="33" s="1"/>
  <c r="H26" i="33" s="1"/>
  <c r="I9" i="7" s="1"/>
  <c r="J9" i="7" s="1"/>
  <c r="J28" i="33" l="1"/>
  <c r="K28" i="33"/>
  <c r="H24" i="31" l="1"/>
  <c r="H25" i="31"/>
  <c r="H28" i="31"/>
  <c r="H10" i="7" l="1"/>
  <c r="G32" i="32"/>
  <c r="H32" i="32" s="1"/>
  <c r="H31" i="32"/>
  <c r="H26" i="32"/>
  <c r="H25" i="32"/>
  <c r="H24" i="32"/>
  <c r="G23" i="32"/>
  <c r="H23" i="32" s="1"/>
  <c r="B18" i="32"/>
  <c r="G29" i="32" s="1"/>
  <c r="H29" i="32" s="1"/>
  <c r="H28" i="32"/>
  <c r="G29" i="14"/>
  <c r="G29" i="31"/>
  <c r="H29" i="31" s="1"/>
  <c r="H30" i="32" l="1"/>
  <c r="G27" i="32"/>
  <c r="H27" i="32" s="1"/>
  <c r="H29" i="12"/>
  <c r="H33" i="32" l="1"/>
  <c r="I8" i="7" s="1"/>
  <c r="J8" i="7" s="1"/>
  <c r="G23" i="12"/>
  <c r="K35" i="32" l="1"/>
  <c r="J35" i="32"/>
  <c r="G23" i="31"/>
  <c r="H23" i="31" s="1"/>
  <c r="B18" i="31"/>
  <c r="G26" i="31" l="1"/>
  <c r="H26" i="31" s="1"/>
  <c r="G27" i="31"/>
  <c r="H27" i="31" l="1"/>
  <c r="H30" i="31" s="1"/>
  <c r="G30" i="12"/>
  <c r="I7" i="7" l="1"/>
  <c r="J7" i="7" s="1"/>
  <c r="J32" i="31"/>
  <c r="K32" i="31"/>
  <c r="G26" i="14"/>
  <c r="G24" i="14"/>
  <c r="G30" i="14"/>
  <c r="H29" i="14" l="1"/>
  <c r="H30" i="14"/>
  <c r="G27" i="14"/>
  <c r="H27" i="14" s="1"/>
  <c r="H28" i="14"/>
  <c r="H25" i="14"/>
  <c r="H26" i="14"/>
  <c r="G23" i="14" l="1"/>
  <c r="H23" i="14" s="1"/>
  <c r="B18" i="14"/>
  <c r="H24" i="14" l="1"/>
  <c r="H31" i="14" s="1"/>
  <c r="I5" i="7" s="1"/>
  <c r="J5" i="7" l="1"/>
  <c r="J35" i="14"/>
  <c r="K35" i="14"/>
  <c r="H30" i="12"/>
  <c r="H23" i="12"/>
  <c r="B18" i="12"/>
  <c r="G25" i="12" s="1"/>
  <c r="G26" i="12" l="1"/>
  <c r="H26" i="12" s="1"/>
  <c r="G28" i="12"/>
  <c r="H28" i="12" s="1"/>
  <c r="H25" i="12"/>
  <c r="G24" i="12"/>
  <c r="H24" i="12" s="1"/>
  <c r="G27" i="12"/>
  <c r="H27" i="12" s="1"/>
  <c r="H31" i="12" l="1"/>
  <c r="I6" i="7" s="1"/>
  <c r="I10" i="7" s="1"/>
  <c r="J6" i="7" l="1"/>
  <c r="J10" i="7" s="1"/>
  <c r="J33" i="12"/>
  <c r="K33" i="12"/>
</calcChain>
</file>

<file path=xl/sharedStrings.xml><?xml version="1.0" encoding="utf-8"?>
<sst xmlns="http://schemas.openxmlformats.org/spreadsheetml/2006/main" count="334" uniqueCount="99">
  <si>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</si>
  <si>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</si>
  <si>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</si>
  <si>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</si>
  <si>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</si>
  <si>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</si>
  <si>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</si>
  <si>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</si>
  <si>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</si>
  <si>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</si>
  <si>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</si>
  <si>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</si>
  <si>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</si>
  <si>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</si>
  <si>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</si>
  <si>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</si>
  <si>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</si>
  <si>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</si>
  <si>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</si>
  <si>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</si>
  <si>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</si>
  <si>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</si>
  <si>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</si>
  <si>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</si>
  <si>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</si>
  <si>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</si>
  <si>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</si>
  <si>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</si>
  <si>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</si>
  <si>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</si>
  <si>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</si>
  <si>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</si>
  <si>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</si>
  <si>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</si>
  <si>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</si>
  <si>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</si>
  <si>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</si>
  <si>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</si>
  <si>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</si>
  <si>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</si>
  <si>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</si>
  <si>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</si>
  <si>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</si>
  <si>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</si>
  <si>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</si>
  <si>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</si>
  <si>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</si>
  <si>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Miestopis</t>
  </si>
  <si>
    <t>frézovanie s naložením a odvozom do 10 km ( začiatky a konce, MO, intravilán )</t>
  </si>
  <si>
    <t>ACL 16-II  s dovozom rozprestrením a zhutnením</t>
  </si>
  <si>
    <t>III/2765</t>
  </si>
  <si>
    <t>RS</t>
  </si>
  <si>
    <t>Lenka spojovacia</t>
  </si>
  <si>
    <t>III/2713</t>
  </si>
  <si>
    <t>III/2805</t>
  </si>
  <si>
    <t>Hrnčiarska Ves-Hrachovo</t>
  </si>
  <si>
    <t>Lenartovce-Figa</t>
  </si>
  <si>
    <t>Príloha č.1</t>
  </si>
  <si>
    <t>Rekonštrukcie ciest  II. a III. tried v okrese Rimavská Sobota</t>
  </si>
  <si>
    <t>III/2765 Lenka spojovacia</t>
  </si>
  <si>
    <t>staničenie v km: 0,000-1,834</t>
  </si>
  <si>
    <t>spolu :</t>
  </si>
  <si>
    <t>Príloha č. 2</t>
  </si>
  <si>
    <t>III/2713 Hrnčiarska Ves-Hrachovo</t>
  </si>
  <si>
    <t>frézovanie s naložením a odvozom do 10 km (začiatky a konce, MO,intravilán)</t>
  </si>
  <si>
    <t xml:space="preserve">postrek spojovací </t>
  </si>
  <si>
    <t>postrek infiltračný</t>
  </si>
  <si>
    <t>1,0 kg/m2</t>
  </si>
  <si>
    <t>Recyklácia za studena s kombinovaným spojivom (cement a asfaltová emulzia alebo cement a asfaltová pena) 2 km</t>
  </si>
  <si>
    <t>do 400 mm</t>
  </si>
  <si>
    <t xml:space="preserve">                          staničenie v km: 16,260-19,710 = 3,450</t>
  </si>
  <si>
    <t>Príloha č. 3</t>
  </si>
  <si>
    <t>III/2805 Lenartovce - Figa</t>
  </si>
  <si>
    <t>ACL 16-II s dovozom rozprestretím a zhutnením</t>
  </si>
  <si>
    <t>Súhrnný list</t>
  </si>
  <si>
    <t>Opravy ciest  II. a III. tried v okrese Rimavská Sobota - RI 2021</t>
  </si>
  <si>
    <t>do 300 mm</t>
  </si>
  <si>
    <t>Príloha č. 4</t>
  </si>
  <si>
    <t>III/2799 Zádor - Ivanice - Cakov</t>
  </si>
  <si>
    <r>
      <t xml:space="preserve">staničenie v km: (0,000-0,050) x 2 = 0,100 (ypsilonka 5+5) </t>
    </r>
    <r>
      <rPr>
        <sz val="11"/>
        <color theme="1"/>
        <rFont val="Calibri"/>
        <family val="2"/>
        <charset val="238"/>
      </rPr>
      <t>ꓼ 0,050-1,294 = 1,244 (5+5) ꓼ 1,294-2,583 = 1,289 (f+5) ꓼ</t>
    </r>
  </si>
  <si>
    <r>
      <t xml:space="preserve">                                   2,583-3,912 = 1,329 (rec.) </t>
    </r>
    <r>
      <rPr>
        <sz val="11"/>
        <color theme="1"/>
        <rFont val="Calibri"/>
        <family val="2"/>
        <charset val="238"/>
      </rPr>
      <t>ꓼ 3,912-4,667 = 0,755 (f+5) ꓼ 4,667-5,560 = 0,893 (5+5) ꓼ</t>
    </r>
  </si>
  <si>
    <t>sumár : 0,100 + 1,244 + 1,289 + 1,329 + 0,755 + 0,893 = 5,610 km</t>
  </si>
  <si>
    <t>III/2799</t>
  </si>
  <si>
    <t xml:space="preserve"> Zádor - Ivanice - Cakov</t>
  </si>
  <si>
    <t>staničenie v km: 24,132(10,794)-28,771(15,433) = 4,639 km</t>
  </si>
  <si>
    <t>úseky spolu</t>
  </si>
  <si>
    <t>dosýpanie krajníc s dovozom, rozprestrením a zhutnením do hr. 100 mm, šírka 500 mm, mat. štrkodrva fr. 0-32</t>
  </si>
  <si>
    <t>do 50mm/100mm</t>
  </si>
  <si>
    <t>III/2768 Poproč spojka</t>
  </si>
  <si>
    <r>
      <t xml:space="preserve">staničenie v km : 0,000-1,145 = 1,145 (rec.) </t>
    </r>
    <r>
      <rPr>
        <sz val="11"/>
        <color theme="1"/>
        <rFont val="Calibri"/>
        <family val="2"/>
        <charset val="238"/>
      </rPr>
      <t xml:space="preserve">ꓼ 1,145-1,491 = 0,346 </t>
    </r>
  </si>
  <si>
    <t xml:space="preserve">ACL 16-II s dovozom rozprestrením a zhutnením </t>
  </si>
  <si>
    <t>Poproč -  spojka</t>
  </si>
  <si>
    <t>100/500</t>
  </si>
  <si>
    <t>100/500mm</t>
  </si>
  <si>
    <r>
      <t>sta</t>
    </r>
    <r>
      <rPr>
        <sz val="11"/>
        <rFont val="Calibri"/>
        <family val="2"/>
        <charset val="238"/>
        <scheme val="minor"/>
      </rPr>
      <t>ničenie v km: 4,722 -9,122 = 4,400</t>
    </r>
  </si>
  <si>
    <t>1. úsek ckm 25,330 (11,992)-25,568 (12,230) = 238 m</t>
  </si>
  <si>
    <t>2. úsek ckm 26,676 (13,338)-27,026 (13,688) = 350 m</t>
  </si>
  <si>
    <t>588 m</t>
  </si>
  <si>
    <t>III/2768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</si>
</sst>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99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392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/>
    <xf numFmtId="0" fontId="6" fillId="0" borderId="23" xfId="1" applyNumberFormat="1" applyFont="1" applyFill="1" applyBorder="1"/>
    <xf numFmtId="165" fontId="6" fillId="0" borderId="24" xfId="0" applyNumberFormat="1" applyFont="1" applyFill="1" applyBorder="1"/>
    <xf numFmtId="4" fontId="6" fillId="0" borderId="24" xfId="0" applyNumberFormat="1" applyFont="1" applyFill="1" applyBorder="1"/>
    <xf numFmtId="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8" xfId="0" applyFont="1" applyFill="1" applyBorder="1"/>
    <xf numFmtId="0" fontId="0" fillId="0" borderId="29" xfId="0" applyFont="1" applyFill="1" applyBorder="1" applyAlignment="1">
      <alignment horizontal="center"/>
    </xf>
    <xf numFmtId="165" fontId="6" fillId="0" borderId="30" xfId="0" applyNumberFormat="1" applyFont="1" applyFill="1" applyBorder="1"/>
    <xf numFmtId="4" fontId="6" fillId="0" borderId="6" xfId="0" applyNumberFormat="1" applyFont="1" applyFill="1" applyBorder="1"/>
    <xf numFmtId="165" fontId="6" fillId="0" borderId="25" xfId="0" applyNumberFormat="1" applyFont="1" applyFill="1" applyBorder="1" applyAlignment="1">
      <alignment vertical="center"/>
    </xf>
    <xf numFmtId="4" fontId="6" fillId="0" borderId="39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0" xfId="0" applyFill="1" applyBorder="1"/>
    <xf numFmtId="0" fontId="0" fillId="0" borderId="41" xfId="0" applyFill="1" applyBorder="1"/>
    <xf numFmtId="0" fontId="8" fillId="0" borderId="42" xfId="0" applyFont="1" applyFill="1" applyBorder="1"/>
    <xf numFmtId="0" fontId="6" fillId="0" borderId="43" xfId="0" applyFont="1" applyFill="1" applyBorder="1"/>
    <xf numFmtId="165" fontId="6" fillId="0" borderId="42" xfId="0" applyNumberFormat="1" applyFont="1" applyFill="1" applyBorder="1"/>
    <xf numFmtId="4" fontId="6" fillId="0" borderId="42" xfId="0" applyNumberFormat="1" applyFont="1" applyFill="1" applyBorder="1"/>
    <xf numFmtId="0" fontId="6" fillId="0" borderId="22" xfId="0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6" xfId="0" applyNumberFormat="1" applyFont="1" applyFill="1" applyBorder="1"/>
    <xf numFmtId="4" fontId="11" fillId="2" borderId="47" xfId="0" applyNumberFormat="1" applyFont="1" applyFill="1" applyBorder="1"/>
    <xf numFmtId="0" fontId="0" fillId="0" borderId="48" xfId="0" applyFill="1" applyBorder="1"/>
    <xf numFmtId="0" fontId="0" fillId="0" borderId="49" xfId="0" applyFill="1" applyBorder="1"/>
    <xf numFmtId="4" fontId="0" fillId="0" borderId="49" xfId="0" applyNumberFormat="1" applyFill="1" applyBorder="1"/>
    <xf numFmtId="4" fontId="12" fillId="0" borderId="49" xfId="0" applyNumberFormat="1" applyFont="1" applyFill="1" applyBorder="1"/>
    <xf numFmtId="0" fontId="12" fillId="0" borderId="49" xfId="0" applyFont="1" applyFill="1" applyBorder="1"/>
    <xf numFmtId="10" fontId="12" fillId="0" borderId="49" xfId="0" applyNumberFormat="1" applyFont="1" applyFill="1" applyBorder="1"/>
    <xf numFmtId="4" fontId="12" fillId="0" borderId="50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1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5" fontId="6" fillId="0" borderId="52" xfId="0" applyNumberFormat="1" applyFont="1" applyFill="1" applyBorder="1"/>
    <xf numFmtId="0" fontId="0" fillId="0" borderId="22" xfId="0" applyFont="1" applyFill="1" applyBorder="1"/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19" fillId="0" borderId="56" xfId="0" applyFont="1" applyBorder="1" applyAlignment="1">
      <alignment horizontal="center"/>
    </xf>
    <xf numFmtId="0" fontId="19" fillId="0" borderId="57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165" fontId="6" fillId="0" borderId="32" xfId="0" applyNumberFormat="1" applyFont="1" applyFill="1" applyBorder="1"/>
    <xf numFmtId="0" fontId="0" fillId="0" borderId="25" xfId="0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4" fontId="11" fillId="0" borderId="59" xfId="0" applyNumberFormat="1" applyFont="1" applyFill="1" applyBorder="1"/>
    <xf numFmtId="4" fontId="11" fillId="0" borderId="60" xfId="0" applyNumberFormat="1" applyFont="1" applyFill="1" applyBorder="1"/>
    <xf numFmtId="4" fontId="6" fillId="0" borderId="61" xfId="0" applyNumberFormat="1" applyFont="1" applyFill="1" applyBorder="1"/>
    <xf numFmtId="4" fontId="6" fillId="0" borderId="62" xfId="0" applyNumberFormat="1" applyFont="1" applyFill="1" applyBorder="1" applyAlignment="1">
      <alignment vertical="center"/>
    </xf>
    <xf numFmtId="4" fontId="6" fillId="0" borderId="63" xfId="0" applyNumberFormat="1" applyFont="1" applyFill="1" applyBorder="1"/>
    <xf numFmtId="4" fontId="6" fillId="0" borderId="64" xfId="0" applyNumberFormat="1" applyFont="1" applyFill="1" applyBorder="1"/>
    <xf numFmtId="0" fontId="0" fillId="0" borderId="68" xfId="0" applyFont="1" applyFill="1" applyBorder="1"/>
    <xf numFmtId="0" fontId="6" fillId="0" borderId="68" xfId="0" applyFont="1" applyFill="1" applyBorder="1"/>
    <xf numFmtId="165" fontId="6" fillId="0" borderId="68" xfId="0" applyNumberFormat="1" applyFont="1" applyFill="1" applyBorder="1"/>
    <xf numFmtId="4" fontId="6" fillId="0" borderId="68" xfId="0" applyNumberFormat="1" applyFont="1" applyFill="1" applyBorder="1"/>
    <xf numFmtId="4" fontId="6" fillId="0" borderId="14" xfId="0" applyNumberFormat="1" applyFont="1" applyFill="1" applyBorder="1"/>
    <xf numFmtId="0" fontId="20" fillId="3" borderId="69" xfId="0" applyFont="1" applyFill="1" applyBorder="1" applyAlignment="1">
      <alignment horizontal="center"/>
    </xf>
    <xf numFmtId="0" fontId="20" fillId="3" borderId="70" xfId="0" applyFont="1" applyFill="1" applyBorder="1" applyAlignment="1">
      <alignment horizontal="center"/>
    </xf>
    <xf numFmtId="0" fontId="20" fillId="3" borderId="70" xfId="0" applyFont="1" applyFill="1" applyBorder="1" applyAlignment="1"/>
    <xf numFmtId="167" fontId="20" fillId="3" borderId="70" xfId="0" applyNumberFormat="1" applyFont="1" applyFill="1" applyBorder="1" applyAlignment="1">
      <alignment horizontal="center"/>
    </xf>
    <xf numFmtId="0" fontId="0" fillId="0" borderId="70" xfId="1" applyFont="1" applyFill="1" applyBorder="1"/>
    <xf numFmtId="4" fontId="6" fillId="0" borderId="72" xfId="0" applyNumberFormat="1" applyFont="1" applyFill="1" applyBorder="1"/>
    <xf numFmtId="0" fontId="0" fillId="0" borderId="3" xfId="0" applyBorder="1"/>
    <xf numFmtId="0" fontId="0" fillId="0" borderId="5" xfId="0" applyBorder="1"/>
    <xf numFmtId="0" fontId="20" fillId="3" borderId="73" xfId="0" applyFont="1" applyFill="1" applyBorder="1" applyAlignment="1">
      <alignment horizontal="center"/>
    </xf>
    <xf numFmtId="166" fontId="21" fillId="0" borderId="31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6" fillId="0" borderId="3" xfId="0" applyFont="1" applyFill="1" applyBorder="1"/>
    <xf numFmtId="165" fontId="6" fillId="0" borderId="0" xfId="0" applyNumberFormat="1" applyFont="1" applyFill="1" applyBorder="1"/>
    <xf numFmtId="4" fontId="6" fillId="0" borderId="3" xfId="0" applyNumberFormat="1" applyFont="1" applyFill="1" applyBorder="1"/>
    <xf numFmtId="0" fontId="6" fillId="0" borderId="5" xfId="0" applyFont="1" applyFill="1" applyBorder="1"/>
    <xf numFmtId="165" fontId="6" fillId="0" borderId="3" xfId="0" applyNumberFormat="1" applyFont="1" applyFill="1" applyBorder="1"/>
    <xf numFmtId="4" fontId="11" fillId="0" borderId="4" xfId="0" applyNumberFormat="1" applyFont="1" applyFill="1" applyBorder="1"/>
    <xf numFmtId="4" fontId="22" fillId="0" borderId="3" xfId="0" applyNumberFormat="1" applyFont="1" applyFill="1" applyBorder="1"/>
    <xf numFmtId="166" fontId="21" fillId="0" borderId="78" xfId="0" applyNumberFormat="1" applyFont="1" applyFill="1" applyBorder="1" applyAlignment="1">
      <alignment horizontal="right"/>
    </xf>
    <xf numFmtId="0" fontId="6" fillId="0" borderId="80" xfId="0" applyFont="1" applyFill="1" applyBorder="1"/>
    <xf numFmtId="4" fontId="6" fillId="0" borderId="80" xfId="0" applyNumberFormat="1" applyFont="1" applyFill="1" applyBorder="1"/>
    <xf numFmtId="0" fontId="21" fillId="0" borderId="22" xfId="0" applyFont="1" applyFill="1" applyBorder="1" applyAlignment="1">
      <alignment horizontal="center"/>
    </xf>
    <xf numFmtId="165" fontId="6" fillId="0" borderId="80" xfId="0" applyNumberFormat="1" applyFont="1" applyFill="1" applyBorder="1"/>
    <xf numFmtId="0" fontId="0" fillId="0" borderId="80" xfId="0" applyFont="1" applyFill="1" applyBorder="1"/>
    <xf numFmtId="165" fontId="6" fillId="0" borderId="81" xfId="0" applyNumberFormat="1" applyFont="1" applyFill="1" applyBorder="1"/>
    <xf numFmtId="0" fontId="0" fillId="0" borderId="37" xfId="0" applyFill="1" applyBorder="1" applyAlignment="1">
      <alignment horizontal="left" vertical="center"/>
    </xf>
    <xf numFmtId="0" fontId="21" fillId="0" borderId="22" xfId="0" applyFont="1" applyFill="1" applyBorder="1" applyAlignment="1">
      <alignment horizontal="center" vertical="center"/>
    </xf>
    <xf numFmtId="165" fontId="6" fillId="0" borderId="22" xfId="0" applyNumberFormat="1" applyFont="1" applyFill="1" applyBorder="1" applyAlignment="1">
      <alignment horizontal="center" vertical="center"/>
    </xf>
    <xf numFmtId="4" fontId="6" fillId="0" borderId="82" xfId="0" applyNumberFormat="1" applyFont="1" applyFill="1" applyBorder="1"/>
    <xf numFmtId="4" fontId="6" fillId="0" borderId="61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center" wrapText="1"/>
    </xf>
    <xf numFmtId="166" fontId="21" fillId="0" borderId="79" xfId="0" applyNumberFormat="1" applyFont="1" applyFill="1" applyBorder="1" applyAlignment="1">
      <alignment horizontal="right" vertical="center"/>
    </xf>
    <xf numFmtId="0" fontId="0" fillId="0" borderId="3" xfId="0" applyFill="1" applyBorder="1" applyAlignment="1"/>
    <xf numFmtId="0" fontId="2" fillId="0" borderId="0" xfId="0" applyFont="1" applyFill="1" applyBorder="1" applyAlignment="1"/>
    <xf numFmtId="0" fontId="0" fillId="0" borderId="42" xfId="0" applyFont="1" applyFill="1" applyBorder="1"/>
    <xf numFmtId="0" fontId="18" fillId="0" borderId="5" xfId="0" applyFont="1" applyBorder="1" applyAlignment="1">
      <alignment horizontal="center"/>
    </xf>
    <xf numFmtId="167" fontId="0" fillId="0" borderId="48" xfId="0" applyNumberFormat="1" applyBorder="1" applyAlignment="1">
      <alignment horizontal="center"/>
    </xf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4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4" fontId="5" fillId="0" borderId="0" xfId="0" applyNumberFormat="1" applyFont="1"/>
    <xf numFmtId="0" fontId="5" fillId="0" borderId="0" xfId="0" applyFont="1"/>
    <xf numFmtId="4" fontId="5" fillId="0" borderId="6" xfId="0" applyNumberFormat="1" applyFont="1" applyBorder="1"/>
    <xf numFmtId="0" fontId="0" fillId="0" borderId="9" xfId="0" applyBorder="1"/>
    <xf numFmtId="2" fontId="0" fillId="0" borderId="10" xfId="0" applyNumberFormat="1" applyBorder="1"/>
    <xf numFmtId="4" fontId="0" fillId="0" borderId="0" xfId="0" applyNumberFormat="1" applyAlignment="1">
      <alignment horizontal="center"/>
    </xf>
    <xf numFmtId="0" fontId="0" fillId="0" borderId="11" xfId="0" applyBorder="1"/>
    <xf numFmtId="2" fontId="0" fillId="0" borderId="12" xfId="0" applyNumberFormat="1" applyBorder="1"/>
    <xf numFmtId="0" fontId="0" fillId="0" borderId="13" xfId="0" applyBorder="1"/>
    <xf numFmtId="2" fontId="0" fillId="0" borderId="14" xfId="0" applyNumberFormat="1" applyBorder="1"/>
    <xf numFmtId="2" fontId="0" fillId="0" borderId="0" xfId="0" applyNumberFormat="1"/>
    <xf numFmtId="4" fontId="0" fillId="0" borderId="15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0" fontId="6" fillId="0" borderId="0" xfId="0" applyFont="1"/>
    <xf numFmtId="4" fontId="7" fillId="0" borderId="0" xfId="0" applyNumberFormat="1" applyFont="1"/>
    <xf numFmtId="0" fontId="0" fillId="0" borderId="70" xfId="1" applyFont="1" applyBorder="1"/>
    <xf numFmtId="0" fontId="6" fillId="0" borderId="23" xfId="1" applyFont="1" applyBorder="1"/>
    <xf numFmtId="165" fontId="6" fillId="0" borderId="24" xfId="0" applyNumberFormat="1" applyFont="1" applyBorder="1"/>
    <xf numFmtId="4" fontId="6" fillId="0" borderId="24" xfId="0" applyNumberFormat="1" applyFont="1" applyBorder="1"/>
    <xf numFmtId="4" fontId="6" fillId="0" borderId="72" xfId="0" applyNumberFormat="1" applyFont="1" applyBorder="1"/>
    <xf numFmtId="4" fontId="6" fillId="0" borderId="0" xfId="0" applyNumberFormat="1" applyFont="1"/>
    <xf numFmtId="0" fontId="0" fillId="0" borderId="28" xfId="0" applyBorder="1"/>
    <xf numFmtId="0" fontId="0" fillId="0" borderId="29" xfId="0" applyBorder="1" applyAlignment="1">
      <alignment horizontal="center"/>
    </xf>
    <xf numFmtId="165" fontId="6" fillId="0" borderId="30" xfId="0" applyNumberFormat="1" applyFont="1" applyBorder="1"/>
    <xf numFmtId="166" fontId="21" fillId="0" borderId="31" xfId="0" applyNumberFormat="1" applyFont="1" applyBorder="1" applyAlignment="1">
      <alignment horizontal="right"/>
    </xf>
    <xf numFmtId="4" fontId="6" fillId="0" borderId="61" xfId="0" applyNumberFormat="1" applyFont="1" applyBorder="1"/>
    <xf numFmtId="0" fontId="0" fillId="0" borderId="22" xfId="0" applyBorder="1"/>
    <xf numFmtId="0" fontId="21" fillId="0" borderId="22" xfId="0" applyFont="1" applyBorder="1" applyAlignment="1">
      <alignment horizontal="center"/>
    </xf>
    <xf numFmtId="165" fontId="6" fillId="0" borderId="81" xfId="0" applyNumberFormat="1" applyFont="1" applyBorder="1"/>
    <xf numFmtId="166" fontId="21" fillId="0" borderId="78" xfId="0" applyNumberFormat="1" applyFont="1" applyBorder="1" applyAlignment="1">
      <alignment horizontal="right"/>
    </xf>
    <xf numFmtId="0" fontId="0" fillId="0" borderId="37" xfId="0" applyBorder="1" applyAlignment="1">
      <alignment horizontal="left" vertical="center"/>
    </xf>
    <xf numFmtId="0" fontId="21" fillId="0" borderId="22" xfId="0" applyFont="1" applyBorder="1" applyAlignment="1">
      <alignment horizontal="center" vertical="center"/>
    </xf>
    <xf numFmtId="165" fontId="6" fillId="0" borderId="22" xfId="0" applyNumberFormat="1" applyFont="1" applyBorder="1" applyAlignment="1">
      <alignment horizontal="center" vertical="center"/>
    </xf>
    <xf numFmtId="166" fontId="21" fillId="0" borderId="79" xfId="0" applyNumberFormat="1" applyFont="1" applyBorder="1" applyAlignment="1">
      <alignment horizontal="right" vertical="center"/>
    </xf>
    <xf numFmtId="4" fontId="6" fillId="0" borderId="61" xfId="0" applyNumberFormat="1" applyFont="1" applyBorder="1" applyAlignment="1">
      <alignment horizontal="right" vertical="center"/>
    </xf>
    <xf numFmtId="0" fontId="0" fillId="0" borderId="80" xfId="0" applyBorder="1"/>
    <xf numFmtId="0" fontId="6" fillId="0" borderId="80" xfId="0" applyFont="1" applyBorder="1"/>
    <xf numFmtId="165" fontId="6" fillId="0" borderId="80" xfId="0" applyNumberFormat="1" applyFont="1" applyBorder="1"/>
    <xf numFmtId="4" fontId="6" fillId="0" borderId="80" xfId="0" applyNumberFormat="1" applyFont="1" applyBorder="1"/>
    <xf numFmtId="4" fontId="6" fillId="0" borderId="6" xfId="0" applyNumberFormat="1" applyFont="1" applyBorder="1"/>
    <xf numFmtId="0" fontId="0" fillId="0" borderId="37" xfId="0" applyBorder="1" applyAlignment="1">
      <alignment vertical="center"/>
    </xf>
    <xf numFmtId="0" fontId="6" fillId="0" borderId="38" xfId="0" applyFont="1" applyBorder="1" applyAlignment="1">
      <alignment vertical="center"/>
    </xf>
    <xf numFmtId="165" fontId="6" fillId="0" borderId="25" xfId="0" applyNumberFormat="1" applyFont="1" applyBorder="1" applyAlignment="1">
      <alignment vertical="center"/>
    </xf>
    <xf numFmtId="4" fontId="6" fillId="0" borderId="39" xfId="0" applyNumberFormat="1" applyFont="1" applyBorder="1" applyAlignment="1">
      <alignment vertical="center"/>
    </xf>
    <xf numFmtId="166" fontId="0" fillId="0" borderId="0" xfId="0" applyNumberFormat="1" applyAlignment="1">
      <alignment horizontal="right"/>
    </xf>
    <xf numFmtId="0" fontId="0" fillId="0" borderId="40" xfId="0" applyBorder="1"/>
    <xf numFmtId="0" fontId="0" fillId="0" borderId="41" xfId="0" applyBorder="1"/>
    <xf numFmtId="0" fontId="8" fillId="0" borderId="42" xfId="0" applyFont="1" applyBorder="1"/>
    <xf numFmtId="0" fontId="6" fillId="0" borderId="43" xfId="0" applyFont="1" applyBorder="1"/>
    <xf numFmtId="165" fontId="6" fillId="0" borderId="42" xfId="0" applyNumberFormat="1" applyFont="1" applyBorder="1"/>
    <xf numFmtId="4" fontId="6" fillId="0" borderId="42" xfId="0" applyNumberFormat="1" applyFont="1" applyBorder="1"/>
    <xf numFmtId="165" fontId="6" fillId="0" borderId="52" xfId="0" applyNumberFormat="1" applyFont="1" applyBorder="1"/>
    <xf numFmtId="0" fontId="6" fillId="0" borderId="22" xfId="0" applyFont="1" applyBorder="1"/>
    <xf numFmtId="4" fontId="6" fillId="0" borderId="82" xfId="0" applyNumberFormat="1" applyFont="1" applyBorder="1"/>
    <xf numFmtId="0" fontId="0" fillId="0" borderId="68" xfId="0" applyBorder="1"/>
    <xf numFmtId="0" fontId="6" fillId="0" borderId="68" xfId="0" applyFont="1" applyBorder="1"/>
    <xf numFmtId="165" fontId="6" fillId="0" borderId="68" xfId="0" applyNumberFormat="1" applyFont="1" applyBorder="1"/>
    <xf numFmtId="4" fontId="6" fillId="0" borderId="68" xfId="0" applyNumberFormat="1" applyFont="1" applyBorder="1"/>
    <xf numFmtId="4" fontId="6" fillId="0" borderId="14" xfId="0" applyNumberFormat="1" applyFont="1" applyBorder="1"/>
    <xf numFmtId="4" fontId="10" fillId="0" borderId="5" xfId="0" applyNumberFormat="1" applyFont="1" applyBorder="1"/>
    <xf numFmtId="4" fontId="10" fillId="0" borderId="0" xfId="0" applyNumberFormat="1" applyFont="1"/>
    <xf numFmtId="4" fontId="11" fillId="0" borderId="0" xfId="0" applyNumberFormat="1" applyFont="1"/>
    <xf numFmtId="4" fontId="11" fillId="0" borderId="59" xfId="0" applyNumberFormat="1" applyFont="1" applyBorder="1"/>
    <xf numFmtId="4" fontId="11" fillId="0" borderId="60" xfId="0" applyNumberFormat="1" applyFont="1" applyBorder="1"/>
    <xf numFmtId="4" fontId="5" fillId="0" borderId="0" xfId="0" applyNumberFormat="1" applyFont="1" applyAlignment="1">
      <alignment horizontal="center"/>
    </xf>
    <xf numFmtId="4" fontId="11" fillId="0" borderId="6" xfId="0" applyNumberFormat="1" applyFont="1" applyBorder="1"/>
    <xf numFmtId="0" fontId="8" fillId="0" borderId="0" xfId="0" applyFont="1"/>
    <xf numFmtId="4" fontId="5" fillId="0" borderId="6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right"/>
    </xf>
    <xf numFmtId="4" fontId="11" fillId="0" borderId="46" xfId="0" applyNumberFormat="1" applyFont="1" applyBorder="1"/>
    <xf numFmtId="0" fontId="0" fillId="0" borderId="48" xfId="0" applyBorder="1"/>
    <xf numFmtId="0" fontId="0" fillId="0" borderId="49" xfId="0" applyBorder="1"/>
    <xf numFmtId="4" fontId="0" fillId="0" borderId="49" xfId="0" applyNumberFormat="1" applyBorder="1"/>
    <xf numFmtId="4" fontId="12" fillId="0" borderId="49" xfId="0" applyNumberFormat="1" applyFont="1" applyBorder="1"/>
    <xf numFmtId="0" fontId="12" fillId="0" borderId="49" xfId="0" applyFont="1" applyBorder="1"/>
    <xf numFmtId="10" fontId="12" fillId="0" borderId="49" xfId="0" applyNumberFormat="1" applyFont="1" applyBorder="1"/>
    <xf numFmtId="4" fontId="12" fillId="0" borderId="50" xfId="0" applyNumberFormat="1" applyFont="1" applyBorder="1"/>
    <xf numFmtId="0" fontId="13" fillId="0" borderId="0" xfId="0" applyFont="1"/>
    <xf numFmtId="0" fontId="14" fillId="0" borderId="0" xfId="0" applyFont="1"/>
    <xf numFmtId="4" fontId="15" fillId="0" borderId="0" xfId="0" applyNumberFormat="1" applyFont="1"/>
    <xf numFmtId="0" fontId="15" fillId="0" borderId="0" xfId="0" applyFont="1"/>
    <xf numFmtId="4" fontId="0" fillId="0" borderId="51" xfId="0" applyNumberFormat="1" applyBorder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4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center"/>
    </xf>
    <xf numFmtId="0" fontId="20" fillId="3" borderId="22" xfId="0" applyFont="1" applyFill="1" applyBorder="1" applyAlignment="1">
      <alignment horizontal="center"/>
    </xf>
    <xf numFmtId="0" fontId="20" fillId="3" borderId="22" xfId="0" applyFont="1" applyFill="1" applyBorder="1" applyAlignment="1"/>
    <xf numFmtId="167" fontId="20" fillId="3" borderId="22" xfId="0" applyNumberFormat="1" applyFont="1" applyFill="1" applyBorder="1" applyAlignment="1">
      <alignment horizontal="center"/>
    </xf>
    <xf numFmtId="0" fontId="20" fillId="0" borderId="84" xfId="0" applyFont="1" applyBorder="1" applyAlignment="1">
      <alignment horizontal="center"/>
    </xf>
    <xf numFmtId="167" fontId="20" fillId="3" borderId="85" xfId="0" applyNumberFormat="1" applyFont="1" applyFill="1" applyBorder="1" applyAlignment="1">
      <alignment horizontal="center"/>
    </xf>
    <xf numFmtId="167" fontId="20" fillId="3" borderId="86" xfId="0" applyNumberFormat="1" applyFont="1" applyFill="1" applyBorder="1" applyAlignment="1">
      <alignment horizontal="center"/>
    </xf>
    <xf numFmtId="164" fontId="20" fillId="3" borderId="88" xfId="2" applyFont="1" applyFill="1" applyBorder="1" applyAlignment="1">
      <alignment horizontal="center" vertical="center"/>
    </xf>
    <xf numFmtId="4" fontId="20" fillId="0" borderId="71" xfId="0" applyNumberFormat="1" applyFont="1" applyFill="1" applyBorder="1" applyAlignment="1">
      <alignment horizontal="center" vertical="center"/>
    </xf>
    <xf numFmtId="164" fontId="20" fillId="3" borderId="87" xfId="0" applyNumberFormat="1" applyFont="1" applyFill="1" applyBorder="1" applyAlignment="1">
      <alignment horizontal="center" vertical="center"/>
    </xf>
    <xf numFmtId="4" fontId="20" fillId="0" borderId="89" xfId="0" applyNumberFormat="1" applyFont="1" applyFill="1" applyBorder="1" applyAlignment="1">
      <alignment horizontal="center" vertical="center"/>
    </xf>
    <xf numFmtId="0" fontId="0" fillId="0" borderId="0" xfId="0" applyFill="1" applyBorder="1" applyAlignment="1"/>
    <xf numFmtId="0" fontId="2" fillId="0" borderId="0" xfId="1" applyFont="1" applyAlignment="1">
      <alignment horizontal="left" vertical="center" wrapText="1"/>
    </xf>
    <xf numFmtId="165" fontId="6" fillId="0" borderId="22" xfId="0" applyNumberFormat="1" applyFont="1" applyBorder="1" applyAlignment="1">
      <alignment horizontal="right" vertical="center"/>
    </xf>
    <xf numFmtId="164" fontId="0" fillId="0" borderId="0" xfId="0" applyNumberFormat="1"/>
    <xf numFmtId="0" fontId="0" fillId="0" borderId="3" xfId="0" applyBorder="1" applyAlignment="1"/>
    <xf numFmtId="0" fontId="0" fillId="0" borderId="4" xfId="0" applyBorder="1" applyAlignment="1"/>
    <xf numFmtId="165" fontId="6" fillId="0" borderId="86" xfId="0" applyNumberFormat="1" applyFont="1" applyFill="1" applyBorder="1"/>
    <xf numFmtId="165" fontId="6" fillId="0" borderId="86" xfId="0" applyNumberFormat="1" applyFont="1" applyFill="1" applyBorder="1" applyAlignment="1">
      <alignment horizontal="right" vertical="center"/>
    </xf>
    <xf numFmtId="165" fontId="6" fillId="0" borderId="90" xfId="0" applyNumberFormat="1" applyFont="1" applyFill="1" applyBorder="1"/>
    <xf numFmtId="165" fontId="6" fillId="0" borderId="91" xfId="0" applyNumberFormat="1" applyFont="1" applyFill="1" applyBorder="1"/>
    <xf numFmtId="165" fontId="6" fillId="0" borderId="92" xfId="0" applyNumberFormat="1" applyFont="1" applyFill="1" applyBorder="1"/>
    <xf numFmtId="4" fontId="6" fillId="0" borderId="93" xfId="0" applyNumberFormat="1" applyFont="1" applyFill="1" applyBorder="1"/>
    <xf numFmtId="4" fontId="6" fillId="0" borderId="94" xfId="0" applyNumberFormat="1" applyFont="1" applyFill="1" applyBorder="1"/>
    <xf numFmtId="4" fontId="6" fillId="0" borderId="83" xfId="0" applyNumberFormat="1" applyFont="1" applyFill="1" applyBorder="1"/>
    <xf numFmtId="166" fontId="21" fillId="0" borderId="22" xfId="0" applyNumberFormat="1" applyFont="1" applyFill="1" applyBorder="1" applyAlignment="1">
      <alignment horizontal="right"/>
    </xf>
    <xf numFmtId="4" fontId="6" fillId="0" borderId="22" xfId="0" applyNumberFormat="1" applyFont="1" applyFill="1" applyBorder="1"/>
    <xf numFmtId="166" fontId="21" fillId="0" borderId="22" xfId="0" applyNumberFormat="1" applyFont="1" applyFill="1" applyBorder="1" applyAlignment="1">
      <alignment horizontal="right" vertical="center"/>
    </xf>
    <xf numFmtId="4" fontId="6" fillId="0" borderId="95" xfId="0" applyNumberFormat="1" applyFont="1" applyFill="1" applyBorder="1"/>
    <xf numFmtId="4" fontId="6" fillId="0" borderId="96" xfId="0" applyNumberFormat="1" applyFont="1" applyFill="1" applyBorder="1"/>
    <xf numFmtId="164" fontId="18" fillId="0" borderId="48" xfId="0" applyNumberFormat="1" applyFont="1" applyBorder="1" applyAlignment="1">
      <alignment horizontal="right"/>
    </xf>
    <xf numFmtId="0" fontId="20" fillId="0" borderId="13" xfId="0" applyFont="1" applyBorder="1" applyAlignment="1">
      <alignment horizontal="center"/>
    </xf>
    <xf numFmtId="0" fontId="20" fillId="3" borderId="68" xfId="0" applyFont="1" applyFill="1" applyBorder="1" applyAlignment="1">
      <alignment horizontal="center"/>
    </xf>
    <xf numFmtId="0" fontId="20" fillId="3" borderId="68" xfId="0" applyFont="1" applyFill="1" applyBorder="1" applyAlignment="1"/>
    <xf numFmtId="167" fontId="20" fillId="3" borderId="68" xfId="0" applyNumberFormat="1" applyFont="1" applyFill="1" applyBorder="1" applyAlignment="1">
      <alignment horizontal="center"/>
    </xf>
    <xf numFmtId="167" fontId="20" fillId="3" borderId="97" xfId="0" applyNumberFormat="1" applyFont="1" applyFill="1" applyBorder="1" applyAlignment="1">
      <alignment horizontal="center"/>
    </xf>
    <xf numFmtId="164" fontId="20" fillId="3" borderId="88" xfId="0" applyNumberFormat="1" applyFont="1" applyFill="1" applyBorder="1" applyAlignment="1">
      <alignment horizontal="center" vertical="center"/>
    </xf>
    <xf numFmtId="4" fontId="24" fillId="0" borderId="98" xfId="0" applyNumberFormat="1" applyFont="1" applyBorder="1" applyAlignment="1">
      <alignment horizontal="center"/>
    </xf>
    <xf numFmtId="164" fontId="18" fillId="0" borderId="15" xfId="0" applyNumberFormat="1" applyFont="1" applyBorder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20" fillId="0" borderId="26" xfId="0" applyFont="1" applyFill="1" applyBorder="1" applyAlignment="1"/>
    <xf numFmtId="0" fontId="0" fillId="0" borderId="27" xfId="0" applyFont="1" applyFill="1" applyBorder="1" applyAlignment="1"/>
    <xf numFmtId="0" fontId="0" fillId="0" borderId="34" xfId="1" applyFont="1" applyFill="1" applyBorder="1" applyAlignment="1">
      <alignment vertical="center" wrapText="1"/>
    </xf>
    <xf numFmtId="0" fontId="0" fillId="0" borderId="35" xfId="1" applyFont="1" applyFill="1" applyBorder="1" applyAlignment="1">
      <alignment vertical="center" wrapText="1"/>
    </xf>
    <xf numFmtId="0" fontId="0" fillId="0" borderId="36" xfId="1" applyFont="1" applyFill="1" applyBorder="1" applyAlignment="1">
      <alignment vertical="center" wrapText="1"/>
    </xf>
    <xf numFmtId="0" fontId="0" fillId="0" borderId="58" xfId="1" applyFont="1" applyFill="1" applyBorder="1" applyAlignment="1">
      <alignment horizontal="left"/>
    </xf>
    <xf numFmtId="0" fontId="0" fillId="0" borderId="53" xfId="1" applyFont="1" applyFill="1" applyBorder="1" applyAlignment="1">
      <alignment horizontal="left"/>
    </xf>
    <xf numFmtId="0" fontId="0" fillId="0" borderId="77" xfId="1" applyFont="1" applyFill="1" applyBorder="1" applyAlignment="1">
      <alignment horizontal="left"/>
    </xf>
    <xf numFmtId="0" fontId="0" fillId="0" borderId="65" xfId="1" applyFont="1" applyFill="1" applyBorder="1" applyAlignment="1">
      <alignment horizontal="left"/>
    </xf>
    <xf numFmtId="0" fontId="0" fillId="0" borderId="66" xfId="1" applyFont="1" applyFill="1" applyBorder="1" applyAlignment="1">
      <alignment horizontal="left"/>
    </xf>
    <xf numFmtId="0" fontId="0" fillId="0" borderId="67" xfId="1" applyFont="1" applyFill="1" applyBorder="1" applyAlignment="1">
      <alignment horizontal="left"/>
    </xf>
    <xf numFmtId="0" fontId="0" fillId="0" borderId="2" xfId="1" applyFont="1" applyFill="1" applyBorder="1" applyAlignment="1">
      <alignment horizontal="left"/>
    </xf>
    <xf numFmtId="0" fontId="0" fillId="0" borderId="3" xfId="1" applyFont="1" applyFill="1" applyBorder="1" applyAlignment="1">
      <alignment horizontal="left"/>
    </xf>
    <xf numFmtId="0" fontId="0" fillId="0" borderId="5" xfId="1" applyFont="1" applyFill="1" applyBorder="1" applyAlignment="1">
      <alignment horizontal="left"/>
    </xf>
    <xf numFmtId="0" fontId="0" fillId="0" borderId="0" xfId="1" applyFont="1" applyFill="1" applyBorder="1" applyAlignment="1">
      <alignment horizontal="left"/>
    </xf>
    <xf numFmtId="0" fontId="0" fillId="0" borderId="58" xfId="0" applyFont="1" applyFill="1" applyBorder="1" applyAlignment="1">
      <alignment horizontal="left"/>
    </xf>
    <xf numFmtId="0" fontId="0" fillId="0" borderId="53" xfId="0" applyFont="1" applyFill="1" applyBorder="1" applyAlignment="1">
      <alignment horizontal="left"/>
    </xf>
    <xf numFmtId="0" fontId="0" fillId="0" borderId="54" xfId="0" applyFont="1" applyFill="1" applyBorder="1" applyAlignment="1">
      <alignment horizontal="left"/>
    </xf>
    <xf numFmtId="0" fontId="0" fillId="0" borderId="74" xfId="1" applyFont="1" applyFill="1" applyBorder="1" applyAlignment="1">
      <alignment horizontal="left"/>
    </xf>
    <xf numFmtId="0" fontId="0" fillId="0" borderId="75" xfId="1" applyFont="1" applyFill="1" applyBorder="1" applyAlignment="1">
      <alignment horizontal="left"/>
    </xf>
    <xf numFmtId="0" fontId="0" fillId="0" borderId="76" xfId="1" applyFont="1" applyFill="1" applyBorder="1" applyAlignment="1">
      <alignment horizontal="left"/>
    </xf>
    <xf numFmtId="0" fontId="0" fillId="0" borderId="58" xfId="1" applyFont="1" applyFill="1" applyBorder="1" applyAlignment="1">
      <alignment horizontal="left" wrapText="1"/>
    </xf>
    <xf numFmtId="0" fontId="0" fillId="0" borderId="53" xfId="1" applyFont="1" applyFill="1" applyBorder="1" applyAlignment="1">
      <alignment horizontal="left" wrapText="1"/>
    </xf>
    <xf numFmtId="0" fontId="0" fillId="0" borderId="40" xfId="0" applyFill="1" applyBorder="1" applyAlignment="1">
      <alignment horizontal="left"/>
    </xf>
    <xf numFmtId="0" fontId="0" fillId="0" borderId="41" xfId="0" applyFill="1" applyBorder="1" applyAlignment="1">
      <alignment horizontal="left"/>
    </xf>
    <xf numFmtId="0" fontId="0" fillId="0" borderId="43" xfId="0" applyFill="1" applyBorder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4" xfId="1" applyFont="1" applyFill="1" applyBorder="1" applyAlignment="1">
      <alignment horizontal="left"/>
    </xf>
    <xf numFmtId="0" fontId="0" fillId="0" borderId="45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77" xfId="0" applyFont="1" applyFill="1" applyBorder="1" applyAlignment="1">
      <alignment horizontal="left"/>
    </xf>
    <xf numFmtId="0" fontId="20" fillId="0" borderId="58" xfId="0" applyFont="1" applyFill="1" applyBorder="1" applyAlignment="1">
      <alignment horizontal="left"/>
    </xf>
    <xf numFmtId="0" fontId="20" fillId="0" borderId="53" xfId="0" applyFont="1" applyFill="1" applyBorder="1" applyAlignment="1">
      <alignment horizontal="left"/>
    </xf>
    <xf numFmtId="0" fontId="20" fillId="0" borderId="54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6" xfId="0" applyFont="1" applyBorder="1" applyAlignment="1">
      <alignment horizontal="left"/>
    </xf>
    <xf numFmtId="0" fontId="0" fillId="0" borderId="34" xfId="1" applyFont="1" applyBorder="1" applyAlignment="1">
      <alignment vertical="center" wrapText="1"/>
    </xf>
    <xf numFmtId="0" fontId="0" fillId="0" borderId="35" xfId="1" applyFont="1" applyBorder="1" applyAlignment="1">
      <alignment vertical="center" wrapText="1"/>
    </xf>
    <xf numFmtId="0" fontId="0" fillId="0" borderId="36" xfId="1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0" fillId="0" borderId="74" xfId="1" applyFont="1" applyBorder="1" applyAlignment="1">
      <alignment horizontal="left"/>
    </xf>
    <xf numFmtId="0" fontId="0" fillId="0" borderId="75" xfId="1" applyFont="1" applyBorder="1" applyAlignment="1">
      <alignment horizontal="left"/>
    </xf>
    <xf numFmtId="0" fontId="0" fillId="0" borderId="76" xfId="1" applyFont="1" applyBorder="1" applyAlignment="1">
      <alignment horizontal="left"/>
    </xf>
    <xf numFmtId="0" fontId="20" fillId="0" borderId="26" xfId="0" applyFont="1" applyBorder="1"/>
    <xf numFmtId="0" fontId="0" fillId="0" borderId="27" xfId="0" applyBorder="1"/>
    <xf numFmtId="0" fontId="20" fillId="0" borderId="58" xfId="0" applyFont="1" applyBorder="1" applyAlignment="1">
      <alignment horizontal="left"/>
    </xf>
    <xf numFmtId="0" fontId="20" fillId="0" borderId="53" xfId="0" applyFont="1" applyBorder="1" applyAlignment="1">
      <alignment horizontal="left"/>
    </xf>
    <xf numFmtId="0" fontId="20" fillId="0" borderId="54" xfId="0" applyFont="1" applyBorder="1" applyAlignment="1">
      <alignment horizontal="left"/>
    </xf>
    <xf numFmtId="0" fontId="20" fillId="0" borderId="58" xfId="0" applyFont="1" applyBorder="1" applyAlignment="1">
      <alignment horizontal="left" wrapText="1"/>
    </xf>
    <xf numFmtId="0" fontId="20" fillId="0" borderId="53" xfId="0" applyFont="1" applyBorder="1" applyAlignment="1">
      <alignment horizontal="left" wrapText="1"/>
    </xf>
    <xf numFmtId="0" fontId="20" fillId="0" borderId="54" xfId="0" applyFont="1" applyBorder="1" applyAlignment="1">
      <alignment horizontal="left" wrapText="1"/>
    </xf>
    <xf numFmtId="0" fontId="0" fillId="0" borderId="58" xfId="0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77" xfId="0" applyBorder="1" applyAlignment="1">
      <alignment horizontal="left"/>
    </xf>
    <xf numFmtId="0" fontId="0" fillId="0" borderId="44" xfId="1" applyFont="1" applyBorder="1" applyAlignment="1">
      <alignment horizontal="left"/>
    </xf>
    <xf numFmtId="0" fontId="0" fillId="0" borderId="45" xfId="1" applyFont="1" applyBorder="1" applyAlignment="1">
      <alignment horizontal="left"/>
    </xf>
    <xf numFmtId="0" fontId="0" fillId="0" borderId="1" xfId="1" applyFont="1" applyBorder="1" applyAlignment="1">
      <alignment horizontal="left"/>
    </xf>
    <xf numFmtId="0" fontId="0" fillId="0" borderId="65" xfId="1" applyFont="1" applyBorder="1" applyAlignment="1">
      <alignment horizontal="left"/>
    </xf>
    <xf numFmtId="0" fontId="0" fillId="0" borderId="66" xfId="1" applyFont="1" applyBorder="1" applyAlignment="1">
      <alignment horizontal="left"/>
    </xf>
    <xf numFmtId="0" fontId="0" fillId="0" borderId="67" xfId="1" applyFont="1" applyBorder="1" applyAlignment="1">
      <alignment horizontal="left"/>
    </xf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horizontal="left"/>
    </xf>
    <xf numFmtId="0" fontId="0" fillId="0" borderId="49" xfId="0" applyBorder="1" applyAlignment="1">
      <alignment horizontal="center"/>
    </xf>
    <xf numFmtId="0" fontId="18" fillId="0" borderId="0" xfId="0" applyFont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L44"/>
  <sheetViews>
    <sheetView zoomScale="85" zoomScaleNormal="85" workbookViewId="0">
      <selection activeCell="K35" sqref="K35"/>
    </sheetView>
  </sheetViews>
  <sheetFormatPr defaultRowHeight="15" x14ac:dyDescent="0.25"/>
  <cols>
    <col min="1" max="1" width="20" customWidth="1"/>
    <col min="2" max="2" width="10.7109375" customWidth="1"/>
    <col min="3" max="3" width="21.14062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345" t="s">
        <v>58</v>
      </c>
      <c r="C4" s="345"/>
      <c r="D4" s="345"/>
      <c r="E4" s="345"/>
      <c r="F4" s="345"/>
      <c r="G4" s="345"/>
      <c r="H4" s="345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346" t="s">
        <v>59</v>
      </c>
      <c r="B11" s="346"/>
      <c r="C11" s="346"/>
      <c r="D11" s="8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348" t="s">
        <v>60</v>
      </c>
      <c r="E13" s="348"/>
      <c r="F13" s="348"/>
      <c r="G13" s="14"/>
      <c r="H13" s="15"/>
      <c r="I13" s="14"/>
      <c r="J13" s="15"/>
      <c r="K13" s="16"/>
    </row>
    <row r="14" spans="1:11" x14ac:dyDescent="0.25">
      <c r="A14" s="347" t="s">
        <v>59</v>
      </c>
      <c r="B14" s="346"/>
      <c r="C14" s="8"/>
      <c r="D14" s="349"/>
      <c r="E14" s="349"/>
      <c r="F14" s="349"/>
      <c r="G14" s="8"/>
      <c r="H14" s="18"/>
      <c r="I14" s="18"/>
      <c r="J14" s="18"/>
      <c r="K14" s="19"/>
    </row>
    <row r="15" spans="1:11" ht="15.75" thickBot="1" x14ac:dyDescent="0.3">
      <c r="A15" s="20"/>
      <c r="B15" s="8"/>
      <c r="C15" s="8"/>
      <c r="D15" s="8"/>
      <c r="E15" s="8"/>
      <c r="F15" s="17"/>
      <c r="G15" s="8"/>
      <c r="H15" s="21"/>
      <c r="I15" s="22"/>
      <c r="J15" s="17"/>
      <c r="K15" s="23"/>
    </row>
    <row r="16" spans="1:11" x14ac:dyDescent="0.25">
      <c r="A16" s="24" t="s">
        <v>6</v>
      </c>
      <c r="B16" s="25">
        <v>1834</v>
      </c>
      <c r="C16" s="8" t="s">
        <v>7</v>
      </c>
      <c r="D16" s="8"/>
      <c r="E16" s="8"/>
      <c r="F16" s="17"/>
      <c r="G16" s="8"/>
      <c r="H16" s="21"/>
      <c r="I16" s="22"/>
      <c r="J16" s="17"/>
      <c r="K16" s="26"/>
    </row>
    <row r="17" spans="1:11" x14ac:dyDescent="0.25">
      <c r="A17" s="27" t="s">
        <v>8</v>
      </c>
      <c r="B17" s="28">
        <v>5.2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25">
      <c r="A18" s="30" t="s">
        <v>9</v>
      </c>
      <c r="B18" s="31">
        <f>B16*B17</f>
        <v>9536.8000000000011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.75" thickBot="1" x14ac:dyDescent="0.3">
      <c r="A19" s="32" t="s">
        <v>11</v>
      </c>
      <c r="B19" s="33"/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6" t="s">
        <v>12</v>
      </c>
      <c r="G21" s="37"/>
      <c r="H21" s="38" t="s">
        <v>13</v>
      </c>
      <c r="I21" s="39"/>
      <c r="J21" s="40"/>
      <c r="K21" s="41"/>
    </row>
    <row r="22" spans="1:11" ht="15.75" thickBot="1" x14ac:dyDescent="0.3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25">
      <c r="A23" s="337" t="s">
        <v>19</v>
      </c>
      <c r="B23" s="338"/>
      <c r="C23" s="339"/>
      <c r="D23" s="51" t="s">
        <v>7</v>
      </c>
      <c r="E23" s="52" t="s">
        <v>20</v>
      </c>
      <c r="F23" s="53"/>
      <c r="G23" s="54">
        <f>B17*2</f>
        <v>10.4</v>
      </c>
      <c r="H23" s="128">
        <f>F23*G23</f>
        <v>0</v>
      </c>
      <c r="I23" s="49"/>
      <c r="J23" s="56"/>
      <c r="K23" s="57"/>
    </row>
    <row r="24" spans="1:11" x14ac:dyDescent="0.25">
      <c r="A24" s="319" t="s">
        <v>21</v>
      </c>
      <c r="B24" s="320"/>
      <c r="C24" s="320"/>
      <c r="D24" s="58" t="s">
        <v>22</v>
      </c>
      <c r="E24" s="59"/>
      <c r="F24" s="60"/>
      <c r="G24" s="146">
        <f>B16*B17</f>
        <v>9536.8000000000011</v>
      </c>
      <c r="H24" s="128">
        <f>F24*G24</f>
        <v>0</v>
      </c>
      <c r="I24" s="49"/>
      <c r="J24" s="56"/>
      <c r="K24" s="57"/>
    </row>
    <row r="25" spans="1:11" x14ac:dyDescent="0.25">
      <c r="A25" s="334" t="s">
        <v>23</v>
      </c>
      <c r="B25" s="335"/>
      <c r="C25" s="336"/>
      <c r="D25" s="114" t="s">
        <v>22</v>
      </c>
      <c r="E25" s="71" t="s">
        <v>24</v>
      </c>
      <c r="F25" s="123"/>
      <c r="G25" s="55">
        <v>14237</v>
      </c>
      <c r="H25" s="128">
        <f>F25*G25</f>
        <v>0</v>
      </c>
      <c r="I25" s="49"/>
      <c r="J25" s="56"/>
      <c r="K25" s="57"/>
    </row>
    <row r="26" spans="1:11" ht="25.5" customHeight="1" x14ac:dyDescent="0.25">
      <c r="A26" s="321" t="s">
        <v>48</v>
      </c>
      <c r="B26" s="322"/>
      <c r="C26" s="323"/>
      <c r="D26" s="124" t="s">
        <v>22</v>
      </c>
      <c r="E26" s="125" t="s">
        <v>20</v>
      </c>
      <c r="F26" s="62"/>
      <c r="G26" s="63">
        <f>B17*4</f>
        <v>20.8</v>
      </c>
      <c r="H26" s="129">
        <f>G26*F26</f>
        <v>0</v>
      </c>
      <c r="I26" s="49"/>
      <c r="J26" s="56"/>
      <c r="K26" s="57"/>
    </row>
    <row r="27" spans="1:11" x14ac:dyDescent="0.25">
      <c r="A27" s="342" t="s">
        <v>25</v>
      </c>
      <c r="B27" s="343"/>
      <c r="C27" s="344"/>
      <c r="D27" s="67" t="s">
        <v>26</v>
      </c>
      <c r="E27" s="68" t="s">
        <v>20</v>
      </c>
      <c r="F27" s="69"/>
      <c r="G27" s="70">
        <f>B16*B17</f>
        <v>9536.8000000000011</v>
      </c>
      <c r="H27" s="130">
        <f>F27*G27</f>
        <v>0</v>
      </c>
      <c r="I27" s="49"/>
      <c r="J27" s="56"/>
      <c r="K27" s="61"/>
    </row>
    <row r="28" spans="1:11" ht="15" customHeight="1" x14ac:dyDescent="0.25">
      <c r="A28" s="324" t="s">
        <v>49</v>
      </c>
      <c r="B28" s="325"/>
      <c r="C28" s="326"/>
      <c r="D28" s="67" t="s">
        <v>26</v>
      </c>
      <c r="E28" s="68" t="s">
        <v>20</v>
      </c>
      <c r="F28" s="113"/>
      <c r="G28" s="70">
        <v>4700</v>
      </c>
      <c r="H28" s="131">
        <f>F28*G28</f>
        <v>0</v>
      </c>
      <c r="I28" s="49"/>
      <c r="J28" s="64"/>
      <c r="K28" s="61"/>
    </row>
    <row r="29" spans="1:11" ht="44.25" customHeight="1" x14ac:dyDescent="0.25">
      <c r="A29" s="340" t="s">
        <v>86</v>
      </c>
      <c r="B29" s="341"/>
      <c r="C29" s="341"/>
      <c r="D29" s="171" t="s">
        <v>7</v>
      </c>
      <c r="E29" s="68" t="s">
        <v>93</v>
      </c>
      <c r="F29" s="69"/>
      <c r="G29" s="70">
        <f>B16*2</f>
        <v>3668</v>
      </c>
      <c r="H29" s="130">
        <f>F29*G29</f>
        <v>0</v>
      </c>
      <c r="I29" s="49"/>
      <c r="J29" s="56"/>
      <c r="K29" s="61"/>
    </row>
    <row r="30" spans="1:11" ht="15.75" thickBot="1" x14ac:dyDescent="0.3">
      <c r="A30" s="327" t="s">
        <v>37</v>
      </c>
      <c r="B30" s="328"/>
      <c r="C30" s="329"/>
      <c r="D30" s="132" t="s">
        <v>7</v>
      </c>
      <c r="E30" s="133"/>
      <c r="F30" s="134"/>
      <c r="G30" s="135">
        <f>B16+12*B17</f>
        <v>1896.4</v>
      </c>
      <c r="H30" s="136">
        <f t="shared" ref="H30" si="0">F30*G30</f>
        <v>0</v>
      </c>
      <c r="I30" s="49"/>
      <c r="J30" s="56"/>
      <c r="K30" s="61"/>
    </row>
    <row r="31" spans="1:11" ht="15.75" thickBot="1" x14ac:dyDescent="0.3">
      <c r="A31" s="330"/>
      <c r="B31" s="331"/>
      <c r="C31" s="331"/>
      <c r="D31" s="14"/>
      <c r="E31" s="148"/>
      <c r="F31" s="152"/>
      <c r="G31" s="153" t="s">
        <v>61</v>
      </c>
      <c r="H31" s="154">
        <f>SUM(H23:H30)</f>
        <v>0</v>
      </c>
      <c r="I31" s="151"/>
      <c r="J31" s="56"/>
      <c r="K31" s="61"/>
    </row>
    <row r="32" spans="1:11" x14ac:dyDescent="0.25">
      <c r="A32" s="332"/>
      <c r="B32" s="333"/>
      <c r="C32" s="333"/>
      <c r="D32" s="147"/>
      <c r="E32" s="49"/>
      <c r="F32" s="149"/>
      <c r="G32" s="56"/>
      <c r="H32" s="150"/>
      <c r="I32" s="49"/>
      <c r="J32" s="56"/>
      <c r="K32" s="61"/>
    </row>
    <row r="33" spans="1:12" x14ac:dyDescent="0.25">
      <c r="A33" s="75"/>
      <c r="B33" s="76"/>
      <c r="C33" s="76"/>
      <c r="D33" s="76"/>
      <c r="E33" s="72"/>
      <c r="F33" s="72"/>
      <c r="G33" s="72"/>
      <c r="H33" s="72"/>
      <c r="I33" s="72"/>
      <c r="J33" s="73"/>
      <c r="K33" s="74"/>
    </row>
    <row r="34" spans="1:12" ht="15.75" thickBot="1" x14ac:dyDescent="0.3">
      <c r="A34" s="75"/>
      <c r="B34" s="76"/>
      <c r="C34" s="76"/>
      <c r="D34" s="76"/>
      <c r="E34" s="77"/>
      <c r="F34" s="72"/>
      <c r="G34" s="72"/>
      <c r="H34" s="72"/>
      <c r="I34" s="72"/>
      <c r="J34" s="73" t="s">
        <v>28</v>
      </c>
      <c r="K34" s="78" t="s">
        <v>29</v>
      </c>
    </row>
    <row r="35" spans="1:12" ht="15.75" thickBot="1" x14ac:dyDescent="0.3">
      <c r="A35" s="75"/>
      <c r="B35" s="76"/>
      <c r="C35" s="76"/>
      <c r="D35" s="76"/>
      <c r="E35" s="72"/>
      <c r="F35" s="72"/>
      <c r="G35" s="72"/>
      <c r="H35" s="72" t="s">
        <v>30</v>
      </c>
      <c r="I35" s="79" t="s">
        <v>17</v>
      </c>
      <c r="J35" s="80">
        <f>H31*0.2</f>
        <v>0</v>
      </c>
      <c r="K35" s="81">
        <f>H31*1.2</f>
        <v>0</v>
      </c>
    </row>
    <row r="36" spans="1:12" ht="15.75" thickBot="1" x14ac:dyDescent="0.3">
      <c r="A36" s="82"/>
      <c r="B36" s="83"/>
      <c r="C36" s="83"/>
      <c r="D36" s="83"/>
      <c r="E36" s="83"/>
      <c r="F36" s="84"/>
      <c r="G36" s="85"/>
      <c r="H36" s="85"/>
      <c r="I36" s="86"/>
      <c r="J36" s="87"/>
      <c r="K36" s="88"/>
    </row>
    <row r="37" spans="1:12" ht="15.75" thickBot="1" x14ac:dyDescent="0.3">
      <c r="A37" s="89"/>
      <c r="B37" s="90"/>
      <c r="C37" s="90"/>
      <c r="D37" s="90"/>
      <c r="E37" s="90"/>
      <c r="F37" s="91"/>
      <c r="G37" s="92"/>
      <c r="H37" s="93"/>
      <c r="I37" s="94"/>
      <c r="J37" s="95"/>
      <c r="K37" s="96"/>
    </row>
    <row r="38" spans="1:12" x14ac:dyDescent="0.25">
      <c r="A38" s="97" t="s">
        <v>31</v>
      </c>
      <c r="B38" s="98"/>
      <c r="C38" s="98"/>
      <c r="D38" s="98"/>
      <c r="E38" s="98"/>
      <c r="F38" s="98"/>
      <c r="G38" s="99"/>
      <c r="H38" s="99"/>
      <c r="I38" s="100"/>
      <c r="J38" s="99"/>
      <c r="K38" s="99"/>
      <c r="L38" s="101"/>
    </row>
    <row r="39" spans="1:12" x14ac:dyDescent="0.25">
      <c r="A39" s="102" t="s">
        <v>32</v>
      </c>
      <c r="B39" s="103"/>
      <c r="C39" s="103"/>
      <c r="D39" s="103"/>
      <c r="E39" s="103"/>
      <c r="F39" s="103"/>
      <c r="G39" s="104"/>
      <c r="H39" s="104"/>
      <c r="I39" s="105"/>
      <c r="J39" s="106"/>
      <c r="K39" s="107"/>
      <c r="L39" s="101"/>
    </row>
    <row r="40" spans="1:12" x14ac:dyDescent="0.25">
      <c r="A40" s="317" t="s">
        <v>33</v>
      </c>
      <c r="B40" s="317"/>
      <c r="C40" s="317"/>
      <c r="D40" s="317"/>
      <c r="E40" s="317"/>
      <c r="F40" s="317"/>
      <c r="G40" s="317"/>
      <c r="H40" s="317"/>
      <c r="I40" s="317"/>
      <c r="J40" s="317"/>
      <c r="K40" s="317"/>
      <c r="L40" s="317"/>
    </row>
    <row r="41" spans="1:12" x14ac:dyDescent="0.25">
      <c r="A41" s="122"/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</row>
    <row r="42" spans="1:12" x14ac:dyDescent="0.25">
      <c r="F42" s="3"/>
      <c r="H42" s="3"/>
      <c r="J42" s="3"/>
      <c r="K42" s="3"/>
    </row>
    <row r="43" spans="1:12" x14ac:dyDescent="0.25">
      <c r="A43" s="108"/>
      <c r="B43" s="108"/>
      <c r="C43" s="109"/>
      <c r="D43" s="110"/>
      <c r="E43" s="110"/>
      <c r="F43" s="110"/>
      <c r="G43" s="111" t="s">
        <v>34</v>
      </c>
      <c r="H43" s="111"/>
      <c r="I43" s="111"/>
      <c r="J43" s="3"/>
      <c r="K43" s="3"/>
    </row>
    <row r="44" spans="1:12" x14ac:dyDescent="0.25">
      <c r="A44" s="318" t="s">
        <v>35</v>
      </c>
      <c r="B44" s="318"/>
      <c r="C44" s="318"/>
      <c r="D44" s="112"/>
      <c r="E44" s="112"/>
      <c r="F44" s="109"/>
      <c r="G44" s="111" t="s">
        <v>36</v>
      </c>
      <c r="H44" s="111"/>
      <c r="I44" s="111"/>
      <c r="J44" s="3"/>
      <c r="K44" s="3"/>
    </row>
  </sheetData>
  <mergeCells count="17">
    <mergeCell ref="A23:C23"/>
    <mergeCell ref="A29:C29"/>
    <mergeCell ref="A27:C27"/>
    <mergeCell ref="B4:H4"/>
    <mergeCell ref="A11:C11"/>
    <mergeCell ref="A14:B14"/>
    <mergeCell ref="D13:F13"/>
    <mergeCell ref="D14:F14"/>
    <mergeCell ref="A40:L40"/>
    <mergeCell ref="A44:C44"/>
    <mergeCell ref="A24:C24"/>
    <mergeCell ref="A26:C26"/>
    <mergeCell ref="A28:C28"/>
    <mergeCell ref="A30:C30"/>
    <mergeCell ref="A31:C31"/>
    <mergeCell ref="A32:C32"/>
    <mergeCell ref="A25:C25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42"/>
  <sheetViews>
    <sheetView topLeftCell="A10" workbookViewId="0">
      <selection activeCell="K33" sqref="K3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345" t="s">
        <v>58</v>
      </c>
      <c r="C4" s="345"/>
      <c r="D4" s="345"/>
      <c r="E4" s="345"/>
      <c r="F4" s="345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346" t="s">
        <v>63</v>
      </c>
      <c r="B11" s="346"/>
      <c r="C11" s="346"/>
      <c r="D11" s="8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348" t="s">
        <v>84</v>
      </c>
      <c r="E13" s="348"/>
      <c r="F13" s="348"/>
      <c r="G13" s="348"/>
      <c r="H13" s="348"/>
      <c r="I13" s="348"/>
      <c r="J13" s="15"/>
      <c r="K13" s="16"/>
    </row>
    <row r="14" spans="1:11" x14ac:dyDescent="0.25">
      <c r="A14" s="347" t="s">
        <v>63</v>
      </c>
      <c r="B14" s="346"/>
      <c r="C14" s="346"/>
      <c r="D14" s="289" t="s">
        <v>95</v>
      </c>
      <c r="E14" s="289"/>
      <c r="F14" s="289"/>
      <c r="G14" s="289"/>
      <c r="H14" s="18"/>
      <c r="I14" s="18"/>
      <c r="J14" s="18"/>
      <c r="K14" s="19"/>
    </row>
    <row r="15" spans="1:11" ht="15.75" thickBot="1" x14ac:dyDescent="0.3">
      <c r="A15" s="20"/>
      <c r="B15" s="8"/>
      <c r="C15" s="8"/>
      <c r="D15" t="s">
        <v>96</v>
      </c>
      <c r="E15" s="8"/>
      <c r="F15" s="17"/>
      <c r="G15" s="8"/>
      <c r="H15" s="21"/>
      <c r="I15" s="22"/>
      <c r="J15" s="17"/>
      <c r="K15" s="23"/>
    </row>
    <row r="16" spans="1:11" x14ac:dyDescent="0.25">
      <c r="A16" s="24" t="s">
        <v>6</v>
      </c>
      <c r="B16" s="25">
        <v>588</v>
      </c>
      <c r="C16" s="8" t="s">
        <v>7</v>
      </c>
      <c r="D16" s="8"/>
      <c r="E16" s="8"/>
      <c r="F16" s="17" t="s">
        <v>85</v>
      </c>
      <c r="G16" s="8" t="s">
        <v>97</v>
      </c>
      <c r="H16" s="21"/>
      <c r="I16" s="22"/>
      <c r="J16" s="17"/>
      <c r="K16" s="26"/>
    </row>
    <row r="17" spans="1:11" x14ac:dyDescent="0.25">
      <c r="A17" s="27" t="s">
        <v>8</v>
      </c>
      <c r="B17" s="28">
        <v>6.65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25">
      <c r="A18" s="30" t="s">
        <v>9</v>
      </c>
      <c r="B18" s="31">
        <f>B16*B17</f>
        <v>3910.2000000000003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.75" thickBot="1" x14ac:dyDescent="0.3">
      <c r="A19" s="32" t="s">
        <v>11</v>
      </c>
      <c r="B19" s="33"/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6" t="s">
        <v>12</v>
      </c>
      <c r="G21" s="37"/>
      <c r="H21" s="38" t="s">
        <v>13</v>
      </c>
      <c r="I21" s="39"/>
      <c r="J21" s="40"/>
      <c r="K21" s="41"/>
    </row>
    <row r="22" spans="1:11" ht="15.75" thickBot="1" x14ac:dyDescent="0.3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25">
      <c r="A23" s="337" t="s">
        <v>19</v>
      </c>
      <c r="B23" s="338"/>
      <c r="C23" s="339"/>
      <c r="D23" s="141" t="s">
        <v>7</v>
      </c>
      <c r="E23" s="52" t="s">
        <v>20</v>
      </c>
      <c r="F23" s="53"/>
      <c r="G23" s="54">
        <f>B17*2</f>
        <v>13.3</v>
      </c>
      <c r="H23" s="142">
        <f>F23*G23</f>
        <v>0</v>
      </c>
      <c r="I23" s="49"/>
      <c r="J23" s="56"/>
      <c r="K23" s="57"/>
    </row>
    <row r="24" spans="1:11" x14ac:dyDescent="0.25">
      <c r="A24" s="354" t="s">
        <v>66</v>
      </c>
      <c r="B24" s="355"/>
      <c r="C24" s="356"/>
      <c r="D24" s="114" t="s">
        <v>10</v>
      </c>
      <c r="E24" s="158" t="s">
        <v>67</v>
      </c>
      <c r="F24" s="161"/>
      <c r="G24" s="155">
        <f>B18</f>
        <v>3910.2000000000003</v>
      </c>
      <c r="H24" s="128">
        <f>F24*G24</f>
        <v>0</v>
      </c>
      <c r="I24" s="49"/>
      <c r="J24" s="56"/>
      <c r="K24" s="57"/>
    </row>
    <row r="25" spans="1:11" ht="30" customHeight="1" x14ac:dyDescent="0.25">
      <c r="A25" s="321" t="s">
        <v>48</v>
      </c>
      <c r="B25" s="322"/>
      <c r="C25" s="323"/>
      <c r="D25" s="162" t="s">
        <v>22</v>
      </c>
      <c r="E25" s="163" t="s">
        <v>20</v>
      </c>
      <c r="F25" s="164"/>
      <c r="G25" s="168">
        <f>B18</f>
        <v>3910.2000000000003</v>
      </c>
      <c r="H25" s="166">
        <f>F25*G25</f>
        <v>0</v>
      </c>
      <c r="I25" s="49"/>
      <c r="J25" s="56"/>
      <c r="K25" s="57"/>
    </row>
    <row r="26" spans="1:11" x14ac:dyDescent="0.25">
      <c r="A26" s="334" t="s">
        <v>65</v>
      </c>
      <c r="B26" s="335"/>
      <c r="C26" s="353"/>
      <c r="D26" s="160" t="s">
        <v>22</v>
      </c>
      <c r="E26" s="156" t="s">
        <v>24</v>
      </c>
      <c r="F26" s="159"/>
      <c r="G26" s="157">
        <f>B18+B19</f>
        <v>3910.2000000000003</v>
      </c>
      <c r="H26" s="128">
        <f t="shared" ref="H26:H30" si="0">F26*G26</f>
        <v>0</v>
      </c>
      <c r="I26" s="49"/>
      <c r="J26" s="56"/>
      <c r="K26" s="61"/>
    </row>
    <row r="27" spans="1:11" x14ac:dyDescent="0.25">
      <c r="A27" s="65" t="s">
        <v>25</v>
      </c>
      <c r="B27" s="66"/>
      <c r="C27" s="66"/>
      <c r="D27" s="67" t="s">
        <v>26</v>
      </c>
      <c r="E27" s="68" t="s">
        <v>20</v>
      </c>
      <c r="F27" s="69"/>
      <c r="G27" s="70">
        <f>B18+B19</f>
        <v>3910.2000000000003</v>
      </c>
      <c r="H27" s="128">
        <f t="shared" si="0"/>
        <v>0</v>
      </c>
      <c r="I27" s="49"/>
      <c r="J27" s="56"/>
      <c r="K27" s="61"/>
    </row>
    <row r="28" spans="1:11" x14ac:dyDescent="0.25">
      <c r="A28" s="350" t="s">
        <v>73</v>
      </c>
      <c r="B28" s="351"/>
      <c r="C28" s="352"/>
      <c r="D28" s="67" t="s">
        <v>26</v>
      </c>
      <c r="E28" s="68" t="s">
        <v>20</v>
      </c>
      <c r="F28" s="113"/>
      <c r="G28" s="70">
        <f>B18+B19</f>
        <v>3910.2000000000003</v>
      </c>
      <c r="H28" s="128">
        <f t="shared" si="0"/>
        <v>0</v>
      </c>
      <c r="I28" s="49"/>
      <c r="J28" s="56"/>
      <c r="K28" s="61"/>
    </row>
    <row r="29" spans="1:11" ht="47.25" customHeight="1" x14ac:dyDescent="0.25">
      <c r="A29" s="340" t="s">
        <v>86</v>
      </c>
      <c r="B29" s="341"/>
      <c r="C29" s="341"/>
      <c r="D29" s="114" t="s">
        <v>7</v>
      </c>
      <c r="E29" s="71" t="s">
        <v>93</v>
      </c>
      <c r="F29" s="113"/>
      <c r="G29" s="56">
        <f>B16*2</f>
        <v>1176</v>
      </c>
      <c r="H29" s="165">
        <f>F29*G29</f>
        <v>0</v>
      </c>
      <c r="I29" s="49"/>
      <c r="J29" s="56"/>
      <c r="K29" s="61"/>
    </row>
    <row r="30" spans="1:11" ht="15.75" thickBot="1" x14ac:dyDescent="0.3">
      <c r="A30" s="327" t="s">
        <v>37</v>
      </c>
      <c r="B30" s="328"/>
      <c r="C30" s="329"/>
      <c r="D30" s="132" t="s">
        <v>7</v>
      </c>
      <c r="E30" s="133"/>
      <c r="F30" s="134"/>
      <c r="G30" s="135">
        <f>B16+4*B17+10</f>
        <v>624.6</v>
      </c>
      <c r="H30" s="136">
        <f t="shared" si="0"/>
        <v>0</v>
      </c>
      <c r="I30" s="49"/>
      <c r="J30" s="56"/>
      <c r="K30" s="61"/>
    </row>
    <row r="31" spans="1:11" ht="15.75" thickBot="1" x14ac:dyDescent="0.3">
      <c r="A31" s="75"/>
      <c r="B31" s="76"/>
      <c r="C31" s="76"/>
      <c r="D31" s="76"/>
      <c r="E31" s="72"/>
      <c r="F31" s="72"/>
      <c r="G31" s="126" t="s">
        <v>27</v>
      </c>
      <c r="H31" s="127">
        <f>SUM(H23:H30)</f>
        <v>0</v>
      </c>
      <c r="I31" s="72"/>
      <c r="J31" s="73"/>
      <c r="K31" s="74"/>
    </row>
    <row r="32" spans="1:11" ht="15.75" thickBot="1" x14ac:dyDescent="0.3">
      <c r="A32" s="75"/>
      <c r="B32" s="76"/>
      <c r="C32" s="76"/>
      <c r="D32" s="76"/>
      <c r="E32" s="77"/>
      <c r="F32" s="72"/>
      <c r="G32" s="72"/>
      <c r="H32" s="72"/>
      <c r="I32" s="72"/>
      <c r="J32" s="73" t="s">
        <v>28</v>
      </c>
      <c r="K32" s="78" t="s">
        <v>29</v>
      </c>
    </row>
    <row r="33" spans="1:12" ht="15.75" thickBot="1" x14ac:dyDescent="0.3">
      <c r="A33" s="75"/>
      <c r="B33" s="76"/>
      <c r="C33" s="76"/>
      <c r="D33" s="76"/>
      <c r="E33" s="72"/>
      <c r="F33" s="72"/>
      <c r="G33" s="72"/>
      <c r="H33" s="72" t="s">
        <v>30</v>
      </c>
      <c r="I33" s="79" t="s">
        <v>17</v>
      </c>
      <c r="J33" s="80">
        <f>H31*0.2</f>
        <v>0</v>
      </c>
      <c r="K33" s="81">
        <f>H31*1.2</f>
        <v>0</v>
      </c>
    </row>
    <row r="34" spans="1:12" ht="15.75" thickBot="1" x14ac:dyDescent="0.3">
      <c r="A34" s="82"/>
      <c r="B34" s="83"/>
      <c r="C34" s="83"/>
      <c r="D34" s="83"/>
      <c r="E34" s="83"/>
      <c r="F34" s="84"/>
      <c r="G34" s="85"/>
      <c r="H34" s="85"/>
      <c r="I34" s="86"/>
      <c r="J34" s="87"/>
      <c r="K34" s="88"/>
    </row>
    <row r="35" spans="1:12" ht="15.75" thickBot="1" x14ac:dyDescent="0.3">
      <c r="A35" s="89"/>
      <c r="B35" s="90"/>
      <c r="C35" s="90"/>
      <c r="D35" s="90"/>
      <c r="E35" s="90"/>
      <c r="F35" s="91"/>
      <c r="G35" s="92"/>
      <c r="H35" s="93"/>
      <c r="I35" s="94"/>
      <c r="J35" s="95"/>
      <c r="K35" s="96"/>
    </row>
    <row r="36" spans="1:12" x14ac:dyDescent="0.25">
      <c r="A36" s="97" t="s">
        <v>31</v>
      </c>
      <c r="B36" s="98"/>
      <c r="C36" s="98"/>
      <c r="D36" s="98"/>
      <c r="E36" s="98"/>
      <c r="F36" s="98"/>
      <c r="G36" s="99"/>
      <c r="H36" s="99"/>
      <c r="I36" s="100"/>
      <c r="J36" s="99"/>
      <c r="K36" s="99"/>
      <c r="L36" s="101"/>
    </row>
    <row r="37" spans="1:12" x14ac:dyDescent="0.25">
      <c r="A37" s="102" t="s">
        <v>32</v>
      </c>
      <c r="B37" s="103"/>
      <c r="C37" s="103"/>
      <c r="D37" s="103"/>
      <c r="E37" s="103"/>
      <c r="F37" s="103"/>
      <c r="G37" s="104"/>
      <c r="H37" s="104"/>
      <c r="I37" s="105"/>
      <c r="J37" s="106"/>
      <c r="K37" s="107"/>
      <c r="L37" s="101"/>
    </row>
    <row r="38" spans="1:12" x14ac:dyDescent="0.25">
      <c r="A38" s="317" t="s">
        <v>33</v>
      </c>
      <c r="B38" s="317"/>
      <c r="C38" s="317"/>
      <c r="D38" s="317"/>
      <c r="E38" s="317"/>
      <c r="F38" s="317"/>
      <c r="G38" s="317"/>
      <c r="H38" s="317"/>
      <c r="I38" s="317"/>
      <c r="J38" s="317"/>
      <c r="K38" s="317"/>
      <c r="L38" s="317"/>
    </row>
    <row r="39" spans="1:12" x14ac:dyDescent="0.25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</row>
    <row r="40" spans="1:12" x14ac:dyDescent="0.25">
      <c r="F40" s="3"/>
      <c r="H40" s="3"/>
      <c r="J40" s="3"/>
      <c r="K40" s="3"/>
    </row>
    <row r="41" spans="1:12" x14ac:dyDescent="0.25">
      <c r="A41" s="108"/>
      <c r="B41" s="108"/>
      <c r="C41" s="109"/>
      <c r="D41" s="110"/>
      <c r="E41" s="110"/>
      <c r="F41" s="110"/>
      <c r="G41" s="111" t="s">
        <v>34</v>
      </c>
      <c r="H41" s="111"/>
      <c r="I41" s="111"/>
      <c r="J41" s="3"/>
      <c r="K41" s="3"/>
    </row>
    <row r="42" spans="1:12" x14ac:dyDescent="0.25">
      <c r="A42" s="318" t="s">
        <v>35</v>
      </c>
      <c r="B42" s="318"/>
      <c r="C42" s="318"/>
      <c r="D42" s="112"/>
      <c r="E42" s="112"/>
      <c r="F42" s="109"/>
      <c r="G42" s="111" t="s">
        <v>36</v>
      </c>
      <c r="H42" s="111"/>
      <c r="I42" s="111"/>
      <c r="J42" s="3"/>
      <c r="K42" s="3"/>
    </row>
  </sheetData>
  <mergeCells count="13">
    <mergeCell ref="A38:L38"/>
    <mergeCell ref="A42:C42"/>
    <mergeCell ref="A28:C28"/>
    <mergeCell ref="A30:C30"/>
    <mergeCell ref="B4:F4"/>
    <mergeCell ref="A11:C11"/>
    <mergeCell ref="A14:C14"/>
    <mergeCell ref="D13:I13"/>
    <mergeCell ref="A23:C23"/>
    <mergeCell ref="A26:C26"/>
    <mergeCell ref="A24:C24"/>
    <mergeCell ref="A25:C25"/>
    <mergeCell ref="A29:C29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L41"/>
  <sheetViews>
    <sheetView workbookViewId="0">
      <selection activeCell="K32" sqref="K3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345" t="s">
        <v>58</v>
      </c>
      <c r="C4" s="345"/>
      <c r="D4" s="345"/>
      <c r="E4" s="345"/>
      <c r="F4" s="345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346" t="s">
        <v>72</v>
      </c>
      <c r="B11" s="346"/>
      <c r="C11" s="346"/>
      <c r="D11" s="346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169" t="s">
        <v>94</v>
      </c>
      <c r="E13" s="293"/>
      <c r="F13" s="293"/>
      <c r="G13" s="293"/>
      <c r="H13" s="293"/>
      <c r="I13" s="293"/>
      <c r="J13" s="293"/>
      <c r="K13" s="294"/>
    </row>
    <row r="14" spans="1:11" x14ac:dyDescent="0.25">
      <c r="A14" s="347" t="s">
        <v>72</v>
      </c>
      <c r="B14" s="346"/>
      <c r="C14" s="346"/>
      <c r="D14" s="346"/>
      <c r="E14" s="170"/>
      <c r="F14" s="357"/>
      <c r="G14" s="357"/>
      <c r="H14" s="357"/>
      <c r="I14" s="357"/>
      <c r="J14" s="357"/>
      <c r="K14" s="358"/>
    </row>
    <row r="15" spans="1:11" ht="15.75" thickBot="1" x14ac:dyDescent="0.3">
      <c r="A15" s="20"/>
      <c r="B15" s="8"/>
      <c r="C15" s="8"/>
      <c r="D15" s="8"/>
      <c r="E15" s="8"/>
      <c r="F15" s="17"/>
      <c r="G15" s="8"/>
      <c r="H15" s="21"/>
      <c r="I15" s="22"/>
      <c r="J15" s="17"/>
      <c r="K15" s="23"/>
    </row>
    <row r="16" spans="1:11" x14ac:dyDescent="0.25">
      <c r="A16" s="24" t="s">
        <v>6</v>
      </c>
      <c r="B16" s="25">
        <v>4400</v>
      </c>
      <c r="C16" s="8" t="s">
        <v>7</v>
      </c>
      <c r="D16" s="8"/>
      <c r="E16" s="8"/>
      <c r="F16" s="17"/>
      <c r="G16" s="8"/>
      <c r="H16" s="21"/>
      <c r="I16" s="22"/>
      <c r="J16" s="17"/>
      <c r="K16" s="26"/>
    </row>
    <row r="17" spans="1:11" x14ac:dyDescent="0.25">
      <c r="A17" s="27" t="s">
        <v>8</v>
      </c>
      <c r="B17" s="28">
        <v>6.5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25">
      <c r="A18" s="30" t="s">
        <v>9</v>
      </c>
      <c r="B18" s="31">
        <f>B16*B17</f>
        <v>28600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.75" thickBot="1" x14ac:dyDescent="0.3">
      <c r="A19" s="32" t="s">
        <v>11</v>
      </c>
      <c r="B19" s="33"/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6" t="s">
        <v>12</v>
      </c>
      <c r="G21" s="37"/>
      <c r="H21" s="38" t="s">
        <v>13</v>
      </c>
      <c r="I21" s="39"/>
      <c r="J21" s="40"/>
      <c r="K21" s="41"/>
    </row>
    <row r="22" spans="1:11" ht="15.75" thickBot="1" x14ac:dyDescent="0.3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25">
      <c r="A23" s="337" t="s">
        <v>19</v>
      </c>
      <c r="B23" s="338"/>
      <c r="C23" s="339"/>
      <c r="D23" s="141" t="s">
        <v>7</v>
      </c>
      <c r="E23" s="52" t="s">
        <v>20</v>
      </c>
      <c r="F23" s="53"/>
      <c r="G23" s="300">
        <f>B17*2</f>
        <v>13</v>
      </c>
      <c r="H23" s="301">
        <f>F23*G23</f>
        <v>0</v>
      </c>
      <c r="I23" s="49"/>
      <c r="J23" s="56"/>
      <c r="K23" s="57"/>
    </row>
    <row r="24" spans="1:11" x14ac:dyDescent="0.25">
      <c r="A24" s="354" t="s">
        <v>66</v>
      </c>
      <c r="B24" s="355"/>
      <c r="C24" s="356"/>
      <c r="D24" s="114" t="s">
        <v>10</v>
      </c>
      <c r="E24" s="158" t="s">
        <v>67</v>
      </c>
      <c r="F24" s="295"/>
      <c r="G24" s="303">
        <v>3250</v>
      </c>
      <c r="H24" s="306">
        <f t="shared" ref="H24:H29" si="0">F24*G24</f>
        <v>0</v>
      </c>
      <c r="I24" s="49"/>
      <c r="J24" s="56"/>
      <c r="K24" s="57"/>
    </row>
    <row r="25" spans="1:11" ht="30" customHeight="1" x14ac:dyDescent="0.25">
      <c r="A25" s="321" t="s">
        <v>48</v>
      </c>
      <c r="B25" s="322"/>
      <c r="C25" s="323"/>
      <c r="D25" s="162" t="s">
        <v>22</v>
      </c>
      <c r="E25" s="163" t="s">
        <v>87</v>
      </c>
      <c r="F25" s="296"/>
      <c r="G25" s="305">
        <v>31850</v>
      </c>
      <c r="H25" s="306">
        <f t="shared" si="0"/>
        <v>0</v>
      </c>
      <c r="I25" s="49"/>
      <c r="J25" s="56"/>
      <c r="K25" s="57"/>
    </row>
    <row r="26" spans="1:11" x14ac:dyDescent="0.25">
      <c r="A26" s="334" t="s">
        <v>65</v>
      </c>
      <c r="B26" s="335"/>
      <c r="C26" s="353"/>
      <c r="D26" s="160" t="s">
        <v>22</v>
      </c>
      <c r="E26" s="156" t="s">
        <v>24</v>
      </c>
      <c r="F26" s="297"/>
      <c r="G26" s="304">
        <f>B18+B19</f>
        <v>28600</v>
      </c>
      <c r="H26" s="306">
        <f t="shared" si="0"/>
        <v>0</v>
      </c>
      <c r="I26" s="49"/>
      <c r="J26" s="56"/>
      <c r="K26" s="61"/>
    </row>
    <row r="27" spans="1:11" x14ac:dyDescent="0.25">
      <c r="A27" s="65" t="s">
        <v>25</v>
      </c>
      <c r="B27" s="66"/>
      <c r="C27" s="66"/>
      <c r="D27" s="67" t="s">
        <v>26</v>
      </c>
      <c r="E27" s="68" t="s">
        <v>20</v>
      </c>
      <c r="F27" s="298"/>
      <c r="G27" s="304">
        <f>B18+B19</f>
        <v>28600</v>
      </c>
      <c r="H27" s="306">
        <f t="shared" si="0"/>
        <v>0</v>
      </c>
      <c r="I27" s="49"/>
      <c r="J27" s="56"/>
      <c r="K27" s="61"/>
    </row>
    <row r="28" spans="1:11" x14ac:dyDescent="0.25">
      <c r="A28" s="350" t="s">
        <v>73</v>
      </c>
      <c r="B28" s="351"/>
      <c r="C28" s="352"/>
      <c r="D28" s="67" t="s">
        <v>26</v>
      </c>
      <c r="E28" s="68" t="s">
        <v>20</v>
      </c>
      <c r="F28" s="299"/>
      <c r="G28" s="304">
        <v>3250</v>
      </c>
      <c r="H28" s="306">
        <f t="shared" si="0"/>
        <v>0</v>
      </c>
      <c r="I28" s="49"/>
      <c r="J28" s="56"/>
      <c r="K28" s="61"/>
    </row>
    <row r="29" spans="1:11" ht="15.75" thickBot="1" x14ac:dyDescent="0.3">
      <c r="A29" s="327" t="s">
        <v>37</v>
      </c>
      <c r="B29" s="328"/>
      <c r="C29" s="329"/>
      <c r="D29" s="132" t="s">
        <v>7</v>
      </c>
      <c r="E29" s="133"/>
      <c r="F29" s="134"/>
      <c r="G29" s="302">
        <f>B16+13</f>
        <v>4413</v>
      </c>
      <c r="H29" s="307">
        <f t="shared" si="0"/>
        <v>0</v>
      </c>
      <c r="I29" s="49"/>
      <c r="J29" s="56"/>
      <c r="K29" s="61"/>
    </row>
    <row r="30" spans="1:11" ht="15.75" thickBot="1" x14ac:dyDescent="0.3">
      <c r="A30" s="75"/>
      <c r="B30" s="76"/>
      <c r="C30" s="76"/>
      <c r="D30" s="76"/>
      <c r="E30" s="72"/>
      <c r="F30" s="72"/>
      <c r="G30" s="126" t="s">
        <v>27</v>
      </c>
      <c r="H30" s="127">
        <f>SUM(H23:H29)</f>
        <v>0</v>
      </c>
      <c r="I30" s="72"/>
      <c r="J30" s="73"/>
      <c r="K30" s="74"/>
    </row>
    <row r="31" spans="1:11" ht="15.75" thickBot="1" x14ac:dyDescent="0.3">
      <c r="A31" s="75"/>
      <c r="B31" s="76"/>
      <c r="C31" s="76"/>
      <c r="D31" s="76"/>
      <c r="E31" s="77"/>
      <c r="F31" s="72"/>
      <c r="G31" s="72"/>
      <c r="H31" s="72"/>
      <c r="I31" s="72"/>
      <c r="J31" s="73" t="s">
        <v>28</v>
      </c>
      <c r="K31" s="78" t="s">
        <v>29</v>
      </c>
    </row>
    <row r="32" spans="1:11" ht="15.75" thickBot="1" x14ac:dyDescent="0.3">
      <c r="A32" s="75"/>
      <c r="B32" s="76"/>
      <c r="C32" s="76"/>
      <c r="D32" s="76"/>
      <c r="E32" s="72"/>
      <c r="F32" s="72"/>
      <c r="G32" s="72"/>
      <c r="H32" s="72" t="s">
        <v>30</v>
      </c>
      <c r="I32" s="79" t="s">
        <v>17</v>
      </c>
      <c r="J32" s="80">
        <f>H30*0.2</f>
        <v>0</v>
      </c>
      <c r="K32" s="81">
        <f>H30*1.2</f>
        <v>0</v>
      </c>
    </row>
    <row r="33" spans="1:12" ht="15.75" thickBot="1" x14ac:dyDescent="0.3">
      <c r="A33" s="82"/>
      <c r="B33" s="83"/>
      <c r="C33" s="83"/>
      <c r="D33" s="83"/>
      <c r="E33" s="83"/>
      <c r="F33" s="84"/>
      <c r="G33" s="85"/>
      <c r="H33" s="85"/>
      <c r="I33" s="86"/>
      <c r="J33" s="87"/>
      <c r="K33" s="88"/>
    </row>
    <row r="34" spans="1:12" ht="15.75" thickBot="1" x14ac:dyDescent="0.3">
      <c r="A34" s="89"/>
      <c r="B34" s="90"/>
      <c r="C34" s="90"/>
      <c r="D34" s="90"/>
      <c r="E34" s="90"/>
      <c r="F34" s="91"/>
      <c r="G34" s="92"/>
      <c r="H34" s="93"/>
      <c r="I34" s="94"/>
      <c r="J34" s="95"/>
      <c r="K34" s="96"/>
    </row>
    <row r="35" spans="1:12" x14ac:dyDescent="0.25">
      <c r="A35" s="97" t="s">
        <v>31</v>
      </c>
      <c r="B35" s="98"/>
      <c r="C35" s="98"/>
      <c r="D35" s="98"/>
      <c r="E35" s="98"/>
      <c r="F35" s="98"/>
      <c r="G35" s="99"/>
      <c r="H35" s="99"/>
      <c r="I35" s="100"/>
      <c r="J35" s="99"/>
      <c r="K35" s="99"/>
      <c r="L35" s="101"/>
    </row>
    <row r="36" spans="1:12" x14ac:dyDescent="0.25">
      <c r="A36" s="102" t="s">
        <v>32</v>
      </c>
      <c r="B36" s="103"/>
      <c r="C36" s="103"/>
      <c r="D36" s="103"/>
      <c r="E36" s="103"/>
      <c r="F36" s="103"/>
      <c r="G36" s="104"/>
      <c r="H36" s="104"/>
      <c r="I36" s="105"/>
      <c r="J36" s="106"/>
      <c r="K36" s="107"/>
      <c r="L36" s="101"/>
    </row>
    <row r="37" spans="1:12" x14ac:dyDescent="0.25">
      <c r="A37" s="317" t="s">
        <v>33</v>
      </c>
      <c r="B37" s="317"/>
      <c r="C37" s="317"/>
      <c r="D37" s="317"/>
      <c r="E37" s="317"/>
      <c r="F37" s="317"/>
      <c r="G37" s="317"/>
      <c r="H37" s="317"/>
      <c r="I37" s="317"/>
      <c r="J37" s="317"/>
      <c r="K37" s="317"/>
      <c r="L37" s="317"/>
    </row>
    <row r="38" spans="1:12" x14ac:dyDescent="0.25">
      <c r="A38" s="167"/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7"/>
    </row>
    <row r="39" spans="1:12" x14ac:dyDescent="0.25">
      <c r="F39" s="3"/>
      <c r="H39" s="3"/>
      <c r="J39" s="3"/>
      <c r="K39" s="3"/>
    </row>
    <row r="40" spans="1:12" x14ac:dyDescent="0.25">
      <c r="A40" s="108"/>
      <c r="B40" s="108"/>
      <c r="C40" s="109"/>
      <c r="D40" s="110"/>
      <c r="E40" s="110"/>
      <c r="F40" s="110"/>
      <c r="G40" s="111" t="s">
        <v>34</v>
      </c>
      <c r="H40" s="111"/>
      <c r="I40" s="111"/>
      <c r="J40" s="3"/>
      <c r="K40" s="3"/>
    </row>
    <row r="41" spans="1:12" x14ac:dyDescent="0.25">
      <c r="A41" s="318" t="s">
        <v>35</v>
      </c>
      <c r="B41" s="318"/>
      <c r="C41" s="318"/>
      <c r="D41" s="112"/>
      <c r="E41" s="112"/>
      <c r="F41" s="109"/>
      <c r="G41" s="111" t="s">
        <v>36</v>
      </c>
      <c r="H41" s="111"/>
      <c r="I41" s="111"/>
      <c r="J41" s="3"/>
      <c r="K41" s="3"/>
    </row>
  </sheetData>
  <mergeCells count="12">
    <mergeCell ref="A23:C23"/>
    <mergeCell ref="B4:F4"/>
    <mergeCell ref="A11:D11"/>
    <mergeCell ref="A14:D14"/>
    <mergeCell ref="F14:K14"/>
    <mergeCell ref="A29:C29"/>
    <mergeCell ref="A37:L37"/>
    <mergeCell ref="A41:C41"/>
    <mergeCell ref="A24:C24"/>
    <mergeCell ref="A25:C25"/>
    <mergeCell ref="A26:C26"/>
    <mergeCell ref="A28:C28"/>
  </mergeCells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7DE94-3F06-4C39-AF8F-28F661B03671}">
  <sheetPr>
    <tabColor theme="0"/>
    <pageSetUpPr fitToPage="1"/>
  </sheetPr>
  <dimension ref="A1:M44"/>
  <sheetViews>
    <sheetView workbookViewId="0">
      <selection activeCell="D13" sqref="D13:K1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77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345" t="s">
        <v>58</v>
      </c>
      <c r="C4" s="345"/>
      <c r="D4" s="345"/>
      <c r="E4" s="345"/>
      <c r="F4" s="345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362" t="s">
        <v>78</v>
      </c>
      <c r="B11" s="362"/>
      <c r="C11" s="362"/>
      <c r="E11" s="174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75" t="s">
        <v>5</v>
      </c>
      <c r="B13" s="176"/>
      <c r="C13" s="143"/>
      <c r="D13" s="363" t="s">
        <v>79</v>
      </c>
      <c r="E13" s="363"/>
      <c r="F13" s="363"/>
      <c r="G13" s="363"/>
      <c r="H13" s="363"/>
      <c r="I13" s="363"/>
      <c r="J13" s="363"/>
      <c r="K13" s="364"/>
    </row>
    <row r="14" spans="1:11" x14ac:dyDescent="0.25">
      <c r="A14" s="365" t="s">
        <v>78</v>
      </c>
      <c r="B14" s="362"/>
      <c r="C14" s="362"/>
      <c r="D14" s="366" t="s">
        <v>80</v>
      </c>
      <c r="E14" s="366"/>
      <c r="F14" s="366"/>
      <c r="G14" s="366"/>
      <c r="H14" s="366"/>
      <c r="I14" s="366"/>
      <c r="J14" s="366"/>
      <c r="K14" s="367"/>
    </row>
    <row r="15" spans="1:11" ht="15.75" thickBot="1" x14ac:dyDescent="0.3">
      <c r="A15" s="144"/>
      <c r="E15" s="366" t="s">
        <v>81</v>
      </c>
      <c r="F15" s="366"/>
      <c r="G15" s="366"/>
      <c r="H15" s="366"/>
      <c r="I15" s="366"/>
      <c r="J15" s="3"/>
      <c r="K15" s="177"/>
    </row>
    <row r="16" spans="1:11" x14ac:dyDescent="0.25">
      <c r="A16" s="178" t="s">
        <v>6</v>
      </c>
      <c r="B16" s="179">
        <v>5610</v>
      </c>
      <c r="C16" t="s">
        <v>7</v>
      </c>
      <c r="F16" s="3"/>
      <c r="H16" s="180"/>
      <c r="I16" s="181"/>
      <c r="J16" s="3"/>
      <c r="K16" s="182"/>
    </row>
    <row r="17" spans="1:11" x14ac:dyDescent="0.25">
      <c r="A17" s="183" t="s">
        <v>8</v>
      </c>
      <c r="B17" s="184">
        <v>5.8</v>
      </c>
      <c r="C17" t="s">
        <v>7</v>
      </c>
      <c r="F17" s="3"/>
      <c r="H17" s="3"/>
      <c r="J17" s="185"/>
      <c r="K17" s="177"/>
    </row>
    <row r="18" spans="1:11" x14ac:dyDescent="0.25">
      <c r="A18" s="186" t="s">
        <v>9</v>
      </c>
      <c r="B18" s="187">
        <f>B16*B17</f>
        <v>32538</v>
      </c>
      <c r="C18" t="s">
        <v>10</v>
      </c>
      <c r="F18" s="3"/>
      <c r="H18" s="3"/>
      <c r="J18" s="185"/>
      <c r="K18" s="177"/>
    </row>
    <row r="19" spans="1:11" ht="15.75" thickBot="1" x14ac:dyDescent="0.3">
      <c r="A19" s="188" t="s">
        <v>11</v>
      </c>
      <c r="B19" s="189"/>
      <c r="C19" s="144" t="s">
        <v>10</v>
      </c>
      <c r="F19" s="3"/>
      <c r="H19" s="3"/>
      <c r="J19" s="185"/>
      <c r="K19" s="177"/>
    </row>
    <row r="20" spans="1:11" ht="15.75" thickBot="1" x14ac:dyDescent="0.3">
      <c r="A20" s="144"/>
      <c r="B20" s="190"/>
      <c r="F20" s="3"/>
      <c r="H20" s="3"/>
      <c r="J20" s="185"/>
      <c r="K20" s="177"/>
    </row>
    <row r="21" spans="1:11" ht="15.75" thickBot="1" x14ac:dyDescent="0.3">
      <c r="A21" s="144"/>
      <c r="B21" s="190"/>
      <c r="F21" s="36" t="s">
        <v>12</v>
      </c>
      <c r="H21" s="191" t="s">
        <v>13</v>
      </c>
      <c r="I21" s="144"/>
      <c r="J21" s="3"/>
      <c r="K21" s="177"/>
    </row>
    <row r="22" spans="1:11" ht="15.75" thickBot="1" x14ac:dyDescent="0.3">
      <c r="A22" s="192" t="s">
        <v>14</v>
      </c>
      <c r="B22" s="193"/>
      <c r="C22" s="194"/>
      <c r="D22" s="195" t="s">
        <v>15</v>
      </c>
      <c r="E22" s="196" t="s">
        <v>16</v>
      </c>
      <c r="F22" s="197" t="s">
        <v>17</v>
      </c>
      <c r="G22" s="196" t="s">
        <v>18</v>
      </c>
      <c r="H22" s="198" t="s">
        <v>17</v>
      </c>
      <c r="I22" s="199"/>
      <c r="J22" s="200"/>
      <c r="K22" s="177"/>
    </row>
    <row r="23" spans="1:11" x14ac:dyDescent="0.25">
      <c r="A23" s="368" t="s">
        <v>19</v>
      </c>
      <c r="B23" s="369"/>
      <c r="C23" s="370"/>
      <c r="D23" s="201" t="s">
        <v>7</v>
      </c>
      <c r="E23" s="202" t="s">
        <v>20</v>
      </c>
      <c r="F23" s="203"/>
      <c r="G23" s="204">
        <f>B17*7</f>
        <v>40.6</v>
      </c>
      <c r="H23" s="205">
        <f>F23*G23</f>
        <v>0</v>
      </c>
      <c r="I23" s="199"/>
      <c r="J23" s="206"/>
      <c r="K23" s="177"/>
    </row>
    <row r="24" spans="1:11" x14ac:dyDescent="0.25">
      <c r="A24" s="371" t="s">
        <v>21</v>
      </c>
      <c r="B24" s="372"/>
      <c r="C24" s="372"/>
      <c r="D24" s="207" t="s">
        <v>22</v>
      </c>
      <c r="E24" s="208"/>
      <c r="F24" s="209"/>
      <c r="G24" s="210">
        <v>24829.8</v>
      </c>
      <c r="H24" s="211">
        <f t="shared" ref="H24:H32" si="0">F24*G24</f>
        <v>0</v>
      </c>
      <c r="I24" s="199"/>
      <c r="J24" s="206"/>
      <c r="K24" s="177"/>
    </row>
    <row r="25" spans="1:11" x14ac:dyDescent="0.25">
      <c r="A25" s="373" t="s">
        <v>66</v>
      </c>
      <c r="B25" s="374"/>
      <c r="C25" s="375"/>
      <c r="D25" s="212" t="s">
        <v>10</v>
      </c>
      <c r="E25" s="213" t="s">
        <v>67</v>
      </c>
      <c r="F25" s="214"/>
      <c r="G25" s="215">
        <v>7708.2</v>
      </c>
      <c r="H25" s="211">
        <f>F25*G25</f>
        <v>0</v>
      </c>
      <c r="I25" s="199"/>
      <c r="J25" s="206"/>
      <c r="K25" s="177"/>
    </row>
    <row r="26" spans="1:11" ht="30" customHeight="1" x14ac:dyDescent="0.25">
      <c r="A26" s="376" t="s">
        <v>68</v>
      </c>
      <c r="B26" s="377"/>
      <c r="C26" s="378"/>
      <c r="D26" s="216" t="s">
        <v>22</v>
      </c>
      <c r="E26" s="217" t="s">
        <v>69</v>
      </c>
      <c r="F26" s="218"/>
      <c r="G26" s="219">
        <v>7708.2</v>
      </c>
      <c r="H26" s="220">
        <f>F26*G26</f>
        <v>0</v>
      </c>
      <c r="I26" s="199"/>
      <c r="J26" s="206"/>
      <c r="K26" s="177"/>
    </row>
    <row r="27" spans="1:11" x14ac:dyDescent="0.25">
      <c r="A27" s="379" t="s">
        <v>65</v>
      </c>
      <c r="B27" s="380"/>
      <c r="C27" s="381"/>
      <c r="D27" s="221" t="s">
        <v>22</v>
      </c>
      <c r="E27" s="222" t="s">
        <v>24</v>
      </c>
      <c r="F27" s="223"/>
      <c r="G27" s="224">
        <f>B18+B19</f>
        <v>32538</v>
      </c>
      <c r="H27" s="211">
        <f t="shared" si="0"/>
        <v>0</v>
      </c>
      <c r="I27" s="199"/>
      <c r="J27" s="206"/>
      <c r="K27" s="225"/>
    </row>
    <row r="28" spans="1:11" ht="30" customHeight="1" x14ac:dyDescent="0.25">
      <c r="A28" s="359" t="s">
        <v>64</v>
      </c>
      <c r="B28" s="360"/>
      <c r="C28" s="361"/>
      <c r="D28" s="226" t="s">
        <v>22</v>
      </c>
      <c r="E28" s="227" t="s">
        <v>20</v>
      </c>
      <c r="F28" s="228"/>
      <c r="G28" s="229">
        <v>11855.2</v>
      </c>
      <c r="H28" s="220">
        <f t="shared" si="0"/>
        <v>0</v>
      </c>
      <c r="I28" s="199"/>
      <c r="J28" s="230"/>
      <c r="K28" s="225"/>
    </row>
    <row r="29" spans="1:11" x14ac:dyDescent="0.25">
      <c r="A29" s="231" t="s">
        <v>25</v>
      </c>
      <c r="B29" s="232"/>
      <c r="C29" s="232"/>
      <c r="D29" s="233" t="s">
        <v>26</v>
      </c>
      <c r="E29" s="234" t="s">
        <v>20</v>
      </c>
      <c r="F29" s="235"/>
      <c r="G29" s="236">
        <f>B18+B19</f>
        <v>32538</v>
      </c>
      <c r="H29" s="211">
        <f t="shared" si="0"/>
        <v>0</v>
      </c>
      <c r="I29" s="199"/>
      <c r="J29" s="206"/>
      <c r="K29" s="225"/>
    </row>
    <row r="30" spans="1:11" x14ac:dyDescent="0.25">
      <c r="A30" s="382" t="s">
        <v>73</v>
      </c>
      <c r="B30" s="383"/>
      <c r="C30" s="384"/>
      <c r="D30" s="233" t="s">
        <v>26</v>
      </c>
      <c r="E30" s="234" t="s">
        <v>20</v>
      </c>
      <c r="F30" s="237"/>
      <c r="G30" s="236">
        <v>7708.2</v>
      </c>
      <c r="H30" s="211">
        <f t="shared" si="0"/>
        <v>0</v>
      </c>
      <c r="I30" s="199"/>
      <c r="J30" s="206"/>
      <c r="K30" s="225"/>
    </row>
    <row r="31" spans="1:11" ht="45" customHeight="1" x14ac:dyDescent="0.25">
      <c r="A31" s="340" t="s">
        <v>86</v>
      </c>
      <c r="B31" s="341"/>
      <c r="C31" s="341"/>
      <c r="D31" s="212" t="s">
        <v>7</v>
      </c>
      <c r="E31" s="238"/>
      <c r="F31" s="237"/>
      <c r="G31" s="206">
        <v>4474</v>
      </c>
      <c r="H31" s="239">
        <f>F31*G31</f>
        <v>0</v>
      </c>
      <c r="I31" s="199"/>
      <c r="J31" s="206"/>
      <c r="K31" s="225"/>
    </row>
    <row r="32" spans="1:11" ht="15.75" thickBot="1" x14ac:dyDescent="0.3">
      <c r="A32" s="385" t="s">
        <v>37</v>
      </c>
      <c r="B32" s="386"/>
      <c r="C32" s="387"/>
      <c r="D32" s="240" t="s">
        <v>7</v>
      </c>
      <c r="E32" s="241"/>
      <c r="F32" s="242"/>
      <c r="G32" s="243">
        <f>B16+4*B17+10</f>
        <v>5643.2</v>
      </c>
      <c r="H32" s="244">
        <f t="shared" si="0"/>
        <v>0</v>
      </c>
      <c r="I32" s="199"/>
      <c r="J32" s="206"/>
      <c r="K32" s="225"/>
    </row>
    <row r="33" spans="1:13" ht="15.75" thickBot="1" x14ac:dyDescent="0.3">
      <c r="A33" s="245"/>
      <c r="B33" s="246"/>
      <c r="C33" s="246"/>
      <c r="D33" s="246"/>
      <c r="E33" s="247"/>
      <c r="F33" s="247"/>
      <c r="G33" s="248" t="s">
        <v>27</v>
      </c>
      <c r="H33" s="249">
        <f>SUM(H23:H32)</f>
        <v>0</v>
      </c>
      <c r="I33" s="247"/>
      <c r="J33" s="250"/>
      <c r="K33" s="251"/>
    </row>
    <row r="34" spans="1:13" ht="15.75" thickBot="1" x14ac:dyDescent="0.3">
      <c r="A34" s="245"/>
      <c r="B34" s="246"/>
      <c r="C34" s="246"/>
      <c r="D34" s="246"/>
      <c r="E34" s="252"/>
      <c r="F34" s="247"/>
      <c r="G34" s="247"/>
      <c r="H34" s="247"/>
      <c r="I34" s="247"/>
      <c r="J34" s="250" t="s">
        <v>28</v>
      </c>
      <c r="K34" s="253" t="s">
        <v>29</v>
      </c>
    </row>
    <row r="35" spans="1:13" ht="15.75" thickBot="1" x14ac:dyDescent="0.3">
      <c r="A35" s="245"/>
      <c r="B35" s="246"/>
      <c r="C35" s="246"/>
      <c r="D35" s="246"/>
      <c r="E35" s="247"/>
      <c r="F35" s="247"/>
      <c r="G35" s="247"/>
      <c r="H35" s="247" t="s">
        <v>30</v>
      </c>
      <c r="I35" s="254" t="s">
        <v>17</v>
      </c>
      <c r="J35" s="255">
        <f>H33*0.2</f>
        <v>0</v>
      </c>
      <c r="K35" s="81">
        <f>H33*1.2</f>
        <v>0</v>
      </c>
    </row>
    <row r="36" spans="1:13" ht="15.75" thickBot="1" x14ac:dyDescent="0.3">
      <c r="A36" s="256"/>
      <c r="B36" s="257"/>
      <c r="C36" s="257"/>
      <c r="D36" s="257"/>
      <c r="E36" s="257"/>
      <c r="F36" s="258"/>
      <c r="G36" s="259"/>
      <c r="H36" s="259"/>
      <c r="I36" s="260"/>
      <c r="J36" s="261"/>
      <c r="K36" s="262"/>
    </row>
    <row r="37" spans="1:13" ht="15.75" thickBot="1" x14ac:dyDescent="0.3">
      <c r="A37" s="263"/>
      <c r="F37" s="3"/>
      <c r="G37" s="264"/>
      <c r="H37" s="265"/>
      <c r="I37" s="266"/>
      <c r="J37" s="265"/>
      <c r="K37" s="267"/>
    </row>
    <row r="38" spans="1:13" x14ac:dyDescent="0.25">
      <c r="A38" s="268" t="s">
        <v>31</v>
      </c>
      <c r="B38" s="269"/>
      <c r="C38" s="269"/>
      <c r="D38" s="269"/>
      <c r="E38" s="269"/>
      <c r="F38" s="269"/>
      <c r="G38" s="270"/>
      <c r="H38" s="270"/>
      <c r="I38" s="271"/>
      <c r="J38" s="270"/>
      <c r="K38" s="270"/>
      <c r="L38" s="2"/>
      <c r="M38" s="2"/>
    </row>
    <row r="39" spans="1:13" x14ac:dyDescent="0.25">
      <c r="A39" s="268" t="s">
        <v>32</v>
      </c>
      <c r="B39" s="269"/>
      <c r="C39" s="269"/>
      <c r="D39" s="269"/>
      <c r="E39" s="269"/>
      <c r="F39" s="269"/>
      <c r="G39" s="272"/>
      <c r="H39" s="272"/>
      <c r="I39" s="273"/>
      <c r="J39" s="274"/>
      <c r="K39" s="275"/>
      <c r="L39" s="2"/>
      <c r="M39" s="2"/>
    </row>
    <row r="40" spans="1:13" x14ac:dyDescent="0.25">
      <c r="A40" s="388" t="s">
        <v>33</v>
      </c>
      <c r="B40" s="388"/>
      <c r="C40" s="388"/>
      <c r="D40" s="388"/>
      <c r="E40" s="388"/>
      <c r="F40" s="388"/>
      <c r="G40" s="388"/>
      <c r="H40" s="388"/>
      <c r="I40" s="388"/>
      <c r="J40" s="388"/>
      <c r="K40" s="388"/>
      <c r="L40" s="388"/>
      <c r="M40" s="388"/>
    </row>
    <row r="41" spans="1:13" x14ac:dyDescent="0.25">
      <c r="A41" s="276"/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</row>
    <row r="42" spans="1:13" x14ac:dyDescent="0.25">
      <c r="F42" s="3"/>
      <c r="H42" s="3"/>
      <c r="J42" s="3"/>
      <c r="K42" s="3"/>
    </row>
    <row r="43" spans="1:13" x14ac:dyDescent="0.25">
      <c r="A43" s="277"/>
      <c r="B43" s="277"/>
      <c r="C43" s="2"/>
      <c r="D43" s="2"/>
      <c r="E43" s="2"/>
      <c r="F43" s="2"/>
      <c r="G43" s="278" t="s">
        <v>34</v>
      </c>
      <c r="H43" s="278"/>
      <c r="I43" s="278"/>
      <c r="J43" s="3"/>
      <c r="K43" s="3"/>
    </row>
    <row r="44" spans="1:13" x14ac:dyDescent="0.25">
      <c r="A44" s="389" t="s">
        <v>35</v>
      </c>
      <c r="B44" s="389"/>
      <c r="C44" s="389"/>
      <c r="D44" s="1"/>
      <c r="E44" s="1"/>
      <c r="F44" s="2"/>
      <c r="G44" s="278" t="s">
        <v>36</v>
      </c>
      <c r="H44" s="278"/>
      <c r="I44" s="278"/>
      <c r="J44" s="3"/>
      <c r="K44" s="3"/>
    </row>
  </sheetData>
  <mergeCells count="17">
    <mergeCell ref="A30:C30"/>
    <mergeCell ref="A31:C31"/>
    <mergeCell ref="A32:C32"/>
    <mergeCell ref="A40:M40"/>
    <mergeCell ref="A44:C44"/>
    <mergeCell ref="A28:C28"/>
    <mergeCell ref="B4:F4"/>
    <mergeCell ref="A11:C11"/>
    <mergeCell ref="D13:K13"/>
    <mergeCell ref="A14:C14"/>
    <mergeCell ref="D14:K14"/>
    <mergeCell ref="E15:I15"/>
    <mergeCell ref="A23:C23"/>
    <mergeCell ref="A24:C24"/>
    <mergeCell ref="A25:C25"/>
    <mergeCell ref="A26:C26"/>
    <mergeCell ref="A27:C27"/>
  </mergeCells>
  <pageMargins left="0.7" right="0.7" top="0.75" bottom="0.75" header="0.3" footer="0.3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15E30-538E-4A7C-AA35-9C13D7C74FED}">
  <sheetPr>
    <tabColor theme="0"/>
  </sheetPr>
  <dimension ref="A1:L35"/>
  <sheetViews>
    <sheetView workbookViewId="0">
      <selection activeCell="E7" sqref="E7:K7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2" t="s">
        <v>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2" t="s">
        <v>3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4" t="s">
        <v>4</v>
      </c>
      <c r="B4" s="4"/>
      <c r="C4" s="4"/>
      <c r="D4" s="4"/>
      <c r="E4" s="4"/>
      <c r="F4" s="4"/>
      <c r="G4" s="4"/>
      <c r="H4" s="4"/>
      <c r="I4" s="4"/>
      <c r="J4" s="4"/>
      <c r="K4" s="3"/>
    </row>
    <row r="5" spans="1:11" x14ac:dyDescent="0.25">
      <c r="A5" s="362" t="s">
        <v>88</v>
      </c>
      <c r="B5" s="362"/>
      <c r="C5" s="362"/>
      <c r="D5" s="362"/>
      <c r="E5" s="174"/>
      <c r="G5" s="4"/>
      <c r="H5" s="4"/>
      <c r="I5" s="4"/>
      <c r="J5" s="4"/>
      <c r="K5" s="3"/>
    </row>
    <row r="6" spans="1:11" ht="16.5" thickBot="1" x14ac:dyDescent="0.3">
      <c r="A6" s="10"/>
      <c r="B6" s="10"/>
      <c r="C6" s="10"/>
      <c r="D6" s="10"/>
      <c r="E6" s="10"/>
      <c r="F6" s="11"/>
      <c r="G6" s="10"/>
      <c r="H6" s="11"/>
      <c r="I6" s="10"/>
      <c r="J6" s="11"/>
      <c r="K6" s="11"/>
    </row>
    <row r="7" spans="1:11" x14ac:dyDescent="0.25">
      <c r="A7" s="175" t="s">
        <v>5</v>
      </c>
      <c r="B7" s="176"/>
      <c r="C7" s="143"/>
      <c r="D7" s="143" t="s">
        <v>70</v>
      </c>
      <c r="E7" s="363" t="s">
        <v>89</v>
      </c>
      <c r="F7" s="363"/>
      <c r="G7" s="363"/>
      <c r="H7" s="363"/>
      <c r="I7" s="363"/>
      <c r="J7" s="363"/>
      <c r="K7" s="364"/>
    </row>
    <row r="8" spans="1:11" x14ac:dyDescent="0.25">
      <c r="A8" s="365" t="s">
        <v>88</v>
      </c>
      <c r="B8" s="362"/>
      <c r="C8" s="362"/>
      <c r="D8" s="362"/>
      <c r="E8" s="174"/>
      <c r="F8" s="357"/>
      <c r="G8" s="357"/>
      <c r="H8" s="357"/>
      <c r="I8" s="357"/>
      <c r="J8" s="357"/>
      <c r="K8" s="358"/>
    </row>
    <row r="9" spans="1:11" ht="15.75" thickBot="1" x14ac:dyDescent="0.3">
      <c r="A9" s="144"/>
      <c r="F9" s="3"/>
      <c r="H9" s="180"/>
      <c r="I9" s="181"/>
      <c r="J9" s="3"/>
      <c r="K9" s="177"/>
    </row>
    <row r="10" spans="1:11" x14ac:dyDescent="0.25">
      <c r="A10" s="178" t="s">
        <v>6</v>
      </c>
      <c r="B10" s="179">
        <v>1491</v>
      </c>
      <c r="C10" t="s">
        <v>7</v>
      </c>
      <c r="F10" s="3"/>
      <c r="H10" s="180"/>
      <c r="I10" s="181"/>
      <c r="J10" s="3"/>
      <c r="K10" s="182"/>
    </row>
    <row r="11" spans="1:11" x14ac:dyDescent="0.25">
      <c r="A11" s="183" t="s">
        <v>8</v>
      </c>
      <c r="B11" s="184">
        <v>6.3</v>
      </c>
      <c r="C11" t="s">
        <v>7</v>
      </c>
      <c r="F11" s="3"/>
      <c r="H11" s="3"/>
      <c r="J11" s="185"/>
      <c r="K11" s="177"/>
    </row>
    <row r="12" spans="1:11" x14ac:dyDescent="0.25">
      <c r="A12" s="186" t="s">
        <v>9</v>
      </c>
      <c r="B12" s="187">
        <f>B10*B11</f>
        <v>9393.2999999999993</v>
      </c>
      <c r="C12" t="s">
        <v>10</v>
      </c>
      <c r="F12" s="3"/>
      <c r="H12" s="3"/>
      <c r="J12" s="185"/>
      <c r="K12" s="177"/>
    </row>
    <row r="13" spans="1:11" ht="15.75" thickBot="1" x14ac:dyDescent="0.3">
      <c r="A13" s="188" t="s">
        <v>11</v>
      </c>
      <c r="B13" s="189"/>
      <c r="C13" s="144" t="s">
        <v>10</v>
      </c>
      <c r="F13" s="3"/>
      <c r="H13" s="3"/>
      <c r="J13" s="185"/>
      <c r="K13" s="177"/>
    </row>
    <row r="14" spans="1:11" ht="15.75" thickBot="1" x14ac:dyDescent="0.3">
      <c r="A14" s="144"/>
      <c r="B14" s="190"/>
      <c r="F14" s="3"/>
      <c r="H14" s="3"/>
      <c r="J14" s="185"/>
      <c r="K14" s="177"/>
    </row>
    <row r="15" spans="1:11" ht="15.75" thickBot="1" x14ac:dyDescent="0.3">
      <c r="A15" s="144"/>
      <c r="B15" s="190"/>
      <c r="F15" s="36" t="s">
        <v>12</v>
      </c>
      <c r="H15" s="191" t="s">
        <v>13</v>
      </c>
      <c r="I15" s="144"/>
      <c r="J15" s="3"/>
      <c r="K15" s="177"/>
    </row>
    <row r="16" spans="1:11" ht="15.75" thickBot="1" x14ac:dyDescent="0.3">
      <c r="A16" s="192" t="s">
        <v>14</v>
      </c>
      <c r="B16" s="193"/>
      <c r="C16" s="194"/>
      <c r="D16" s="195" t="s">
        <v>15</v>
      </c>
      <c r="E16" s="196" t="s">
        <v>16</v>
      </c>
      <c r="F16" s="197" t="s">
        <v>17</v>
      </c>
      <c r="G16" s="196" t="s">
        <v>18</v>
      </c>
      <c r="H16" s="198" t="s">
        <v>17</v>
      </c>
      <c r="I16" s="199"/>
      <c r="J16" s="200"/>
      <c r="K16" s="177"/>
    </row>
    <row r="17" spans="1:12" x14ac:dyDescent="0.25">
      <c r="A17" s="368" t="s">
        <v>19</v>
      </c>
      <c r="B17" s="369"/>
      <c r="C17" s="370"/>
      <c r="D17" s="201" t="s">
        <v>7</v>
      </c>
      <c r="E17" s="202" t="s">
        <v>20</v>
      </c>
      <c r="F17" s="203"/>
      <c r="G17" s="204">
        <f>B11*2+10</f>
        <v>22.6</v>
      </c>
      <c r="H17" s="205">
        <f>F17*G17</f>
        <v>0</v>
      </c>
      <c r="I17" s="199"/>
      <c r="J17" s="206"/>
      <c r="K17" s="177"/>
    </row>
    <row r="18" spans="1:12" x14ac:dyDescent="0.25">
      <c r="A18" s="371" t="s">
        <v>21</v>
      </c>
      <c r="B18" s="372"/>
      <c r="C18" s="372"/>
      <c r="D18" s="207" t="s">
        <v>22</v>
      </c>
      <c r="E18" s="208"/>
      <c r="F18" s="209"/>
      <c r="G18" s="210">
        <v>1491</v>
      </c>
      <c r="H18" s="211">
        <f t="shared" ref="H18:H25" si="0">F18*G18</f>
        <v>0</v>
      </c>
      <c r="I18" s="199"/>
      <c r="J18" s="206"/>
      <c r="K18" s="177"/>
    </row>
    <row r="19" spans="1:12" x14ac:dyDescent="0.25">
      <c r="A19" s="373" t="s">
        <v>66</v>
      </c>
      <c r="B19" s="374"/>
      <c r="C19" s="375"/>
      <c r="D19" s="212" t="s">
        <v>10</v>
      </c>
      <c r="E19" s="213" t="s">
        <v>67</v>
      </c>
      <c r="F19" s="214"/>
      <c r="G19" s="215">
        <v>7213.5</v>
      </c>
      <c r="H19" s="211">
        <f>F19*G19</f>
        <v>0</v>
      </c>
      <c r="I19" s="199"/>
      <c r="J19" s="206"/>
      <c r="K19" s="177"/>
    </row>
    <row r="20" spans="1:12" ht="41.25" customHeight="1" x14ac:dyDescent="0.25">
      <c r="A20" s="376" t="s">
        <v>68</v>
      </c>
      <c r="B20" s="377"/>
      <c r="C20" s="378"/>
      <c r="D20" s="216" t="s">
        <v>22</v>
      </c>
      <c r="E20" s="217" t="s">
        <v>76</v>
      </c>
      <c r="F20" s="291"/>
      <c r="G20" s="219">
        <v>7213.5</v>
      </c>
      <c r="H20" s="220">
        <f>F20*G20</f>
        <v>0</v>
      </c>
      <c r="I20" s="199"/>
      <c r="J20" s="206"/>
      <c r="K20" s="177"/>
    </row>
    <row r="21" spans="1:12" x14ac:dyDescent="0.25">
      <c r="A21" s="379" t="s">
        <v>65</v>
      </c>
      <c r="B21" s="380"/>
      <c r="C21" s="381"/>
      <c r="D21" s="221" t="s">
        <v>22</v>
      </c>
      <c r="E21" s="222" t="s">
        <v>24</v>
      </c>
      <c r="F21" s="223"/>
      <c r="G21" s="224">
        <f>B12+B13</f>
        <v>9393.2999999999993</v>
      </c>
      <c r="H21" s="211">
        <f t="shared" si="0"/>
        <v>0</v>
      </c>
      <c r="I21" s="199"/>
      <c r="J21" s="206"/>
      <c r="K21" s="225"/>
    </row>
    <row r="22" spans="1:12" x14ac:dyDescent="0.25">
      <c r="A22" s="231" t="s">
        <v>25</v>
      </c>
      <c r="B22" s="232"/>
      <c r="C22" s="232"/>
      <c r="D22" s="233" t="s">
        <v>26</v>
      </c>
      <c r="E22" s="234" t="s">
        <v>20</v>
      </c>
      <c r="F22" s="235"/>
      <c r="G22" s="236">
        <f>B12+B13</f>
        <v>9393.2999999999993</v>
      </c>
      <c r="H22" s="211">
        <f t="shared" si="0"/>
        <v>0</v>
      </c>
      <c r="I22" s="199"/>
      <c r="J22" s="206"/>
      <c r="K22" s="225"/>
    </row>
    <row r="23" spans="1:12" x14ac:dyDescent="0.25">
      <c r="A23" s="382" t="s">
        <v>90</v>
      </c>
      <c r="B23" s="383"/>
      <c r="C23" s="384"/>
      <c r="D23" s="233" t="s">
        <v>26</v>
      </c>
      <c r="E23" s="234" t="s">
        <v>20</v>
      </c>
      <c r="F23" s="237"/>
      <c r="G23" s="236">
        <v>7213.5</v>
      </c>
      <c r="H23" s="211">
        <f t="shared" si="0"/>
        <v>0</v>
      </c>
      <c r="I23" s="199"/>
      <c r="J23" s="206"/>
      <c r="K23" s="225"/>
    </row>
    <row r="24" spans="1:12" ht="32.25" customHeight="1" x14ac:dyDescent="0.25">
      <c r="A24" s="340" t="s">
        <v>86</v>
      </c>
      <c r="B24" s="341"/>
      <c r="C24" s="341"/>
      <c r="D24" s="212" t="s">
        <v>7</v>
      </c>
      <c r="E24" s="238" t="s">
        <v>92</v>
      </c>
      <c r="F24" s="237"/>
      <c r="G24" s="206">
        <v>1491</v>
      </c>
      <c r="H24" s="239">
        <f>F24*G24</f>
        <v>0</v>
      </c>
      <c r="I24" s="199"/>
      <c r="J24" s="206"/>
      <c r="K24" s="225"/>
    </row>
    <row r="25" spans="1:12" ht="15.75" thickBot="1" x14ac:dyDescent="0.3">
      <c r="A25" s="385" t="s">
        <v>37</v>
      </c>
      <c r="B25" s="386"/>
      <c r="C25" s="387"/>
      <c r="D25" s="240" t="s">
        <v>7</v>
      </c>
      <c r="E25" s="241"/>
      <c r="F25" s="242"/>
      <c r="G25" s="243">
        <f>B10+4*B11+10</f>
        <v>1526.2</v>
      </c>
      <c r="H25" s="244">
        <f t="shared" si="0"/>
        <v>0</v>
      </c>
      <c r="I25" s="199"/>
      <c r="J25" s="206"/>
      <c r="K25" s="225"/>
    </row>
    <row r="26" spans="1:12" ht="15.75" thickBot="1" x14ac:dyDescent="0.3">
      <c r="A26" s="245"/>
      <c r="B26" s="246"/>
      <c r="C26" s="246"/>
      <c r="D26" s="246"/>
      <c r="E26" s="247"/>
      <c r="F26" s="247"/>
      <c r="G26" s="248" t="s">
        <v>27</v>
      </c>
      <c r="H26" s="249">
        <f>SUM(H17:H25)</f>
        <v>0</v>
      </c>
      <c r="I26" s="247"/>
      <c r="J26" s="250"/>
      <c r="K26" s="251"/>
    </row>
    <row r="27" spans="1:12" ht="15.75" thickBot="1" x14ac:dyDescent="0.3">
      <c r="A27" s="245"/>
      <c r="B27" s="246"/>
      <c r="C27" s="246"/>
      <c r="D27" s="246"/>
      <c r="E27" s="252"/>
      <c r="F27" s="247"/>
      <c r="G27" s="247"/>
      <c r="H27" s="247"/>
      <c r="I27" s="247"/>
      <c r="J27" s="250" t="s">
        <v>28</v>
      </c>
      <c r="K27" s="253" t="s">
        <v>29</v>
      </c>
    </row>
    <row r="28" spans="1:12" ht="15.75" thickBot="1" x14ac:dyDescent="0.3">
      <c r="A28" s="245"/>
      <c r="B28" s="246"/>
      <c r="C28" s="246"/>
      <c r="D28" s="246"/>
      <c r="E28" s="247"/>
      <c r="F28" s="247"/>
      <c r="G28" s="247"/>
      <c r="H28" s="247" t="s">
        <v>30</v>
      </c>
      <c r="I28" s="254" t="s">
        <v>17</v>
      </c>
      <c r="J28" s="255">
        <f>H26*0.2</f>
        <v>0</v>
      </c>
      <c r="K28" s="81">
        <f>H26*1.2</f>
        <v>0</v>
      </c>
    </row>
    <row r="29" spans="1:12" ht="15.75" thickBot="1" x14ac:dyDescent="0.3">
      <c r="A29" s="256"/>
      <c r="B29" s="257"/>
      <c r="C29" s="257"/>
      <c r="D29" s="257"/>
      <c r="E29" s="257"/>
      <c r="F29" s="258"/>
      <c r="G29" s="259"/>
      <c r="H29" s="259"/>
      <c r="I29" s="260"/>
      <c r="J29" s="261"/>
      <c r="K29" s="262"/>
    </row>
    <row r="30" spans="1:12" ht="15.75" thickBot="1" x14ac:dyDescent="0.3">
      <c r="A30" s="263"/>
      <c r="F30" s="3"/>
      <c r="G30" s="264"/>
      <c r="H30" s="265"/>
      <c r="I30" s="266"/>
      <c r="J30" s="265"/>
      <c r="K30" s="267"/>
    </row>
    <row r="31" spans="1:12" x14ac:dyDescent="0.25">
      <c r="A31" s="268" t="s">
        <v>31</v>
      </c>
      <c r="B31" s="269"/>
      <c r="C31" s="269"/>
      <c r="D31" s="269"/>
      <c r="E31" s="269"/>
      <c r="F31" s="269"/>
      <c r="G31" s="270"/>
      <c r="H31" s="270"/>
      <c r="I31" s="271"/>
      <c r="J31" s="270"/>
      <c r="K31" s="270"/>
      <c r="L31" s="2"/>
    </row>
    <row r="32" spans="1:12" x14ac:dyDescent="0.25">
      <c r="A32" s="268" t="s">
        <v>32</v>
      </c>
      <c r="B32" s="269"/>
      <c r="C32" s="269"/>
      <c r="D32" s="269"/>
      <c r="E32" s="269"/>
      <c r="F32" s="269"/>
      <c r="G32" s="272"/>
      <c r="H32" s="272"/>
      <c r="I32" s="273"/>
      <c r="J32" s="274"/>
      <c r="K32" s="275"/>
      <c r="L32" s="2"/>
    </row>
    <row r="33" spans="1:12" x14ac:dyDescent="0.25">
      <c r="A33" s="388" t="s">
        <v>33</v>
      </c>
      <c r="B33" s="388"/>
      <c r="C33" s="388"/>
      <c r="D33" s="388"/>
      <c r="E33" s="388"/>
      <c r="F33" s="388"/>
      <c r="G33" s="388"/>
      <c r="H33" s="388"/>
      <c r="I33" s="388"/>
      <c r="J33" s="388"/>
      <c r="K33" s="388"/>
      <c r="L33" s="388"/>
    </row>
    <row r="34" spans="1:12" x14ac:dyDescent="0.25">
      <c r="A34" s="290"/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</row>
    <row r="35" spans="1:12" x14ac:dyDescent="0.25">
      <c r="F35" s="3"/>
      <c r="H35" s="3"/>
      <c r="J35" s="3"/>
      <c r="K35" s="3"/>
    </row>
  </sheetData>
  <mergeCells count="13">
    <mergeCell ref="A33:L33"/>
    <mergeCell ref="A19:C19"/>
    <mergeCell ref="A20:C20"/>
    <mergeCell ref="A21:C21"/>
    <mergeCell ref="A23:C23"/>
    <mergeCell ref="A24:C24"/>
    <mergeCell ref="A25:C25"/>
    <mergeCell ref="A18:C18"/>
    <mergeCell ref="A5:D5"/>
    <mergeCell ref="E7:K7"/>
    <mergeCell ref="A8:D8"/>
    <mergeCell ref="F8:K8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J16"/>
  <sheetViews>
    <sheetView tabSelected="1" workbookViewId="0">
      <selection activeCell="G8" sqref="G8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</cols>
  <sheetData>
    <row r="1" spans="2:10" x14ac:dyDescent="0.25">
      <c r="B1" s="391" t="s">
        <v>74</v>
      </c>
      <c r="C1" s="391"/>
      <c r="D1" s="391"/>
      <c r="E1" s="391"/>
      <c r="F1" s="391"/>
      <c r="G1" s="391"/>
      <c r="H1" s="391"/>
      <c r="I1" s="391"/>
      <c r="J1" s="391"/>
    </row>
    <row r="2" spans="2:10" x14ac:dyDescent="0.25">
      <c r="B2" s="345" t="s">
        <v>75</v>
      </c>
      <c r="C2" s="345"/>
      <c r="D2" s="345"/>
      <c r="E2" s="345"/>
      <c r="F2" s="345"/>
      <c r="G2" s="345"/>
      <c r="H2" s="120"/>
      <c r="I2" s="120"/>
    </row>
    <row r="3" spans="2:10" ht="15.75" thickBot="1" x14ac:dyDescent="0.3">
      <c r="B3" s="390"/>
      <c r="C3" s="390"/>
      <c r="D3" s="390"/>
      <c r="E3" s="390"/>
      <c r="F3" s="390"/>
      <c r="G3" s="390"/>
      <c r="H3" s="390"/>
      <c r="I3" s="390"/>
    </row>
    <row r="4" spans="2:10" ht="32.450000000000003" customHeight="1" thickBot="1" x14ac:dyDescent="0.3">
      <c r="B4" s="115" t="s">
        <v>38</v>
      </c>
      <c r="C4" s="116" t="s">
        <v>39</v>
      </c>
      <c r="D4" s="116" t="s">
        <v>40</v>
      </c>
      <c r="E4" s="116" t="s">
        <v>47</v>
      </c>
      <c r="F4" s="117" t="s">
        <v>42</v>
      </c>
      <c r="G4" s="117" t="s">
        <v>41</v>
      </c>
      <c r="H4" s="118" t="s">
        <v>43</v>
      </c>
      <c r="I4" s="119" t="s">
        <v>44</v>
      </c>
      <c r="J4" s="119" t="s">
        <v>45</v>
      </c>
    </row>
    <row r="5" spans="2:10" x14ac:dyDescent="0.25">
      <c r="B5" s="137">
        <v>1</v>
      </c>
      <c r="C5" s="138" t="s">
        <v>50</v>
      </c>
      <c r="D5" s="145" t="s">
        <v>51</v>
      </c>
      <c r="E5" s="139" t="s">
        <v>52</v>
      </c>
      <c r="F5" s="140">
        <v>0</v>
      </c>
      <c r="G5" s="138">
        <v>1.8340000000000001</v>
      </c>
      <c r="H5" s="283">
        <f>G5-F5</f>
        <v>1.8340000000000001</v>
      </c>
      <c r="I5" s="286">
        <f>'2765'!H31</f>
        <v>0</v>
      </c>
      <c r="J5" s="287">
        <f t="shared" ref="J5:J9" si="0">I5*1.2</f>
        <v>0</v>
      </c>
    </row>
    <row r="6" spans="2:10" x14ac:dyDescent="0.25">
      <c r="B6" s="282">
        <v>2</v>
      </c>
      <c r="C6" s="279" t="s">
        <v>53</v>
      </c>
      <c r="D6" s="279" t="s">
        <v>51</v>
      </c>
      <c r="E6" s="280" t="s">
        <v>55</v>
      </c>
      <c r="F6" s="281">
        <v>11.992000000000001</v>
      </c>
      <c r="G6" s="281">
        <v>13.688000000000001</v>
      </c>
      <c r="H6" s="284">
        <v>0.58799999999999997</v>
      </c>
      <c r="I6" s="288">
        <f>'2713'!H31</f>
        <v>0</v>
      </c>
      <c r="J6" s="314">
        <f t="shared" si="0"/>
        <v>0</v>
      </c>
    </row>
    <row r="7" spans="2:10" x14ac:dyDescent="0.25">
      <c r="B7" s="282">
        <v>3</v>
      </c>
      <c r="C7" s="279" t="s">
        <v>54</v>
      </c>
      <c r="D7" s="279" t="s">
        <v>51</v>
      </c>
      <c r="E7" s="280" t="s">
        <v>56</v>
      </c>
      <c r="F7" s="279">
        <v>4.7220000000000004</v>
      </c>
      <c r="G7" s="279">
        <v>9.1219999999999999</v>
      </c>
      <c r="H7" s="284">
        <f t="shared" ref="H7:H9" si="1">G7-F7</f>
        <v>4.3999999999999995</v>
      </c>
      <c r="I7" s="288">
        <f>'2805'!H30</f>
        <v>0</v>
      </c>
      <c r="J7" s="285">
        <f t="shared" si="0"/>
        <v>0</v>
      </c>
    </row>
    <row r="8" spans="2:10" x14ac:dyDescent="0.25">
      <c r="B8" s="282">
        <v>4</v>
      </c>
      <c r="C8" s="279" t="s">
        <v>82</v>
      </c>
      <c r="D8" s="279" t="s">
        <v>51</v>
      </c>
      <c r="E8" s="280" t="s">
        <v>83</v>
      </c>
      <c r="F8" s="281">
        <v>0</v>
      </c>
      <c r="G8" s="281">
        <v>5.61</v>
      </c>
      <c r="H8" s="284">
        <f t="shared" si="1"/>
        <v>5.61</v>
      </c>
      <c r="I8" s="288">
        <f>'2799'!H33</f>
        <v>0</v>
      </c>
      <c r="J8" s="285">
        <f t="shared" si="0"/>
        <v>0</v>
      </c>
    </row>
    <row r="9" spans="2:10" ht="15.75" thickBot="1" x14ac:dyDescent="0.3">
      <c r="B9" s="309">
        <v>5</v>
      </c>
      <c r="C9" s="310" t="s">
        <v>98</v>
      </c>
      <c r="D9" s="310" t="s">
        <v>51</v>
      </c>
      <c r="E9" s="311" t="s">
        <v>91</v>
      </c>
      <c r="F9" s="312">
        <v>0</v>
      </c>
      <c r="G9" s="310">
        <v>1.4910000000000001</v>
      </c>
      <c r="H9" s="313">
        <f t="shared" si="1"/>
        <v>1.4910000000000001</v>
      </c>
      <c r="I9" s="315">
        <f>'2768'!H26</f>
        <v>0</v>
      </c>
      <c r="J9" s="285">
        <f t="shared" si="0"/>
        <v>0</v>
      </c>
    </row>
    <row r="10" spans="2:10" ht="15.75" thickBot="1" x14ac:dyDescent="0.3">
      <c r="B10" s="37"/>
      <c r="C10" s="37"/>
      <c r="D10" s="37"/>
      <c r="F10" s="37"/>
      <c r="G10" s="172" t="s">
        <v>46</v>
      </c>
      <c r="H10" s="173">
        <f>SUM(H5:H9)</f>
        <v>13.922999999999998</v>
      </c>
      <c r="I10" s="308">
        <f>SUM(I5:I9)</f>
        <v>0</v>
      </c>
      <c r="J10" s="316">
        <f>SUM(J5:J9)</f>
        <v>0</v>
      </c>
    </row>
    <row r="11" spans="2:10" x14ac:dyDescent="0.25">
      <c r="G11" s="143"/>
      <c r="J11" s="143"/>
    </row>
    <row r="16" spans="2:10" x14ac:dyDescent="0.25">
      <c r="J16" s="292"/>
    </row>
  </sheetData>
  <mergeCells count="3">
    <mergeCell ref="B3:I3"/>
    <mergeCell ref="B2:G2"/>
    <mergeCell ref="B1:J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čty RS neocenené" edit="true"/>
    <f:field ref="objsubject" par="" text="" edit="true"/>
    <f:field ref="objcreatedby" par="" text="Korytár, Oto, Ing."/>
    <f:field ref="objcreatedat" par="" date="2021-05-12T13:39:03" text="12. 5. 2021 13:39:03"/>
    <f:field ref="objchangedby" par="" text="Korytár, Oto, Ing."/>
    <f:field ref="objmodifiedat" par="" date="2021-05-12T13:39:09" text="12. 5. 2021 13:39:09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Rozpočty RS neocenené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2765</vt:lpstr>
      <vt:lpstr>2713</vt:lpstr>
      <vt:lpstr>2805</vt:lpstr>
      <vt:lpstr>2799</vt:lpstr>
      <vt:lpstr>2768</vt:lpstr>
      <vt:lpstr>RS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2021-05-19T11:57:01Z</cp:lastPrinted>
  <dcterms:created xsi:type="dcterms:W3CDTF">2018-05-11T08:20:24Z</dcterms:created>
  <dcterms:modified xsi:type="dcterms:W3CDTF">2021-05-19T12:36:26Z</dcterms:modified>
</cp:coreProperties>
</file>