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27 LS 04 VC 26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ponuka'!$A$1:$P$54</definedName>
  </definedNames>
  <calcPr calcId="152511"/>
</workbook>
</file>

<file path=xl/calcChain.xml><?xml version="1.0" encoding="utf-8"?>
<calcChain xmlns="http://schemas.openxmlformats.org/spreadsheetml/2006/main">
  <c r="P14" i="1" l="1"/>
  <c r="P28" i="1"/>
  <c r="P27" i="1"/>
  <c r="H28" i="1"/>
  <c r="H27" i="1"/>
  <c r="H14" i="1"/>
  <c r="H26" i="1" l="1"/>
  <c r="P26" i="1" s="1"/>
  <c r="Q26" i="1" s="1"/>
  <c r="H25" i="1"/>
  <c r="P25" i="1" s="1"/>
  <c r="Q25" i="1" s="1"/>
  <c r="H24" i="1"/>
  <c r="P24" i="1"/>
  <c r="Q24" i="1" s="1"/>
  <c r="H23" i="1"/>
  <c r="P23" i="1" s="1"/>
  <c r="Q23" i="1" s="1"/>
  <c r="H22" i="1"/>
  <c r="H21" i="1"/>
  <c r="H20" i="1"/>
  <c r="H19" i="1"/>
  <c r="H18" i="1"/>
  <c r="H17" i="1"/>
  <c r="H16" i="1"/>
  <c r="H15" i="1"/>
  <c r="H13" i="1"/>
  <c r="H37" i="1" l="1"/>
  <c r="P37" i="1" s="1"/>
  <c r="H36" i="1"/>
  <c r="P36" i="1" s="1"/>
  <c r="H35" i="1"/>
  <c r="P35" i="1" s="1"/>
  <c r="H34" i="1"/>
  <c r="P34" i="1" s="1"/>
  <c r="H33" i="1"/>
  <c r="P33" i="1" s="1"/>
  <c r="H32" i="1"/>
  <c r="P32" i="1" s="1"/>
  <c r="H31" i="1"/>
  <c r="P31" i="1" s="1"/>
  <c r="H30" i="1"/>
  <c r="P30" i="1" s="1"/>
  <c r="H29" i="1"/>
  <c r="P29" i="1" s="1"/>
  <c r="P22" i="1" l="1"/>
  <c r="P21" i="1" l="1"/>
  <c r="P20" i="1" l="1"/>
  <c r="P16" i="1"/>
  <c r="P15" i="1"/>
  <c r="Q37" i="1" l="1"/>
  <c r="Q36" i="1"/>
  <c r="Q35" i="1"/>
  <c r="Q22" i="1"/>
  <c r="Q21" i="1"/>
  <c r="Q20" i="1"/>
  <c r="P19" i="1"/>
  <c r="Q19" i="1" s="1"/>
  <c r="P18" i="1"/>
  <c r="Q18" i="1" s="1"/>
  <c r="P17" i="1"/>
  <c r="Q17" i="1" s="1"/>
  <c r="P13" i="1"/>
  <c r="Q13" i="1" s="1"/>
  <c r="P12" i="1"/>
  <c r="M39" i="1" l="1"/>
  <c r="H38" i="1" l="1"/>
  <c r="Q12" i="1" l="1"/>
  <c r="P39" i="1" l="1"/>
  <c r="P41" i="1" s="1"/>
  <c r="Q39" i="1" l="1"/>
  <c r="P40" i="1"/>
</calcChain>
</file>

<file path=xl/sharedStrings.xml><?xml version="1.0" encoding="utf-8"?>
<sst xmlns="http://schemas.openxmlformats.org/spreadsheetml/2006/main" count="211" uniqueCount="144">
  <si>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</si>
  <si>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</si>
  <si>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</si>
  <si>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</si>
  <si>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</si>
  <si>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</si>
  <si>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</si>
  <si>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</si>
  <si>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</si>
  <si>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</si>
  <si>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</si>
  <si>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</si>
  <si>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</si>
  <si>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</si>
  <si>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</si>
  <si>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</si>
  <si>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</si>
  <si>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</si>
  <si>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</si>
  <si>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</si>
  <si>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</si>
  <si>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</si>
  <si>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</si>
  <si>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</si>
  <si>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</si>
  <si>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</si>
  <si>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</si>
  <si>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</si>
  <si>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</si>
  <si>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</si>
  <si>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</si>
  <si>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</si>
  <si>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</si>
  <si>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</si>
  <si>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</si>
  <si>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</si>
  <si>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</si>
  <si>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</si>
  <si>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</si>
  <si>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</si>
  <si>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</si>
  <si>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</si>
  <si>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</si>
  <si>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</si>
  <si>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</si>
  <si>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</si>
  <si>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</si>
  <si>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</si>
  <si>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</si>
  <si>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</si>
  <si>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</si>
  <si>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</si>
  <si>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</si>
  <si>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</si>
  <si>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</si>
  <si>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</si>
  <si>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</si>
  <si>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</si>
  <si>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</si>
  <si>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</si>
  <si>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</si>
  <si>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</si>
  <si>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</si>
  <si>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</si>
  <si>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</si>
  <si>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</si>
  <si>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</si>
  <si>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</si>
  <si>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</si>
  <si>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</si>
  <si>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</si>
  <si>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</si>
  <si>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roztr.</t>
  </si>
  <si>
    <t>Zmluva č.DNS/26/21/12/04</t>
  </si>
  <si>
    <t xml:space="preserve">Lesnícke služby v ťažbovom procese na OZ Liptovský Hrádol, VC 26 Liptovská Osada   </t>
  </si>
  <si>
    <t>455C00-6</t>
  </si>
  <si>
    <t>Technológia:      1,2,4d,4a,7</t>
  </si>
  <si>
    <t>ŤVU-50r.</t>
  </si>
  <si>
    <t>45/585</t>
  </si>
  <si>
    <t>449B00-4</t>
  </si>
  <si>
    <t>Technológia:      1,2,3,4b,4a,6,7</t>
  </si>
  <si>
    <t>1,31/0,66</t>
  </si>
  <si>
    <t>80/230</t>
  </si>
  <si>
    <t>449B00-5</t>
  </si>
  <si>
    <t>Technológia:      1,2,3,4b,4a,7</t>
  </si>
  <si>
    <t>340/103/300</t>
  </si>
  <si>
    <t>455A00-3</t>
  </si>
  <si>
    <t>Technológia:      1,2,4a,6,7</t>
  </si>
  <si>
    <t>ŤOU</t>
  </si>
  <si>
    <t>1,93/0,97</t>
  </si>
  <si>
    <t>455D00-1</t>
  </si>
  <si>
    <t>1,06/0,71</t>
  </si>
  <si>
    <t>700/115/670</t>
  </si>
  <si>
    <t>457 10-5</t>
  </si>
  <si>
    <t>1,45/0,72</t>
  </si>
  <si>
    <t>458 00-5</t>
  </si>
  <si>
    <t>1,47/0,71</t>
  </si>
  <si>
    <t>225/125</t>
  </si>
  <si>
    <t>471B10-5</t>
  </si>
  <si>
    <t>1,65/0,82</t>
  </si>
  <si>
    <t>890/125/850</t>
  </si>
  <si>
    <t>471B10-6</t>
  </si>
  <si>
    <t>110/1040</t>
  </si>
  <si>
    <t>1,55/0,77</t>
  </si>
  <si>
    <t>ŤNV sustr.</t>
  </si>
  <si>
    <t>LO Skalnô</t>
  </si>
  <si>
    <t>504C10-8</t>
  </si>
  <si>
    <t>210/800</t>
  </si>
  <si>
    <t>509 11-5</t>
  </si>
  <si>
    <t>Technológia:      1,2,4b,4a,6,7</t>
  </si>
  <si>
    <t>Technológia:      1,2,4e,4a,6,7</t>
  </si>
  <si>
    <t>60/780</t>
  </si>
  <si>
    <t>512B11-10</t>
  </si>
  <si>
    <t>65/400</t>
  </si>
  <si>
    <t>512B11-9</t>
  </si>
  <si>
    <t>0,96/0,48</t>
  </si>
  <si>
    <t>517 11-6</t>
  </si>
  <si>
    <t>Technológia:      1,2,4d,4a,6,7</t>
  </si>
  <si>
    <t>102/320</t>
  </si>
  <si>
    <t>521A00-3</t>
  </si>
  <si>
    <t>ŤVU+50r.</t>
  </si>
  <si>
    <t>190/700</t>
  </si>
  <si>
    <t>534 11-1</t>
  </si>
  <si>
    <t>75/580</t>
  </si>
  <si>
    <t>534 11-2</t>
  </si>
  <si>
    <t>534 11-3</t>
  </si>
  <si>
    <t>85/400</t>
  </si>
  <si>
    <t>135/520</t>
  </si>
  <si>
    <t>549A00-3</t>
  </si>
  <si>
    <t>88/300</t>
  </si>
  <si>
    <t>565B11-10</t>
  </si>
  <si>
    <t>565B11-11</t>
  </si>
  <si>
    <t>115/350</t>
  </si>
  <si>
    <t>1,54/0,77</t>
  </si>
  <si>
    <t>50/300</t>
  </si>
  <si>
    <t>582A00-3</t>
  </si>
  <si>
    <t>100/560</t>
  </si>
  <si>
    <t>LO Teplô</t>
  </si>
  <si>
    <t>426A00-8</t>
  </si>
  <si>
    <t>582B00-1</t>
  </si>
  <si>
    <t>506B00-1</t>
  </si>
  <si>
    <t>58/320</t>
  </si>
  <si>
    <t>93/450</t>
  </si>
  <si>
    <t>190/725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</si>
</sst>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2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topLeftCell="A7" zoomScaleNormal="100" zoomScaleSheetLayoutView="100" workbookViewId="0">
      <selection activeCell="E30" sqref="E3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3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5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5" t="s">
        <v>74</v>
      </c>
      <c r="D3" s="106"/>
      <c r="E3" s="106"/>
      <c r="F3" s="106"/>
      <c r="G3" s="106"/>
      <c r="H3" s="106"/>
      <c r="I3" s="106"/>
      <c r="J3" s="106"/>
      <c r="K3" s="106"/>
      <c r="L3" s="106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5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6"/>
      <c r="G5" s="96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7" t="s">
        <v>71</v>
      </c>
      <c r="C6" s="97"/>
      <c r="D6" s="97"/>
      <c r="E6" s="97"/>
      <c r="F6" s="97"/>
      <c r="G6" s="97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8"/>
      <c r="C7" s="98"/>
      <c r="D7" s="98"/>
      <c r="E7" s="98"/>
      <c r="F7" s="98"/>
      <c r="G7" s="98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4" t="s">
        <v>73</v>
      </c>
      <c r="B8" s="95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99" t="s">
        <v>2</v>
      </c>
      <c r="C9" s="113" t="s">
        <v>53</v>
      </c>
      <c r="D9" s="114"/>
      <c r="E9" s="102" t="s">
        <v>70</v>
      </c>
      <c r="F9" s="126" t="s">
        <v>3</v>
      </c>
      <c r="G9" s="127"/>
      <c r="H9" s="128"/>
      <c r="I9" s="107" t="s">
        <v>4</v>
      </c>
      <c r="J9" s="102" t="s">
        <v>5</v>
      </c>
      <c r="K9" s="107" t="s">
        <v>6</v>
      </c>
      <c r="L9" s="110" t="s">
        <v>7</v>
      </c>
      <c r="M9" s="102" t="s">
        <v>54</v>
      </c>
      <c r="N9" s="124" t="s">
        <v>60</v>
      </c>
      <c r="O9" s="115" t="s">
        <v>58</v>
      </c>
      <c r="P9" s="117" t="s">
        <v>59</v>
      </c>
    </row>
    <row r="10" spans="1:18" ht="21.75" customHeight="1" x14ac:dyDescent="0.25">
      <c r="A10" s="25"/>
      <c r="B10" s="100"/>
      <c r="C10" s="119" t="s">
        <v>67</v>
      </c>
      <c r="D10" s="120"/>
      <c r="E10" s="103"/>
      <c r="F10" s="123" t="s">
        <v>9</v>
      </c>
      <c r="G10" s="103" t="s">
        <v>10</v>
      </c>
      <c r="H10" s="102" t="s">
        <v>11</v>
      </c>
      <c r="I10" s="108"/>
      <c r="J10" s="103"/>
      <c r="K10" s="108"/>
      <c r="L10" s="111"/>
      <c r="M10" s="103"/>
      <c r="N10" s="125"/>
      <c r="O10" s="116"/>
      <c r="P10" s="118"/>
    </row>
    <row r="11" spans="1:18" ht="50.25" customHeight="1" thickBot="1" x14ac:dyDescent="0.3">
      <c r="A11" s="70"/>
      <c r="B11" s="101"/>
      <c r="C11" s="121"/>
      <c r="D11" s="122"/>
      <c r="E11" s="104"/>
      <c r="F11" s="121"/>
      <c r="G11" s="104"/>
      <c r="H11" s="104"/>
      <c r="I11" s="109"/>
      <c r="J11" s="104"/>
      <c r="K11" s="109"/>
      <c r="L11" s="112"/>
      <c r="M11" s="104"/>
      <c r="N11" s="122"/>
      <c r="O11" s="116"/>
      <c r="P11" s="118"/>
    </row>
    <row r="12" spans="1:18" hidden="1" x14ac:dyDescent="0.25">
      <c r="N12" s="68" t="s">
        <v>61</v>
      </c>
      <c r="O12" s="64"/>
      <c r="P12" s="53">
        <f>SUM(O12*H12)</f>
        <v>0</v>
      </c>
      <c r="Q12" s="12" t="str">
        <f>IF( P12=0," ", IF(100-((M13/P12)*100)&gt;20,"viac ako 20%",0))</f>
        <v xml:space="preserve"> </v>
      </c>
      <c r="R12" s="73">
        <v>44286</v>
      </c>
    </row>
    <row r="13" spans="1:18" x14ac:dyDescent="0.25">
      <c r="A13" s="80" t="s">
        <v>105</v>
      </c>
      <c r="B13" s="59" t="s">
        <v>106</v>
      </c>
      <c r="C13" s="91" t="s">
        <v>109</v>
      </c>
      <c r="D13" s="92"/>
      <c r="E13" s="76">
        <v>44392</v>
      </c>
      <c r="F13" s="61">
        <v>42.27</v>
      </c>
      <c r="G13" s="82">
        <v>51.18</v>
      </c>
      <c r="H13" s="61">
        <f t="shared" ref="H13:H26" si="0">SUM(F13:G13)</f>
        <v>93.45</v>
      </c>
      <c r="I13" s="59" t="s">
        <v>88</v>
      </c>
      <c r="J13" s="59">
        <v>50</v>
      </c>
      <c r="K13" s="59">
        <v>1.53</v>
      </c>
      <c r="L13" s="65" t="s">
        <v>107</v>
      </c>
      <c r="M13" s="65">
        <v>2519</v>
      </c>
      <c r="N13" s="67" t="s">
        <v>61</v>
      </c>
      <c r="O13" s="48"/>
      <c r="P13" s="54">
        <f>SUM(O13*H13)</f>
        <v>0</v>
      </c>
      <c r="Q13" s="12" t="str">
        <f t="shared" ref="Q13:Q21" si="1">IF( P13=0," ", IF(100-((M13/P13)*100)&gt;20,"viac ako 20%",0))</f>
        <v xml:space="preserve"> </v>
      </c>
      <c r="R13" s="73"/>
    </row>
    <row r="14" spans="1:18" x14ac:dyDescent="0.25">
      <c r="A14" s="79"/>
      <c r="B14" s="59" t="s">
        <v>140</v>
      </c>
      <c r="C14" s="89" t="s">
        <v>110</v>
      </c>
      <c r="D14" s="90"/>
      <c r="E14" s="76">
        <v>44408</v>
      </c>
      <c r="F14" s="61">
        <v>251.33</v>
      </c>
      <c r="G14" s="82"/>
      <c r="H14" s="61">
        <f>SUM(F14:G14)</f>
        <v>251.33</v>
      </c>
      <c r="I14" s="59" t="s">
        <v>88</v>
      </c>
      <c r="J14" s="59">
        <v>70</v>
      </c>
      <c r="K14" s="59">
        <v>0.99</v>
      </c>
      <c r="L14" s="65" t="s">
        <v>141</v>
      </c>
      <c r="M14" s="65">
        <v>3562</v>
      </c>
      <c r="N14" s="67" t="s">
        <v>61</v>
      </c>
      <c r="O14" s="49"/>
      <c r="P14" s="55">
        <f t="shared" ref="P14" si="2">SUM(O14*H14)</f>
        <v>0</v>
      </c>
      <c r="Q14" s="12"/>
      <c r="R14" s="73"/>
    </row>
    <row r="15" spans="1:18" x14ac:dyDescent="0.25">
      <c r="A15" s="79"/>
      <c r="B15" s="59" t="s">
        <v>108</v>
      </c>
      <c r="C15" s="91" t="s">
        <v>110</v>
      </c>
      <c r="D15" s="92"/>
      <c r="E15" s="76">
        <v>44377</v>
      </c>
      <c r="F15" s="61">
        <v>28.05</v>
      </c>
      <c r="G15" s="82">
        <v>55.54</v>
      </c>
      <c r="H15" s="61">
        <f t="shared" si="0"/>
        <v>83.59</v>
      </c>
      <c r="I15" s="59" t="s">
        <v>88</v>
      </c>
      <c r="J15" s="59">
        <v>60</v>
      </c>
      <c r="K15" s="59">
        <v>1.25</v>
      </c>
      <c r="L15" s="65" t="s">
        <v>111</v>
      </c>
      <c r="M15" s="65">
        <v>1156</v>
      </c>
      <c r="N15" s="67" t="s">
        <v>61</v>
      </c>
      <c r="O15" s="49"/>
      <c r="P15" s="55">
        <f t="shared" ref="P15:P16" si="3">SUM(O15*H15)</f>
        <v>0</v>
      </c>
      <c r="Q15" s="12"/>
      <c r="R15" s="73"/>
    </row>
    <row r="16" spans="1:18" x14ac:dyDescent="0.25">
      <c r="A16" s="79"/>
      <c r="B16" s="59" t="s">
        <v>112</v>
      </c>
      <c r="C16" s="91" t="s">
        <v>109</v>
      </c>
      <c r="D16" s="92"/>
      <c r="E16" s="76">
        <v>44408</v>
      </c>
      <c r="F16" s="61">
        <v>8.2100000000000009</v>
      </c>
      <c r="G16" s="82">
        <v>147.65</v>
      </c>
      <c r="H16" s="61">
        <f t="shared" si="0"/>
        <v>155.86000000000001</v>
      </c>
      <c r="I16" s="59" t="s">
        <v>88</v>
      </c>
      <c r="J16" s="59">
        <v>65</v>
      </c>
      <c r="K16" s="59">
        <v>0.76</v>
      </c>
      <c r="L16" s="65" t="s">
        <v>113</v>
      </c>
      <c r="M16" s="65">
        <v>4910</v>
      </c>
      <c r="N16" s="67" t="s">
        <v>61</v>
      </c>
      <c r="O16" s="49"/>
      <c r="P16" s="55">
        <f t="shared" si="3"/>
        <v>0</v>
      </c>
      <c r="Q16" s="12"/>
      <c r="R16" s="73"/>
    </row>
    <row r="17" spans="1:18" x14ac:dyDescent="0.25">
      <c r="A17" s="79"/>
      <c r="B17" s="59" t="s">
        <v>114</v>
      </c>
      <c r="C17" s="91" t="s">
        <v>87</v>
      </c>
      <c r="D17" s="92"/>
      <c r="E17" s="76">
        <v>44377</v>
      </c>
      <c r="F17" s="61">
        <v>16.989999999999998</v>
      </c>
      <c r="G17" s="82">
        <v>29.16</v>
      </c>
      <c r="H17" s="61">
        <f t="shared" si="0"/>
        <v>46.15</v>
      </c>
      <c r="I17" s="59" t="s">
        <v>88</v>
      </c>
      <c r="J17" s="59">
        <v>65</v>
      </c>
      <c r="K17" s="59" t="s">
        <v>115</v>
      </c>
      <c r="L17" s="65">
        <v>250</v>
      </c>
      <c r="M17" s="65">
        <v>544</v>
      </c>
      <c r="N17" s="66" t="s">
        <v>61</v>
      </c>
      <c r="O17" s="49"/>
      <c r="P17" s="55">
        <f t="shared" ref="P17:P19" si="4">SUM(O17*H17)</f>
        <v>0</v>
      </c>
      <c r="Q17" s="12" t="str">
        <f t="shared" si="1"/>
        <v xml:space="preserve"> </v>
      </c>
      <c r="R17" s="73"/>
    </row>
    <row r="18" spans="1:18" x14ac:dyDescent="0.25">
      <c r="A18" s="80"/>
      <c r="B18" s="59" t="s">
        <v>116</v>
      </c>
      <c r="C18" s="91" t="s">
        <v>117</v>
      </c>
      <c r="D18" s="92"/>
      <c r="E18" s="76">
        <v>44408</v>
      </c>
      <c r="F18" s="60">
        <v>31.32</v>
      </c>
      <c r="G18" s="88">
        <v>61.74</v>
      </c>
      <c r="H18" s="61">
        <f t="shared" si="0"/>
        <v>93.06</v>
      </c>
      <c r="I18" s="59" t="s">
        <v>88</v>
      </c>
      <c r="J18" s="59">
        <v>55</v>
      </c>
      <c r="K18" s="59">
        <v>1.01</v>
      </c>
      <c r="L18" s="65" t="s">
        <v>118</v>
      </c>
      <c r="M18" s="65">
        <v>1704</v>
      </c>
      <c r="N18" s="27" t="s">
        <v>61</v>
      </c>
      <c r="O18" s="49"/>
      <c r="P18" s="55">
        <f t="shared" si="4"/>
        <v>0</v>
      </c>
      <c r="Q18" s="12" t="str">
        <f t="shared" si="1"/>
        <v xml:space="preserve"> </v>
      </c>
      <c r="R18" s="73"/>
    </row>
    <row r="19" spans="1:18" x14ac:dyDescent="0.25">
      <c r="A19" s="81"/>
      <c r="B19" s="58" t="s">
        <v>119</v>
      </c>
      <c r="C19" s="91" t="s">
        <v>117</v>
      </c>
      <c r="D19" s="92"/>
      <c r="E19" s="76">
        <v>44439</v>
      </c>
      <c r="F19" s="60">
        <v>49.45</v>
      </c>
      <c r="G19" s="60">
        <v>67.900000000000006</v>
      </c>
      <c r="H19" s="60">
        <f t="shared" si="0"/>
        <v>117.35000000000001</v>
      </c>
      <c r="I19" s="59" t="s">
        <v>120</v>
      </c>
      <c r="J19" s="59">
        <v>60</v>
      </c>
      <c r="K19" s="59">
        <v>0.22</v>
      </c>
      <c r="L19" s="65" t="s">
        <v>121</v>
      </c>
      <c r="M19" s="65">
        <v>3815</v>
      </c>
      <c r="N19" s="67" t="s">
        <v>61</v>
      </c>
      <c r="O19" s="49"/>
      <c r="P19" s="55">
        <f t="shared" si="4"/>
        <v>0</v>
      </c>
      <c r="Q19" s="12" t="str">
        <f t="shared" si="1"/>
        <v xml:space="preserve"> </v>
      </c>
      <c r="R19" s="73"/>
    </row>
    <row r="20" spans="1:18" x14ac:dyDescent="0.25">
      <c r="A20" s="81"/>
      <c r="B20" s="58" t="s">
        <v>122</v>
      </c>
      <c r="C20" s="91" t="s">
        <v>110</v>
      </c>
      <c r="D20" s="92"/>
      <c r="E20" s="76">
        <v>44439</v>
      </c>
      <c r="F20" s="60">
        <v>61.97</v>
      </c>
      <c r="G20" s="60">
        <v>41.36</v>
      </c>
      <c r="H20" s="60">
        <f t="shared" si="0"/>
        <v>103.33</v>
      </c>
      <c r="I20" s="59" t="s">
        <v>88</v>
      </c>
      <c r="J20" s="58">
        <v>60</v>
      </c>
      <c r="K20" s="58">
        <v>1.04</v>
      </c>
      <c r="L20" s="83" t="s">
        <v>123</v>
      </c>
      <c r="M20" s="83">
        <v>1377</v>
      </c>
      <c r="N20" s="67" t="s">
        <v>61</v>
      </c>
      <c r="O20" s="49"/>
      <c r="P20" s="55">
        <f>SUM(O20*H20)</f>
        <v>0</v>
      </c>
      <c r="Q20" s="12" t="str">
        <f t="shared" si="1"/>
        <v xml:space="preserve"> </v>
      </c>
      <c r="R20" s="73"/>
    </row>
    <row r="21" spans="1:18" x14ac:dyDescent="0.25">
      <c r="A21" s="81"/>
      <c r="B21" s="58" t="s">
        <v>124</v>
      </c>
      <c r="C21" s="91" t="s">
        <v>117</v>
      </c>
      <c r="D21" s="92"/>
      <c r="E21" s="76">
        <v>44439</v>
      </c>
      <c r="F21" s="84">
        <v>56.22</v>
      </c>
      <c r="G21" s="60">
        <v>59.43</v>
      </c>
      <c r="H21" s="60">
        <f t="shared" si="0"/>
        <v>115.65</v>
      </c>
      <c r="I21" s="59" t="s">
        <v>88</v>
      </c>
      <c r="J21" s="58">
        <v>60</v>
      </c>
      <c r="K21" s="58">
        <v>0.96</v>
      </c>
      <c r="L21" s="83" t="s">
        <v>126</v>
      </c>
      <c r="M21" s="65">
        <v>1942</v>
      </c>
      <c r="N21" s="67" t="s">
        <v>61</v>
      </c>
      <c r="O21" s="49"/>
      <c r="P21" s="55">
        <f>SUM(O21*H21)</f>
        <v>0</v>
      </c>
      <c r="Q21" s="12" t="str">
        <f t="shared" si="1"/>
        <v xml:space="preserve"> </v>
      </c>
      <c r="R21" s="73"/>
    </row>
    <row r="22" spans="1:18" x14ac:dyDescent="0.25">
      <c r="A22" s="26"/>
      <c r="B22" s="58" t="s">
        <v>125</v>
      </c>
      <c r="C22" s="91" t="s">
        <v>117</v>
      </c>
      <c r="D22" s="92"/>
      <c r="E22" s="76">
        <v>44439</v>
      </c>
      <c r="F22" s="85">
        <v>70.5</v>
      </c>
      <c r="G22" s="60">
        <v>86.87</v>
      </c>
      <c r="H22" s="60">
        <f t="shared" si="0"/>
        <v>157.37</v>
      </c>
      <c r="I22" s="59" t="s">
        <v>88</v>
      </c>
      <c r="J22" s="59">
        <v>60</v>
      </c>
      <c r="K22" s="59">
        <v>1.04</v>
      </c>
      <c r="L22" s="65" t="s">
        <v>127</v>
      </c>
      <c r="M22" s="83">
        <v>3008</v>
      </c>
      <c r="N22" s="67" t="s">
        <v>61</v>
      </c>
      <c r="O22" s="49"/>
      <c r="P22" s="55">
        <f>SUM(O22*H22)</f>
        <v>0</v>
      </c>
      <c r="Q22" s="12" t="str">
        <f>IF( P22=0," ", IF(100-((M22/P22)*100)&gt;20,"viac ako 20%",0))</f>
        <v xml:space="preserve"> </v>
      </c>
      <c r="R22" s="73"/>
    </row>
    <row r="23" spans="1:18" x14ac:dyDescent="0.25">
      <c r="A23" s="26"/>
      <c r="B23" s="58" t="s">
        <v>128</v>
      </c>
      <c r="C23" s="91" t="s">
        <v>117</v>
      </c>
      <c r="D23" s="92"/>
      <c r="E23" s="76">
        <v>44469</v>
      </c>
      <c r="F23" s="84">
        <v>9.68</v>
      </c>
      <c r="G23" s="60">
        <v>38.270000000000003</v>
      </c>
      <c r="H23" s="60">
        <f t="shared" si="0"/>
        <v>47.95</v>
      </c>
      <c r="I23" s="59" t="s">
        <v>120</v>
      </c>
      <c r="J23" s="59">
        <v>50</v>
      </c>
      <c r="K23" s="59">
        <v>0.41</v>
      </c>
      <c r="L23" s="65" t="s">
        <v>129</v>
      </c>
      <c r="M23" s="65">
        <v>1091</v>
      </c>
      <c r="N23" s="67" t="s">
        <v>61</v>
      </c>
      <c r="O23" s="49"/>
      <c r="P23" s="55">
        <f>SUM(O23*H23)</f>
        <v>0</v>
      </c>
      <c r="Q23" s="12" t="str">
        <f>IF( P23=0," ", IF(100-((M23/P23)*100)&gt;20,"viac ako 20%",0))</f>
        <v xml:space="preserve"> </v>
      </c>
      <c r="R23" s="73"/>
    </row>
    <row r="24" spans="1:18" x14ac:dyDescent="0.25">
      <c r="A24" s="26"/>
      <c r="B24" s="58" t="s">
        <v>130</v>
      </c>
      <c r="C24" s="91" t="s">
        <v>110</v>
      </c>
      <c r="D24" s="92"/>
      <c r="E24" s="76">
        <v>44469</v>
      </c>
      <c r="F24" s="84">
        <v>28.91</v>
      </c>
      <c r="G24" s="60">
        <v>79.42</v>
      </c>
      <c r="H24" s="60">
        <f t="shared" si="0"/>
        <v>108.33</v>
      </c>
      <c r="I24" s="59" t="s">
        <v>88</v>
      </c>
      <c r="J24" s="59">
        <v>60</v>
      </c>
      <c r="K24" s="59">
        <v>1.1200000000000001</v>
      </c>
      <c r="L24" s="65" t="s">
        <v>132</v>
      </c>
      <c r="M24" s="65">
        <v>1424</v>
      </c>
      <c r="N24" s="67" t="s">
        <v>61</v>
      </c>
      <c r="O24" s="49"/>
      <c r="P24" s="55">
        <f t="shared" ref="P24:P37" si="5">SUM(O24*H24)</f>
        <v>0</v>
      </c>
      <c r="Q24" s="12" t="str">
        <f>IF( P24=0," ", IF(100-((M24/P24)*100)&gt;20,"viac ako 20%",0))</f>
        <v xml:space="preserve"> </v>
      </c>
      <c r="R24" s="73"/>
    </row>
    <row r="25" spans="1:18" x14ac:dyDescent="0.25">
      <c r="A25" s="26"/>
      <c r="B25" s="58" t="s">
        <v>131</v>
      </c>
      <c r="C25" s="91" t="s">
        <v>117</v>
      </c>
      <c r="D25" s="92"/>
      <c r="E25" s="76">
        <v>44469</v>
      </c>
      <c r="F25" s="84">
        <v>66.81</v>
      </c>
      <c r="G25" s="60">
        <v>37.700000000000003</v>
      </c>
      <c r="H25" s="60">
        <f t="shared" si="0"/>
        <v>104.51</v>
      </c>
      <c r="I25" s="59" t="s">
        <v>88</v>
      </c>
      <c r="J25" s="59">
        <v>60</v>
      </c>
      <c r="K25" s="59" t="s">
        <v>133</v>
      </c>
      <c r="L25" s="65" t="s">
        <v>134</v>
      </c>
      <c r="M25" s="65">
        <v>1070</v>
      </c>
      <c r="N25" s="67" t="s">
        <v>61</v>
      </c>
      <c r="O25" s="49"/>
      <c r="P25" s="55">
        <f t="shared" si="5"/>
        <v>0</v>
      </c>
      <c r="Q25" s="12" t="str">
        <f>IF( P25=0," ", IF(100-((M25/P25)*100)&gt;20,"viac ako 20%",0))</f>
        <v xml:space="preserve"> </v>
      </c>
      <c r="R25" s="73"/>
    </row>
    <row r="26" spans="1:18" x14ac:dyDescent="0.25">
      <c r="A26" s="26"/>
      <c r="B26" s="58" t="s">
        <v>135</v>
      </c>
      <c r="C26" s="91" t="s">
        <v>117</v>
      </c>
      <c r="D26" s="92"/>
      <c r="E26" s="76">
        <v>44469</v>
      </c>
      <c r="F26" s="84">
        <v>81</v>
      </c>
      <c r="G26" s="60">
        <v>49</v>
      </c>
      <c r="H26" s="60">
        <f t="shared" si="0"/>
        <v>130</v>
      </c>
      <c r="I26" s="59" t="s">
        <v>77</v>
      </c>
      <c r="J26" s="59">
        <v>55</v>
      </c>
      <c r="K26" s="59">
        <v>0.09</v>
      </c>
      <c r="L26" s="65" t="s">
        <v>136</v>
      </c>
      <c r="M26" s="65">
        <v>4765</v>
      </c>
      <c r="N26" s="67" t="s">
        <v>61</v>
      </c>
      <c r="O26" s="49"/>
      <c r="P26" s="55">
        <f t="shared" si="5"/>
        <v>0</v>
      </c>
      <c r="Q26" s="12" t="str">
        <f>IF( P26=0," ", IF(100-((M26/P26)*100)&gt;20,"viac ako 20%",0))</f>
        <v xml:space="preserve"> </v>
      </c>
      <c r="R26" s="73"/>
    </row>
    <row r="27" spans="1:18" x14ac:dyDescent="0.25">
      <c r="A27" s="26"/>
      <c r="B27" s="58" t="s">
        <v>139</v>
      </c>
      <c r="C27" s="89" t="s">
        <v>117</v>
      </c>
      <c r="D27" s="90"/>
      <c r="E27" s="76">
        <v>44408</v>
      </c>
      <c r="F27" s="84">
        <v>37.299999999999997</v>
      </c>
      <c r="G27" s="60">
        <v>10.67</v>
      </c>
      <c r="H27" s="60">
        <f>SUM(F27:G27)</f>
        <v>47.97</v>
      </c>
      <c r="I27" s="59" t="s">
        <v>120</v>
      </c>
      <c r="J27" s="59">
        <v>50</v>
      </c>
      <c r="K27" s="59">
        <v>0.25</v>
      </c>
      <c r="L27" s="65" t="s">
        <v>142</v>
      </c>
      <c r="M27" s="65">
        <v>1126</v>
      </c>
      <c r="N27" s="67" t="s">
        <v>61</v>
      </c>
      <c r="O27" s="49"/>
      <c r="P27" s="55">
        <f t="shared" si="5"/>
        <v>0</v>
      </c>
      <c r="Q27" s="12"/>
      <c r="R27" s="73"/>
    </row>
    <row r="28" spans="1:18" x14ac:dyDescent="0.25">
      <c r="A28" s="81" t="s">
        <v>137</v>
      </c>
      <c r="B28" s="58" t="s">
        <v>138</v>
      </c>
      <c r="C28" s="89" t="s">
        <v>117</v>
      </c>
      <c r="D28" s="90"/>
      <c r="E28" s="76">
        <v>44469</v>
      </c>
      <c r="F28" s="84">
        <v>226.9</v>
      </c>
      <c r="G28" s="60">
        <v>218.04</v>
      </c>
      <c r="H28" s="60">
        <f>SUM(F28:G28)</f>
        <v>444.94</v>
      </c>
      <c r="I28" s="59" t="s">
        <v>120</v>
      </c>
      <c r="J28" s="59">
        <v>40</v>
      </c>
      <c r="K28" s="59">
        <v>0.71</v>
      </c>
      <c r="L28" s="65" t="s">
        <v>143</v>
      </c>
      <c r="M28" s="65">
        <v>9113</v>
      </c>
      <c r="N28" s="67" t="s">
        <v>61</v>
      </c>
      <c r="O28" s="49"/>
      <c r="P28" s="55">
        <f t="shared" si="5"/>
        <v>0</v>
      </c>
      <c r="Q28" s="12"/>
      <c r="R28" s="73"/>
    </row>
    <row r="29" spans="1:18" x14ac:dyDescent="0.25">
      <c r="A29" s="81"/>
      <c r="B29" s="58" t="s">
        <v>75</v>
      </c>
      <c r="C29" s="86" t="s">
        <v>76</v>
      </c>
      <c r="D29" s="87"/>
      <c r="E29" s="76">
        <v>44439</v>
      </c>
      <c r="F29" s="84">
        <v>29.45</v>
      </c>
      <c r="G29" s="60">
        <v>26.99</v>
      </c>
      <c r="H29" s="60">
        <f t="shared" ref="H29:H37" si="6">SUM(F29:G29)</f>
        <v>56.44</v>
      </c>
      <c r="I29" s="59" t="s">
        <v>77</v>
      </c>
      <c r="J29" s="59">
        <v>40</v>
      </c>
      <c r="K29" s="59">
        <v>0.09</v>
      </c>
      <c r="L29" s="65" t="s">
        <v>78</v>
      </c>
      <c r="M29" s="65">
        <v>1647</v>
      </c>
      <c r="N29" s="67" t="s">
        <v>61</v>
      </c>
      <c r="O29" s="49"/>
      <c r="P29" s="55">
        <f t="shared" si="5"/>
        <v>0</v>
      </c>
      <c r="Q29" s="12"/>
      <c r="R29" s="73"/>
    </row>
    <row r="30" spans="1:18" x14ac:dyDescent="0.25">
      <c r="A30" s="26"/>
      <c r="B30" s="58" t="s">
        <v>79</v>
      </c>
      <c r="C30" s="86" t="s">
        <v>84</v>
      </c>
      <c r="D30" s="87"/>
      <c r="E30" s="76">
        <v>44392</v>
      </c>
      <c r="F30" s="84">
        <v>30</v>
      </c>
      <c r="G30" s="60">
        <v>70</v>
      </c>
      <c r="H30" s="60">
        <f t="shared" si="6"/>
        <v>100</v>
      </c>
      <c r="I30" s="59" t="s">
        <v>72</v>
      </c>
      <c r="J30" s="59">
        <v>50</v>
      </c>
      <c r="K30" s="59" t="s">
        <v>81</v>
      </c>
      <c r="L30" s="65" t="s">
        <v>82</v>
      </c>
      <c r="M30" s="65">
        <v>2900</v>
      </c>
      <c r="N30" s="67" t="s">
        <v>61</v>
      </c>
      <c r="O30" s="49"/>
      <c r="P30" s="55">
        <f t="shared" si="5"/>
        <v>0</v>
      </c>
      <c r="Q30" s="12"/>
      <c r="R30" s="73"/>
    </row>
    <row r="31" spans="1:18" x14ac:dyDescent="0.25">
      <c r="A31" s="26"/>
      <c r="B31" s="58" t="s">
        <v>83</v>
      </c>
      <c r="C31" s="86" t="s">
        <v>84</v>
      </c>
      <c r="D31" s="87"/>
      <c r="E31" s="76">
        <v>44408</v>
      </c>
      <c r="F31" s="84">
        <v>266.02999999999997</v>
      </c>
      <c r="G31" s="60">
        <v>89.43</v>
      </c>
      <c r="H31" s="60">
        <f t="shared" si="6"/>
        <v>355.46</v>
      </c>
      <c r="I31" s="59" t="s">
        <v>88</v>
      </c>
      <c r="J31" s="59">
        <v>50</v>
      </c>
      <c r="K31" s="59" t="s">
        <v>103</v>
      </c>
      <c r="L31" s="65" t="s">
        <v>85</v>
      </c>
      <c r="M31" s="65">
        <v>8577</v>
      </c>
      <c r="N31" s="67" t="s">
        <v>61</v>
      </c>
      <c r="O31" s="49"/>
      <c r="P31" s="55">
        <f t="shared" si="5"/>
        <v>0</v>
      </c>
      <c r="Q31" s="12"/>
      <c r="R31" s="73"/>
    </row>
    <row r="32" spans="1:18" x14ac:dyDescent="0.25">
      <c r="A32" s="26"/>
      <c r="B32" s="58" t="s">
        <v>86</v>
      </c>
      <c r="C32" s="86" t="s">
        <v>87</v>
      </c>
      <c r="D32" s="87"/>
      <c r="E32" s="76">
        <v>44408</v>
      </c>
      <c r="F32" s="84">
        <v>245.27</v>
      </c>
      <c r="G32" s="60"/>
      <c r="H32" s="60">
        <f t="shared" si="6"/>
        <v>245.27</v>
      </c>
      <c r="I32" s="59" t="s">
        <v>88</v>
      </c>
      <c r="J32" s="59">
        <v>50</v>
      </c>
      <c r="K32" s="59" t="s">
        <v>89</v>
      </c>
      <c r="L32" s="65">
        <v>420</v>
      </c>
      <c r="M32" s="65">
        <v>2649</v>
      </c>
      <c r="N32" s="67" t="s">
        <v>61</v>
      </c>
      <c r="O32" s="49"/>
      <c r="P32" s="55">
        <f t="shared" si="5"/>
        <v>0</v>
      </c>
      <c r="Q32" s="12"/>
      <c r="R32" s="73"/>
    </row>
    <row r="33" spans="1:18" x14ac:dyDescent="0.25">
      <c r="A33" s="26"/>
      <c r="B33" s="58" t="s">
        <v>90</v>
      </c>
      <c r="C33" s="86" t="s">
        <v>80</v>
      </c>
      <c r="D33" s="87"/>
      <c r="E33" s="76">
        <v>44469</v>
      </c>
      <c r="F33" s="84">
        <v>80</v>
      </c>
      <c r="G33" s="60">
        <v>120</v>
      </c>
      <c r="H33" s="60">
        <f t="shared" si="6"/>
        <v>200</v>
      </c>
      <c r="I33" s="59" t="s">
        <v>72</v>
      </c>
      <c r="J33" s="59">
        <v>60</v>
      </c>
      <c r="K33" s="59" t="s">
        <v>91</v>
      </c>
      <c r="L33" s="65" t="s">
        <v>92</v>
      </c>
      <c r="M33" s="65">
        <v>5154</v>
      </c>
      <c r="N33" s="67" t="s">
        <v>61</v>
      </c>
      <c r="O33" s="49"/>
      <c r="P33" s="55">
        <f t="shared" si="5"/>
        <v>0</v>
      </c>
      <c r="Q33" s="12"/>
      <c r="R33" s="73"/>
    </row>
    <row r="34" spans="1:18" x14ac:dyDescent="0.25">
      <c r="A34" s="26"/>
      <c r="B34" s="58" t="s">
        <v>93</v>
      </c>
      <c r="C34" s="86" t="s">
        <v>87</v>
      </c>
      <c r="D34" s="87"/>
      <c r="E34" s="76">
        <v>44439</v>
      </c>
      <c r="F34" s="84">
        <v>112.13</v>
      </c>
      <c r="G34" s="60">
        <v>172.52</v>
      </c>
      <c r="H34" s="60">
        <f t="shared" si="6"/>
        <v>284.64999999999998</v>
      </c>
      <c r="I34" s="59" t="s">
        <v>88</v>
      </c>
      <c r="J34" s="59">
        <v>30</v>
      </c>
      <c r="K34" s="59" t="s">
        <v>94</v>
      </c>
      <c r="L34" s="65">
        <v>345</v>
      </c>
      <c r="M34" s="65">
        <v>3139</v>
      </c>
      <c r="N34" s="67" t="s">
        <v>61</v>
      </c>
      <c r="O34" s="49"/>
      <c r="P34" s="55">
        <f t="shared" si="5"/>
        <v>0</v>
      </c>
      <c r="Q34" s="12"/>
      <c r="R34" s="73"/>
    </row>
    <row r="35" spans="1:18" x14ac:dyDescent="0.25">
      <c r="A35" s="26"/>
      <c r="B35" s="58" t="s">
        <v>95</v>
      </c>
      <c r="C35" s="91" t="s">
        <v>80</v>
      </c>
      <c r="D35" s="92"/>
      <c r="E35" s="76">
        <v>44469</v>
      </c>
      <c r="F35" s="84">
        <v>199.36</v>
      </c>
      <c r="G35" s="60">
        <v>470.56</v>
      </c>
      <c r="H35" s="60">
        <f t="shared" si="6"/>
        <v>669.92000000000007</v>
      </c>
      <c r="I35" s="59" t="s">
        <v>88</v>
      </c>
      <c r="J35" s="59">
        <v>60</v>
      </c>
      <c r="K35" s="59" t="s">
        <v>96</v>
      </c>
      <c r="L35" s="65" t="s">
        <v>97</v>
      </c>
      <c r="M35" s="65">
        <v>19579</v>
      </c>
      <c r="N35" s="67" t="s">
        <v>61</v>
      </c>
      <c r="O35" s="48"/>
      <c r="P35" s="54">
        <f t="shared" si="5"/>
        <v>0</v>
      </c>
      <c r="Q35" s="12" t="str">
        <f t="shared" ref="Q35:Q37" si="7">IF( P35=0," ", IF(100-((M35/P35)*100)&gt;20,"viac ako 20%",0))</f>
        <v xml:space="preserve"> </v>
      </c>
      <c r="R35" s="73"/>
    </row>
    <row r="36" spans="1:18" x14ac:dyDescent="0.25">
      <c r="A36" s="26"/>
      <c r="B36" s="57" t="s">
        <v>98</v>
      </c>
      <c r="C36" s="77" t="s">
        <v>80</v>
      </c>
      <c r="D36" s="78"/>
      <c r="E36" s="76">
        <v>44439</v>
      </c>
      <c r="F36" s="62">
        <v>44.23</v>
      </c>
      <c r="G36" s="62">
        <v>100.53</v>
      </c>
      <c r="H36" s="62">
        <f t="shared" si="6"/>
        <v>144.76</v>
      </c>
      <c r="I36" s="59" t="s">
        <v>88</v>
      </c>
      <c r="J36" s="59">
        <v>50</v>
      </c>
      <c r="K36" s="59" t="s">
        <v>99</v>
      </c>
      <c r="L36" s="69" t="s">
        <v>100</v>
      </c>
      <c r="M36" s="72">
        <v>3765</v>
      </c>
      <c r="N36" s="67" t="s">
        <v>61</v>
      </c>
      <c r="O36" s="48"/>
      <c r="P36" s="54">
        <f t="shared" si="5"/>
        <v>0</v>
      </c>
      <c r="Q36" s="12" t="str">
        <f t="shared" si="7"/>
        <v xml:space="preserve"> </v>
      </c>
    </row>
    <row r="37" spans="1:18" ht="15.75" thickBot="1" x14ac:dyDescent="0.3">
      <c r="A37" s="28"/>
      <c r="B37" s="57" t="s">
        <v>101</v>
      </c>
      <c r="C37" s="91" t="s">
        <v>80</v>
      </c>
      <c r="D37" s="92"/>
      <c r="E37" s="76">
        <v>44439</v>
      </c>
      <c r="F37" s="60">
        <v>30</v>
      </c>
      <c r="G37" s="60">
        <v>30</v>
      </c>
      <c r="H37" s="60">
        <f t="shared" si="6"/>
        <v>60</v>
      </c>
      <c r="I37" s="59" t="s">
        <v>104</v>
      </c>
      <c r="J37" s="58">
        <v>50</v>
      </c>
      <c r="K37" s="58" t="s">
        <v>103</v>
      </c>
      <c r="L37" s="65" t="s">
        <v>102</v>
      </c>
      <c r="M37" s="71">
        <v>818</v>
      </c>
      <c r="N37" s="67" t="s">
        <v>61</v>
      </c>
      <c r="O37" s="50"/>
      <c r="P37" s="56">
        <f t="shared" si="5"/>
        <v>0</v>
      </c>
      <c r="Q37" s="12" t="str">
        <f t="shared" si="7"/>
        <v xml:space="preserve"> </v>
      </c>
    </row>
    <row r="38" spans="1:18" ht="15.75" thickBot="1" x14ac:dyDescent="0.3">
      <c r="A38" s="29"/>
      <c r="B38" s="30"/>
      <c r="C38" s="31"/>
      <c r="D38" s="32"/>
      <c r="E38" s="32"/>
      <c r="F38" s="33"/>
      <c r="G38" s="33"/>
      <c r="H38" s="63">
        <f>SUM(H13:H37)</f>
        <v>4217.34</v>
      </c>
      <c r="I38" s="34"/>
      <c r="J38" s="30"/>
      <c r="K38" s="30"/>
      <c r="L38" s="31"/>
      <c r="M38" s="35"/>
      <c r="N38" s="36"/>
      <c r="O38" s="39"/>
      <c r="P38" s="40"/>
      <c r="Q38" s="12"/>
    </row>
    <row r="39" spans="1:18" ht="15.75" thickBot="1" x14ac:dyDescent="0.3">
      <c r="A39" s="52"/>
      <c r="B39" s="37"/>
      <c r="C39" s="37"/>
      <c r="D39" s="37"/>
      <c r="E39" s="37"/>
      <c r="F39" s="37"/>
      <c r="G39" s="37"/>
      <c r="H39" s="37"/>
      <c r="I39" s="37"/>
      <c r="J39" s="37"/>
      <c r="K39" s="146" t="s">
        <v>13</v>
      </c>
      <c r="L39" s="146"/>
      <c r="M39" s="40">
        <f>SUM(M13:M37)</f>
        <v>91354</v>
      </c>
      <c r="N39" s="38"/>
      <c r="O39" s="41" t="s">
        <v>14</v>
      </c>
      <c r="P39" s="35">
        <f>SUM(P13:P37)</f>
        <v>0</v>
      </c>
      <c r="Q39" s="12" t="str">
        <f>IF(P39&gt;M39,"prekročená cena","nižšia ako stanovená")</f>
        <v>nižšia ako stanovená</v>
      </c>
    </row>
    <row r="40" spans="1:18" ht="15.75" thickBot="1" x14ac:dyDescent="0.3">
      <c r="A40" s="147" t="s">
        <v>15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9"/>
      <c r="P40" s="35">
        <f>P41-P39</f>
        <v>0</v>
      </c>
    </row>
    <row r="41" spans="1:18" ht="15.75" thickBot="1" x14ac:dyDescent="0.3">
      <c r="A41" s="147" t="s">
        <v>16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9"/>
      <c r="P41" s="35">
        <f>IF("nie"=MID(I49,1,3),P39,(P39*1.2))</f>
        <v>0</v>
      </c>
    </row>
    <row r="42" spans="1:18" x14ac:dyDescent="0.25">
      <c r="A42" s="135" t="s">
        <v>17</v>
      </c>
      <c r="B42" s="135"/>
      <c r="C42" s="135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1:18" x14ac:dyDescent="0.25">
      <c r="A43" s="150" t="s">
        <v>65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18" ht="25.5" customHeight="1" x14ac:dyDescent="0.25">
      <c r="A44" s="43" t="s">
        <v>57</v>
      </c>
      <c r="B44" s="43"/>
      <c r="C44" s="43"/>
      <c r="D44" s="43"/>
      <c r="E44" s="74"/>
      <c r="F44" s="43"/>
      <c r="G44" s="43"/>
      <c r="H44" s="44" t="s">
        <v>55</v>
      </c>
      <c r="I44" s="43"/>
      <c r="J44" s="43"/>
      <c r="K44" s="45"/>
      <c r="L44" s="45"/>
      <c r="M44" s="45"/>
      <c r="N44" s="45"/>
      <c r="O44" s="45"/>
      <c r="P44" s="45"/>
    </row>
    <row r="45" spans="1:18" ht="15" customHeight="1" x14ac:dyDescent="0.25">
      <c r="A45" s="137" t="s">
        <v>66</v>
      </c>
      <c r="B45" s="138"/>
      <c r="C45" s="138"/>
      <c r="D45" s="138"/>
      <c r="E45" s="138"/>
      <c r="F45" s="139"/>
      <c r="G45" s="136" t="s">
        <v>56</v>
      </c>
      <c r="H45" s="46" t="s">
        <v>18</v>
      </c>
      <c r="I45" s="129"/>
      <c r="J45" s="130"/>
      <c r="K45" s="130"/>
      <c r="L45" s="130"/>
      <c r="M45" s="130"/>
      <c r="N45" s="130"/>
      <c r="O45" s="130"/>
      <c r="P45" s="131"/>
    </row>
    <row r="46" spans="1:18" x14ac:dyDescent="0.25">
      <c r="A46" s="140"/>
      <c r="B46" s="141"/>
      <c r="C46" s="141"/>
      <c r="D46" s="141"/>
      <c r="E46" s="141"/>
      <c r="F46" s="142"/>
      <c r="G46" s="136"/>
      <c r="H46" s="46" t="s">
        <v>19</v>
      </c>
      <c r="I46" s="129"/>
      <c r="J46" s="130"/>
      <c r="K46" s="130"/>
      <c r="L46" s="130"/>
      <c r="M46" s="130"/>
      <c r="N46" s="130"/>
      <c r="O46" s="130"/>
      <c r="P46" s="131"/>
    </row>
    <row r="47" spans="1:18" ht="18" customHeight="1" x14ac:dyDescent="0.25">
      <c r="A47" s="140"/>
      <c r="B47" s="141"/>
      <c r="C47" s="141"/>
      <c r="D47" s="141"/>
      <c r="E47" s="141"/>
      <c r="F47" s="142"/>
      <c r="G47" s="136"/>
      <c r="H47" s="46" t="s">
        <v>20</v>
      </c>
      <c r="I47" s="129"/>
      <c r="J47" s="130"/>
      <c r="K47" s="130"/>
      <c r="L47" s="130"/>
      <c r="M47" s="130"/>
      <c r="N47" s="130"/>
      <c r="O47" s="130"/>
      <c r="P47" s="131"/>
    </row>
    <row r="48" spans="1:18" x14ac:dyDescent="0.25">
      <c r="A48" s="140"/>
      <c r="B48" s="141"/>
      <c r="C48" s="141"/>
      <c r="D48" s="141"/>
      <c r="E48" s="141"/>
      <c r="F48" s="142"/>
      <c r="G48" s="136"/>
      <c r="H48" s="46" t="s">
        <v>21</v>
      </c>
      <c r="I48" s="129"/>
      <c r="J48" s="130"/>
      <c r="K48" s="130"/>
      <c r="L48" s="130"/>
      <c r="M48" s="130"/>
      <c r="N48" s="130"/>
      <c r="O48" s="130"/>
      <c r="P48" s="131"/>
    </row>
    <row r="49" spans="1:16" x14ac:dyDescent="0.25">
      <c r="A49" s="140"/>
      <c r="B49" s="141"/>
      <c r="C49" s="141"/>
      <c r="D49" s="141"/>
      <c r="E49" s="141"/>
      <c r="F49" s="142"/>
      <c r="G49" s="136"/>
      <c r="H49" s="46" t="s">
        <v>22</v>
      </c>
      <c r="I49" s="129"/>
      <c r="J49" s="130"/>
      <c r="K49" s="130"/>
      <c r="L49" s="130"/>
      <c r="M49" s="130"/>
      <c r="N49" s="130"/>
      <c r="O49" s="130"/>
      <c r="P49" s="131"/>
    </row>
    <row r="50" spans="1:16" x14ac:dyDescent="0.25">
      <c r="A50" s="140"/>
      <c r="B50" s="141"/>
      <c r="C50" s="141"/>
      <c r="D50" s="141"/>
      <c r="E50" s="141"/>
      <c r="F50" s="142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x14ac:dyDescent="0.25">
      <c r="A51" s="140"/>
      <c r="B51" s="141"/>
      <c r="C51" s="141"/>
      <c r="D51" s="141"/>
      <c r="E51" s="141"/>
      <c r="F51" s="142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x14ac:dyDescent="0.25">
      <c r="A52" s="143"/>
      <c r="B52" s="144"/>
      <c r="C52" s="144"/>
      <c r="D52" s="144"/>
      <c r="E52" s="144"/>
      <c r="F52" s="145"/>
      <c r="G52" s="45"/>
      <c r="H52" s="24"/>
      <c r="I52" s="18"/>
      <c r="J52" s="24"/>
      <c r="K52" s="24" t="s">
        <v>23</v>
      </c>
      <c r="L52" s="24"/>
      <c r="M52" s="132"/>
      <c r="N52" s="133"/>
      <c r="O52" s="134"/>
      <c r="P52" s="24"/>
    </row>
    <row r="53" spans="1:16" x14ac:dyDescent="0.25">
      <c r="A53" s="45"/>
      <c r="B53" s="45"/>
      <c r="C53" s="45"/>
      <c r="D53" s="45"/>
      <c r="E53" s="45"/>
      <c r="F53" s="45"/>
      <c r="G53" s="45"/>
      <c r="H53" s="24"/>
      <c r="I53" s="24"/>
      <c r="J53" s="24"/>
      <c r="K53" s="24"/>
      <c r="L53" s="24"/>
      <c r="M53" s="24"/>
      <c r="N53" s="24"/>
      <c r="O53" s="24"/>
      <c r="P53" s="24"/>
    </row>
    <row r="54" spans="1:16" x14ac:dyDescent="0.25">
      <c r="A54" s="21"/>
      <c r="B54" s="21"/>
      <c r="C54" s="21"/>
      <c r="D54" s="21"/>
      <c r="E54" s="21"/>
      <c r="F54" s="21"/>
      <c r="G54" s="21"/>
      <c r="H54" s="24"/>
      <c r="I54" s="24"/>
      <c r="J54" s="24"/>
      <c r="K54" s="24"/>
      <c r="L54" s="24"/>
      <c r="M54" s="24"/>
      <c r="N54" s="24"/>
      <c r="O54" s="24"/>
      <c r="P54" s="24"/>
    </row>
  </sheetData>
  <sheetProtection selectLockedCells="1"/>
  <mergeCells count="50">
    <mergeCell ref="C35:D35"/>
    <mergeCell ref="C17:D17"/>
    <mergeCell ref="C18:D18"/>
    <mergeCell ref="C19:D19"/>
    <mergeCell ref="C20:D20"/>
    <mergeCell ref="C21:D21"/>
    <mergeCell ref="C26:D26"/>
    <mergeCell ref="K39:L39"/>
    <mergeCell ref="A40:O40"/>
    <mergeCell ref="A41:O41"/>
    <mergeCell ref="A43:P43"/>
    <mergeCell ref="C37:D37"/>
    <mergeCell ref="I49:P49"/>
    <mergeCell ref="M52:O52"/>
    <mergeCell ref="A42:C42"/>
    <mergeCell ref="G45:G49"/>
    <mergeCell ref="I45:P45"/>
    <mergeCell ref="I46:P46"/>
    <mergeCell ref="I47:P47"/>
    <mergeCell ref="I48:P48"/>
    <mergeCell ref="A45:F52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15:D15"/>
    <mergeCell ref="C16:D16"/>
    <mergeCell ref="C23:D23"/>
    <mergeCell ref="C24:D24"/>
    <mergeCell ref="C25:D25"/>
    <mergeCell ref="C22:D22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5" t="s">
        <v>51</v>
      </c>
      <c r="M2" s="155"/>
    </row>
    <row r="3" spans="1:14" x14ac:dyDescent="0.25">
      <c r="A3" s="5" t="s">
        <v>25</v>
      </c>
      <c r="B3" s="152" t="s">
        <v>26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5" t="s">
        <v>27</v>
      </c>
      <c r="B4" s="152" t="s">
        <v>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5" t="s">
        <v>8</v>
      </c>
      <c r="B5" s="152" t="s">
        <v>29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5" t="s">
        <v>2</v>
      </c>
      <c r="B6" s="152" t="s">
        <v>30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31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</row>
    <row r="8" spans="1:14" x14ac:dyDescent="0.25">
      <c r="A8" s="5" t="s">
        <v>12</v>
      </c>
      <c r="B8" s="152" t="s">
        <v>32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" t="s">
        <v>33</v>
      </c>
      <c r="B9" s="152" t="s">
        <v>34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" t="s">
        <v>35</v>
      </c>
      <c r="B10" s="152" t="s">
        <v>36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8" t="s">
        <v>37</v>
      </c>
      <c r="B11" s="152" t="s">
        <v>38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9" t="s">
        <v>39</v>
      </c>
      <c r="B12" s="152" t="s">
        <v>40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8" t="s">
        <v>41</v>
      </c>
      <c r="B13" s="152" t="s">
        <v>42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8" t="s">
        <v>5</v>
      </c>
      <c r="B14" s="152" t="s">
        <v>52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8" t="s">
        <v>43</v>
      </c>
      <c r="B15" s="152" t="s">
        <v>44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10" t="s">
        <v>45</v>
      </c>
      <c r="B16" s="152" t="s">
        <v>46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10" t="s">
        <v>47</v>
      </c>
      <c r="B17" s="152" t="s">
        <v>48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11" t="s">
        <v>49</v>
      </c>
      <c r="B18" s="152" t="s">
        <v>50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47" t="s">
        <v>62</v>
      </c>
      <c r="B19" s="151" t="s">
        <v>63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2021-02-26T10:16:18Z</cp:lastPrinted>
  <dcterms:created xsi:type="dcterms:W3CDTF">2012-08-13T12:29:09Z</dcterms:created>
  <dcterms:modified xsi:type="dcterms:W3CDTF">2021-05-20T07:20:01Z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