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9 LS 04 VC 2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/>
  <c r="H13" i="1"/>
  <c r="P15" i="1" l="1"/>
  <c r="P14" i="1"/>
  <c r="Q22" i="1" l="1"/>
  <c r="Q18" i="1"/>
  <c r="Q17" i="1"/>
  <c r="P16" i="1"/>
  <c r="Q16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<sst xmlns="http://schemas.openxmlformats.org/spreadsheetml/2006/main" count="99" uniqueCount="89">
  <si>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</si>
  <si>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</si>
  <si>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</si>
  <si>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</si>
  <si>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</si>
  <si>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</si>
  <si>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</si>
  <si>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</si>
  <si>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</si>
  <si>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</si>
  <si>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</si>
  <si>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</si>
  <si>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</si>
  <si>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</si>
  <si>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</si>
  <si>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</si>
  <si>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</si>
  <si>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</si>
  <si>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</si>
  <si>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</si>
  <si>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</si>
  <si>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</si>
  <si>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</si>
  <si>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</si>
  <si>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</si>
  <si>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</si>
  <si>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</si>
  <si>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</si>
  <si>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</si>
  <si>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</si>
  <si>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</si>
  <si>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</si>
  <si>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</si>
  <si>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</si>
  <si>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</si>
  <si>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</si>
  <si>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</si>
  <si>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</si>
  <si>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</si>
  <si>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</si>
  <si>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</si>
  <si>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</si>
  <si>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</si>
  <si>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</si>
  <si>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</si>
  <si>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</si>
  <si>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</si>
  <si>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</si>
  <si>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</si>
  <si>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</si>
  <si>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</si>
  <si>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</si>
  <si>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</si>
  <si>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</si>
  <si>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</si>
  <si>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</si>
  <si>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</si>
  <si>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</si>
  <si>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</si>
  <si>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</si>
  <si>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</si>
  <si>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</si>
  <si>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</si>
  <si>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</si>
  <si>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</si>
  <si>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</si>
  <si>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</si>
  <si>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</si>
  <si>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</si>
  <si>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</si>
  <si>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</si>
  <si>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</si>
  <si>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1,2,4d,4a,6,7</t>
  </si>
  <si>
    <t>ŤVU+50r.</t>
  </si>
  <si>
    <t>ŤOU</t>
  </si>
  <si>
    <t>Zmluva č.DNS/28/21/12/04</t>
  </si>
  <si>
    <t xml:space="preserve">Lesnícke služby v ťažbovom procese na OZ Liptovský Hrádol, VC 28 Liptovská Osada   </t>
  </si>
  <si>
    <t>LO Hlaváč</t>
  </si>
  <si>
    <t>603A00-3</t>
  </si>
  <si>
    <t>Technológia:      1,2,4e,4d,4a,6,7</t>
  </si>
  <si>
    <t>1017 11-1</t>
  </si>
  <si>
    <t>Technológia:      1,2,3,4d,4a,6,7</t>
  </si>
  <si>
    <t>1026A00-3</t>
  </si>
  <si>
    <t>1026B00-3</t>
  </si>
  <si>
    <t>1,21/0,60</t>
  </si>
  <si>
    <t>100/45/150</t>
  </si>
  <si>
    <t>90/95/215</t>
  </si>
  <si>
    <t>160/180/150</t>
  </si>
  <si>
    <t>40/180/1150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</si>
</sst>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22" xfId="0" applyNumberFormat="1" applyFont="1" applyBorder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K13" sqref="K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71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75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95" t="s">
        <v>2</v>
      </c>
      <c r="C9" s="109" t="s">
        <v>53</v>
      </c>
      <c r="D9" s="110"/>
      <c r="E9" s="98" t="s">
        <v>70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68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67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1">
        <v>44286</v>
      </c>
    </row>
    <row r="13" spans="1:18" x14ac:dyDescent="0.25">
      <c r="A13" s="77" t="s">
        <v>77</v>
      </c>
      <c r="B13" s="58" t="s">
        <v>78</v>
      </c>
      <c r="C13" s="88" t="s">
        <v>79</v>
      </c>
      <c r="D13" s="89"/>
      <c r="E13" s="75">
        <v>44439</v>
      </c>
      <c r="F13" s="60"/>
      <c r="G13" s="86">
        <v>114.7</v>
      </c>
      <c r="H13" s="60">
        <f>SUM(F13:G13)</f>
        <v>114.7</v>
      </c>
      <c r="I13" s="58" t="s">
        <v>74</v>
      </c>
      <c r="J13" s="58">
        <v>80</v>
      </c>
      <c r="K13" s="58">
        <v>0.83</v>
      </c>
      <c r="L13" s="64" t="s">
        <v>88</v>
      </c>
      <c r="M13" s="64">
        <v>2789</v>
      </c>
      <c r="N13" s="66" t="s">
        <v>61</v>
      </c>
      <c r="O13" s="47"/>
      <c r="P13" s="53">
        <f>SUM(O13*H13)</f>
        <v>0</v>
      </c>
      <c r="Q13" s="12" t="str">
        <f t="shared" ref="Q13:Q17" si="0">IF( P13=0," ", IF(100-((M13/P13)*100)&gt;20,"viac ako 20%",0))</f>
        <v xml:space="preserve"> </v>
      </c>
      <c r="R13" s="71"/>
    </row>
    <row r="14" spans="1:18" x14ac:dyDescent="0.25">
      <c r="A14" s="76"/>
      <c r="B14" s="58" t="s">
        <v>80</v>
      </c>
      <c r="C14" s="82" t="s">
        <v>81</v>
      </c>
      <c r="D14" s="83"/>
      <c r="E14" s="75">
        <v>44408</v>
      </c>
      <c r="F14" s="60">
        <v>106.18</v>
      </c>
      <c r="G14" s="86">
        <v>157.19999999999999</v>
      </c>
      <c r="H14" s="60">
        <f>SUM(F14:G14)</f>
        <v>263.38</v>
      </c>
      <c r="I14" s="58" t="s">
        <v>74</v>
      </c>
      <c r="J14" s="58">
        <v>35</v>
      </c>
      <c r="K14" s="58" t="s">
        <v>84</v>
      </c>
      <c r="L14" s="64" t="s">
        <v>85</v>
      </c>
      <c r="M14" s="64">
        <v>3001</v>
      </c>
      <c r="N14" s="66" t="s">
        <v>61</v>
      </c>
      <c r="O14" s="48"/>
      <c r="P14" s="54">
        <f t="shared" ref="P14:P15" si="1">SUM(O14*H14)</f>
        <v>0</v>
      </c>
      <c r="Q14" s="12"/>
      <c r="R14" s="71"/>
    </row>
    <row r="15" spans="1:18" x14ac:dyDescent="0.25">
      <c r="A15" s="76"/>
      <c r="B15" s="58" t="s">
        <v>82</v>
      </c>
      <c r="C15" s="88" t="s">
        <v>79</v>
      </c>
      <c r="D15" s="89"/>
      <c r="E15" s="75">
        <v>44439</v>
      </c>
      <c r="F15" s="60">
        <v>45.44</v>
      </c>
      <c r="G15" s="86">
        <v>86.55</v>
      </c>
      <c r="H15" s="60">
        <f>SUM(F15:G15)</f>
        <v>131.99</v>
      </c>
      <c r="I15" s="58" t="s">
        <v>73</v>
      </c>
      <c r="J15" s="58">
        <v>50</v>
      </c>
      <c r="K15" s="61">
        <v>0.23</v>
      </c>
      <c r="L15" s="64" t="s">
        <v>86</v>
      </c>
      <c r="M15" s="64">
        <v>3413</v>
      </c>
      <c r="N15" s="66" t="s">
        <v>61</v>
      </c>
      <c r="O15" s="48"/>
      <c r="P15" s="54">
        <f t="shared" si="1"/>
        <v>0</v>
      </c>
      <c r="Q15" s="12"/>
      <c r="R15" s="71"/>
    </row>
    <row r="16" spans="1:18" x14ac:dyDescent="0.25">
      <c r="A16" s="76"/>
      <c r="B16" s="58" t="s">
        <v>83</v>
      </c>
      <c r="C16" s="88" t="s">
        <v>72</v>
      </c>
      <c r="D16" s="89"/>
      <c r="E16" s="75">
        <v>44439</v>
      </c>
      <c r="F16" s="60"/>
      <c r="G16" s="86">
        <v>115.04</v>
      </c>
      <c r="H16" s="60">
        <f>SUM(F16:G16)</f>
        <v>115.04</v>
      </c>
      <c r="I16" s="58" t="s">
        <v>73</v>
      </c>
      <c r="J16" s="58">
        <v>55</v>
      </c>
      <c r="K16" s="58">
        <v>0.32</v>
      </c>
      <c r="L16" s="64" t="s">
        <v>87</v>
      </c>
      <c r="M16" s="64">
        <v>3171</v>
      </c>
      <c r="N16" s="65" t="s">
        <v>61</v>
      </c>
      <c r="O16" s="48"/>
      <c r="P16" s="54">
        <f t="shared" ref="P16" si="2">SUM(O16*H16)</f>
        <v>0</v>
      </c>
      <c r="Q16" s="12" t="str">
        <f t="shared" si="0"/>
        <v xml:space="preserve"> </v>
      </c>
      <c r="R16" s="71"/>
    </row>
    <row r="17" spans="1:18" x14ac:dyDescent="0.25">
      <c r="A17" s="78"/>
      <c r="B17" s="57"/>
      <c r="C17" s="88"/>
      <c r="D17" s="89"/>
      <c r="E17" s="75"/>
      <c r="F17" s="59"/>
      <c r="G17" s="59"/>
      <c r="H17" s="59"/>
      <c r="I17" s="58"/>
      <c r="J17" s="57"/>
      <c r="K17" s="57"/>
      <c r="L17" s="79"/>
      <c r="M17" s="79"/>
      <c r="N17" s="66"/>
      <c r="O17" s="48"/>
      <c r="P17" s="54"/>
      <c r="Q17" s="12" t="str">
        <f t="shared" si="0"/>
        <v xml:space="preserve"> </v>
      </c>
      <c r="R17" s="71"/>
    </row>
    <row r="18" spans="1:18" x14ac:dyDescent="0.25">
      <c r="A18" s="26"/>
      <c r="B18" s="57"/>
      <c r="C18" s="88"/>
      <c r="D18" s="89"/>
      <c r="E18" s="75"/>
      <c r="F18" s="81"/>
      <c r="G18" s="59"/>
      <c r="H18" s="59"/>
      <c r="I18" s="58"/>
      <c r="J18" s="58"/>
      <c r="K18" s="58"/>
      <c r="L18" s="64"/>
      <c r="M18" s="79"/>
      <c r="N18" s="66"/>
      <c r="O18" s="48"/>
      <c r="P18" s="54"/>
      <c r="Q18" s="12" t="str">
        <f>IF( P18=0," ", IF(100-((M18/P18)*100)&gt;20,"viac ako 20%",0))</f>
        <v xml:space="preserve"> </v>
      </c>
      <c r="R18" s="71"/>
    </row>
    <row r="19" spans="1:18" x14ac:dyDescent="0.25">
      <c r="A19" s="78"/>
      <c r="B19" s="57"/>
      <c r="C19" s="88"/>
      <c r="D19" s="89"/>
      <c r="E19" s="75"/>
      <c r="F19" s="80"/>
      <c r="G19" s="59"/>
      <c r="H19" s="59"/>
      <c r="I19" s="58"/>
      <c r="J19" s="58"/>
      <c r="K19" s="58"/>
      <c r="L19" s="64"/>
      <c r="M19" s="64"/>
      <c r="N19" s="66"/>
      <c r="O19" s="48"/>
      <c r="P19" s="54"/>
      <c r="Q19" s="12"/>
      <c r="R19" s="71"/>
    </row>
    <row r="20" spans="1:18" x14ac:dyDescent="0.25">
      <c r="A20" s="26"/>
      <c r="B20" s="57"/>
      <c r="C20" s="88"/>
      <c r="D20" s="89"/>
      <c r="E20" s="75"/>
      <c r="F20" s="80"/>
      <c r="G20" s="59"/>
      <c r="H20" s="59"/>
      <c r="I20" s="58"/>
      <c r="J20" s="58"/>
      <c r="K20" s="58"/>
      <c r="L20" s="64"/>
      <c r="M20" s="64"/>
      <c r="N20" s="66"/>
      <c r="O20" s="48"/>
      <c r="P20" s="54"/>
      <c r="Q20" s="12"/>
      <c r="R20" s="71"/>
    </row>
    <row r="21" spans="1:18" x14ac:dyDescent="0.25">
      <c r="A21" s="26"/>
      <c r="B21" s="57"/>
      <c r="C21" s="84"/>
      <c r="D21" s="85"/>
      <c r="E21" s="75"/>
      <c r="F21" s="80"/>
      <c r="G21" s="59"/>
      <c r="H21" s="59"/>
      <c r="I21" s="58"/>
      <c r="J21" s="58"/>
      <c r="K21" s="58"/>
      <c r="L21" s="64"/>
      <c r="M21" s="64"/>
      <c r="N21" s="66"/>
      <c r="O21" s="48"/>
      <c r="P21" s="54"/>
      <c r="Q21" s="12"/>
      <c r="R21" s="71"/>
    </row>
    <row r="22" spans="1:18" ht="15.75" thickBot="1" x14ac:dyDescent="0.3">
      <c r="A22" s="27"/>
      <c r="B22" s="56"/>
      <c r="C22" s="88"/>
      <c r="D22" s="89"/>
      <c r="E22" s="72"/>
      <c r="F22" s="59"/>
      <c r="G22" s="59"/>
      <c r="H22" s="59"/>
      <c r="I22" s="58"/>
      <c r="J22" s="57"/>
      <c r="K22" s="57"/>
      <c r="L22" s="64"/>
      <c r="M22" s="69"/>
      <c r="N22" s="70"/>
      <c r="O22" s="49"/>
      <c r="P22" s="55"/>
      <c r="Q22" s="12" t="str">
        <f t="shared" ref="Q22" si="3">IF( P22=0," ", IF(100-((M22/P22)*100)&gt;20,"viac ako 20%",0))</f>
        <v xml:space="preserve"> </v>
      </c>
    </row>
    <row r="23" spans="1:18" ht="15.75" thickBot="1" x14ac:dyDescent="0.3">
      <c r="A23" s="28"/>
      <c r="B23" s="29"/>
      <c r="C23" s="30"/>
      <c r="D23" s="31"/>
      <c r="E23" s="31"/>
      <c r="F23" s="32"/>
      <c r="G23" s="32"/>
      <c r="H23" s="62">
        <f>SUM(H13:H22)</f>
        <v>625.11</v>
      </c>
      <c r="I23" s="33"/>
      <c r="J23" s="29"/>
      <c r="K23" s="29"/>
      <c r="L23" s="30"/>
      <c r="M23" s="34"/>
      <c r="N23" s="35"/>
      <c r="O23" s="38"/>
      <c r="P23" s="39"/>
      <c r="Q23" s="12"/>
    </row>
    <row r="24" spans="1:18" ht="15.75" thickBot="1" x14ac:dyDescent="0.3">
      <c r="A24" s="51"/>
      <c r="B24" s="36"/>
      <c r="C24" s="36"/>
      <c r="D24" s="36"/>
      <c r="E24" s="36"/>
      <c r="F24" s="36"/>
      <c r="G24" s="36"/>
      <c r="H24" s="36"/>
      <c r="I24" s="36"/>
      <c r="J24" s="36"/>
      <c r="K24" s="142" t="s">
        <v>13</v>
      </c>
      <c r="L24" s="142"/>
      <c r="M24" s="39">
        <f>SUM(M13:M22)</f>
        <v>12374</v>
      </c>
      <c r="N24" s="37"/>
      <c r="O24" s="40" t="s">
        <v>14</v>
      </c>
      <c r="P24" s="34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3" t="s">
        <v>15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4">
        <f>P26-P24</f>
        <v>0</v>
      </c>
    </row>
    <row r="26" spans="1:18" ht="15.75" thickBot="1" x14ac:dyDescent="0.3">
      <c r="A26" s="143" t="s">
        <v>16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34">
        <f>IF("nie"=MID(I34,1,3),P24,(P24*1.2))</f>
        <v>0</v>
      </c>
    </row>
    <row r="27" spans="1:18" x14ac:dyDescent="0.25">
      <c r="A27" s="131" t="s">
        <v>17</v>
      </c>
      <c r="B27" s="131"/>
      <c r="C27" s="13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 x14ac:dyDescent="0.25">
      <c r="A28" s="146" t="s">
        <v>65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8" ht="25.5" customHeight="1" x14ac:dyDescent="0.25">
      <c r="A29" s="42" t="s">
        <v>57</v>
      </c>
      <c r="B29" s="42"/>
      <c r="C29" s="42"/>
      <c r="D29" s="42"/>
      <c r="E29" s="73"/>
      <c r="F29" s="42"/>
      <c r="G29" s="42"/>
      <c r="H29" s="43" t="s">
        <v>55</v>
      </c>
      <c r="I29" s="42"/>
      <c r="J29" s="42"/>
      <c r="K29" s="44"/>
      <c r="L29" s="44"/>
      <c r="M29" s="44"/>
      <c r="N29" s="44"/>
      <c r="O29" s="44"/>
      <c r="P29" s="44"/>
    </row>
    <row r="30" spans="1:18" ht="15" customHeight="1" x14ac:dyDescent="0.25">
      <c r="A30" s="133" t="s">
        <v>66</v>
      </c>
      <c r="B30" s="134"/>
      <c r="C30" s="134"/>
      <c r="D30" s="134"/>
      <c r="E30" s="134"/>
      <c r="F30" s="135"/>
      <c r="G30" s="132" t="s">
        <v>56</v>
      </c>
      <c r="H30" s="45" t="s">
        <v>18</v>
      </c>
      <c r="I30" s="125"/>
      <c r="J30" s="126"/>
      <c r="K30" s="126"/>
      <c r="L30" s="126"/>
      <c r="M30" s="126"/>
      <c r="N30" s="126"/>
      <c r="O30" s="126"/>
      <c r="P30" s="127"/>
    </row>
    <row r="31" spans="1:18" x14ac:dyDescent="0.25">
      <c r="A31" s="136"/>
      <c r="B31" s="137"/>
      <c r="C31" s="137"/>
      <c r="D31" s="137"/>
      <c r="E31" s="137"/>
      <c r="F31" s="138"/>
      <c r="G31" s="132"/>
      <c r="H31" s="45" t="s">
        <v>19</v>
      </c>
      <c r="I31" s="125"/>
      <c r="J31" s="126"/>
      <c r="K31" s="126"/>
      <c r="L31" s="126"/>
      <c r="M31" s="126"/>
      <c r="N31" s="126"/>
      <c r="O31" s="126"/>
      <c r="P31" s="127"/>
    </row>
    <row r="32" spans="1:18" ht="18" customHeight="1" x14ac:dyDescent="0.25">
      <c r="A32" s="136"/>
      <c r="B32" s="137"/>
      <c r="C32" s="137"/>
      <c r="D32" s="137"/>
      <c r="E32" s="137"/>
      <c r="F32" s="138"/>
      <c r="G32" s="132"/>
      <c r="H32" s="45" t="s">
        <v>20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5" t="s">
        <v>21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5" t="s">
        <v>22</v>
      </c>
      <c r="I34" s="125"/>
      <c r="J34" s="126"/>
      <c r="K34" s="126"/>
      <c r="L34" s="126"/>
      <c r="M34" s="126"/>
      <c r="N34" s="126"/>
      <c r="O34" s="126"/>
      <c r="P34" s="127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6"/>
      <c r="B36" s="137"/>
      <c r="C36" s="137"/>
      <c r="D36" s="137"/>
      <c r="E36" s="137"/>
      <c r="F36" s="138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9"/>
      <c r="B37" s="140"/>
      <c r="C37" s="140"/>
      <c r="D37" s="140"/>
      <c r="E37" s="140"/>
      <c r="F37" s="141"/>
      <c r="G37" s="44"/>
      <c r="H37" s="24"/>
      <c r="I37" s="18"/>
      <c r="J37" s="24"/>
      <c r="K37" s="24" t="s">
        <v>23</v>
      </c>
      <c r="L37" s="24"/>
      <c r="M37" s="128"/>
      <c r="N37" s="129"/>
      <c r="O37" s="130"/>
      <c r="P37" s="24"/>
    </row>
    <row r="38" spans="1:16" x14ac:dyDescent="0.25">
      <c r="A38" s="44"/>
      <c r="B38" s="44"/>
      <c r="C38" s="44"/>
      <c r="D38" s="44"/>
      <c r="E38" s="44"/>
      <c r="F38" s="44"/>
      <c r="G38" s="4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3">
    <mergeCell ref="C15:D15"/>
    <mergeCell ref="C19:D19"/>
    <mergeCell ref="C20:D20"/>
    <mergeCell ref="C18:D18"/>
    <mergeCell ref="C16:D16"/>
    <mergeCell ref="C17:D17"/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6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2021-05-20T07:37:31Z</cp:lastPrinted>
  <dcterms:created xsi:type="dcterms:W3CDTF">2012-08-13T12:29:09Z</dcterms:created>
  <dcterms:modified xsi:type="dcterms:W3CDTF">2021-05-20T07:40:22Z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