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VV - Krycí list rozpočtu" sheetId="1" r:id="rId1"/>
    <sheet name="VV - Rozpočet" sheetId="2" r:id="rId2"/>
  </sheets>
  <definedNames>
    <definedName name="_xlnm.Print_Titles" localSheetId="0">'VV - Krycí list rozpočtu'!$1:$3</definedName>
    <definedName name="_xlnm.Print_Titles" localSheetId="1">'VV - Rozpočet'!$1:$12</definedName>
  </definedNames>
  <calcPr fullCalcOnLoad="1"/>
</workbook>
</file>

<file path=xl/sharedStrings.xml><?xml version="1.0" encoding="utf-8"?>
<sst xmlns="http://schemas.openxmlformats.org/spreadsheetml/2006/main" count="203" uniqueCount="163">
  <si>
    <t>KRYCÍ LIST ROZPOČTU</t>
  </si>
  <si>
    <t>Názov stavby</t>
  </si>
  <si>
    <t>JKSO</t>
  </si>
  <si>
    <t>EČO</t>
  </si>
  <si>
    <t>Miesto</t>
  </si>
  <si>
    <t>IČO</t>
  </si>
  <si>
    <t>IČ DPH</t>
  </si>
  <si>
    <t>Objednávateľ</t>
  </si>
  <si>
    <t>Mesto Košice</t>
  </si>
  <si>
    <t>Projektant</t>
  </si>
  <si>
    <t>Spišprojekt, s.r.o.</t>
  </si>
  <si>
    <t>Zhotoviteľ</t>
  </si>
  <si>
    <t xml:space="preserve">   </t>
  </si>
  <si>
    <t>Spracoval</t>
  </si>
  <si>
    <t>Ing. Havaš</t>
  </si>
  <si>
    <t>Rozpočet číslo</t>
  </si>
  <si>
    <t>Dňa</t>
  </si>
  <si>
    <t>Položiek</t>
  </si>
  <si>
    <t>CPV</t>
  </si>
  <si>
    <t>20. 3. 2021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</si>
  <si>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</si>
  <si>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</si>
  <si>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</si>
  <si>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</si>
  <si>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</si>
  <si>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</si>
  <si>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</si>
  <si>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</si>
  <si>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</si>
  <si>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</si>
  <si>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</si>
  <si>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</si>
  <si>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</si>
  <si>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</si>
  <si>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</si>
  <si>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</si>
  <si>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</si>
  <si>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</si>
  <si>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</si>
  <si>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</si>
  <si>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</si>
  <si>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</si>
  <si>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</si>
  <si>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</si>
  <si>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</si>
  <si>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</si>
  <si>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</si>
  <si>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</si>
  <si>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</si>
  <si>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</si>
  <si>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</si>
  <si>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</si>
  <si>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</si>
  <si>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</si>
  <si>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</si>
  <si>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</si>
  <si>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</si>
  <si>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</si>
  <si>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</si>
  <si>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</si>
  <si>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</si>
  <si>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</si>
  <si>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</si>
  <si>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</si>
  <si>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</si>
  <si>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</si>
  <si>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</si>
  <si>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</si>
  <si>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</si>
  <si>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</si>
  <si>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</si>
  <si>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</si>
  <si>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</si>
  <si>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</si>
  <si>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</si>
  <si>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</si>
  <si>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</si>
  <si>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</si>
  <si>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</si>
  <si>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</si>
  <si>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</si>
  <si>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</si>
  <si>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</si>
  <si>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</si>
  <si>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</si>
  <si>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</si>
  <si>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</si>
  <si>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</si>
  <si>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</si>
  <si>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</si>
  <si>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</si>
  <si>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</si>
  <si>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</si>
  <si>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</si>
  <si>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</si>
  <si>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</si>
  <si>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ROZPOČET S VÝKAZOM  VÝMER</t>
  </si>
  <si>
    <t xml:space="preserve">Stavba:   </t>
  </si>
  <si>
    <t>Obnova asfaltového krytu komunikácii v Košiciach – ul. Americká trieda</t>
  </si>
  <si>
    <t>Objednávateľ: Mesto Košice</t>
  </si>
  <si>
    <t>Zhotoviteľ: Spišprojekt, s.r.o.</t>
  </si>
  <si>
    <t>Spracoval: Ing. Havaš</t>
  </si>
  <si>
    <t>Miesto: Košice</t>
  </si>
  <si>
    <t>Dátum:   20. 3. 2021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</si>
  <si>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</si>
  <si>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</si>
  <si>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</si>
  <si>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</si>
  <si>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</si>
  <si>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</si>
  <si>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</si>
  <si>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</si>
  <si>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</si>
  <si>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113152640.S</t>
  </si>
  <si>
    <t xml:space="preserve">Frézovanie asf. podkladu alebo krytu bez prek., plochy cez 1000 do 10000 m2, pruh š. cez 1 m do 2 m, hr. 100 mm  0,254 t   </t>
  </si>
  <si>
    <t>m2</t>
  </si>
  <si>
    <t>113206111.S</t>
  </si>
  <si>
    <t xml:space="preserve">Vytrhanie obrúb betónových, s vybúraním lôžka, z krajníkov alebo obrubníkov stojatých,  -0,14500t   </t>
  </si>
  <si>
    <t>m</t>
  </si>
  <si>
    <t>113307231.S</t>
  </si>
  <si>
    <t xml:space="preserve">Odstránenie podkladu v ploche nad 200 m2 z betónu prostého, hr. vrstvy do 150 mm,  -0,22500t   </t>
  </si>
  <si>
    <t>ryha pre obrubníky</t>
  </si>
  <si>
    <t>181101102.S</t>
  </si>
  <si>
    <t xml:space="preserve">Úprava pláne v zárezoch v hornine 1-4 so zhutnením   </t>
  </si>
  <si>
    <t xml:space="preserve">Komunikácie   </t>
  </si>
  <si>
    <t>573111112.S</t>
  </si>
  <si>
    <t xml:space="preserve">Postrek asfaltový infiltračný s posypom kamenivom z asfaltu cestného v množstve 1,00 kg/m2   </t>
  </si>
  <si>
    <t>573211111.S</t>
  </si>
  <si>
    <t xml:space="preserve">Postrek asfaltový spojovací bez posypu kamenivom z asfaltu cestného v množstve 0,70 kg/m2   </t>
  </si>
  <si>
    <t>577144241.S</t>
  </si>
  <si>
    <t xml:space="preserve">Asfaltový betón vrstva obrusná AC 11 O v pruhu š. nad 3 m z nemodifik. asfaltu tr. II, po zhutnení hr. 40 mm   </t>
  </si>
  <si>
    <t>577144341.S</t>
  </si>
  <si>
    <t xml:space="preserve">Asfaltový betón vrstva obrusná alebo ložná AC 16 v pruhu š. nad 3 m z nemodifik. asfaltu tr. II, po zhutnení hr. 60 mm   </t>
  </si>
  <si>
    <t>577Pol.2</t>
  </si>
  <si>
    <t xml:space="preserve">Zhotovenie bezbariérového prechodu so slepeckej dlažby (200x200) - nopky a drážky so zarezaním, vybúraním, naložením na dopravný prostriedok, lôžkom, uložením sutiny na skládky, poplatkom, zapieskovaním D+M – viď. príloha TS  </t>
  </si>
  <si>
    <t>kpl.</t>
  </si>
  <si>
    <t xml:space="preserve">Rúrové vedenie   </t>
  </si>
  <si>
    <t>899pol1.</t>
  </si>
  <si>
    <t xml:space="preserve">Prečistenie a prepláchnutie dažďového vpustu s košom vrátane odvozu kalu na skládku   </t>
  </si>
  <si>
    <t>ks</t>
  </si>
  <si>
    <t xml:space="preserve">Ostatné konštrukcie a práce-búranie   </t>
  </si>
  <si>
    <t>916362112.S</t>
  </si>
  <si>
    <t xml:space="preserve">Osadenie cestného obrubníka betónového stojatého do lôžka z betónu prostého tr. C 16/20 s bočnou oporou   </t>
  </si>
  <si>
    <t>592170001000</t>
  </si>
  <si>
    <t xml:space="preserve">Obrubník cestný, lxšxv 1000x150x260 mm   </t>
  </si>
  <si>
    <t xml:space="preserve">Spotreba 1 ks/bm.   </t>
  </si>
  <si>
    <t>919720111.S</t>
  </si>
  <si>
    <t>Zhotovenie vrstvy z geomreže s presahom  (presahy 10% výmery)</t>
  </si>
  <si>
    <t>693210000100.S</t>
  </si>
  <si>
    <t xml:space="preserve">Geomreža zo sklenených vlákien pre spevnenie asfaltového krytu, samolep., min. parametre: pevnosť v ťahu 100/100 kN/m, predĺženie pri pretrhnutí 2,5 %, šírka 3 m        </t>
  </si>
  <si>
    <t>919721211.S</t>
  </si>
  <si>
    <t xml:space="preserve">Zaliatie škár podkl. hĺ. do 40 mm, š. nad 20 do 40 mm pružnou modifikovanou zálievkou s odstránením úlomkov a vyčistením </t>
  </si>
  <si>
    <t>919735112.S</t>
  </si>
  <si>
    <t xml:space="preserve">Rezanie existujúceho asfaltového krytu alebo podkladu hĺbky nad 50 do 100 mm   </t>
  </si>
  <si>
    <t>938909315.S</t>
  </si>
  <si>
    <t xml:space="preserve">Odstránenie blata, prachu alebo hlineného nánosu, z povrchu podkladu alebo krytu bet. alebo asfalt. zametacou kefou   </t>
  </si>
  <si>
    <t>Projekt dočasného dopravného značenia</t>
  </si>
  <si>
    <t>kpl</t>
  </si>
  <si>
    <t>Dočasné dopravné značenie podľa projektu</t>
  </si>
  <si>
    <t>Porealizačné zakreslenie 2x v tlačenej podobe, 2x na CD nosiči</t>
  </si>
  <si>
    <t xml:space="preserve">Vytýčenie podzemných inžinierskych sietí </t>
  </si>
  <si>
    <t xml:space="preserve">Celkom   </t>
  </si>
  <si>
    <t xml:space="preserve"> POZNÁMKA: položky sú uvedené vrátane prepravy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</si>
</sst>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;\-#,##0"/>
    <numFmt numFmtId="167" formatCode="#,##0_*\€;\-#,##0_*\€"/>
    <numFmt numFmtId="168" formatCode="#,##0.00;\-#,##0.00"/>
    <numFmt numFmtId="169" formatCode="0.00"/>
    <numFmt numFmtId="170" formatCode="#,##0.000;\-#,##0.000"/>
  </numFmts>
  <fonts count="26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 CE"/>
      <family val="0"/>
    </font>
    <font>
      <b/>
      <sz val="8"/>
      <name val="MS Sans Serif"/>
      <family val="0"/>
    </font>
    <font>
      <b/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54"/>
      <name val="Arial CE"/>
      <family val="0"/>
    </font>
    <font>
      <i/>
      <sz val="8"/>
      <color indexed="54"/>
      <name val="MS Sans Serif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4"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3" xfId="0" applyFont="1" applyBorder="1" applyAlignment="1" applyProtection="1">
      <alignment horizontal="left" vertical="center"/>
      <protection/>
    </xf>
    <xf numFmtId="164" fontId="4" fillId="0" borderId="4" xfId="0" applyFont="1" applyBorder="1" applyAlignment="1" applyProtection="1">
      <alignment horizontal="left" vertical="center"/>
      <protection/>
    </xf>
    <xf numFmtId="164" fontId="5" fillId="0" borderId="9" xfId="0" applyNumberFormat="1" applyFont="1" applyBorder="1" applyAlignment="1" applyProtection="1">
      <alignment horizontal="left" vertical="center" wrapText="1"/>
      <protection/>
    </xf>
    <xf numFmtId="164" fontId="4" fillId="0" borderId="10" xfId="0" applyFont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4" fontId="6" fillId="0" borderId="12" xfId="0" applyFont="1" applyBorder="1" applyAlignment="1" applyProtection="1">
      <alignment horizontal="left" vertical="center" wrapText="1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4" fillId="0" borderId="14" xfId="0" applyFont="1" applyBorder="1" applyAlignment="1" applyProtection="1">
      <alignment horizontal="left" vertical="center"/>
      <protection/>
    </xf>
    <xf numFmtId="164" fontId="6" fillId="0" borderId="15" xfId="0" applyFont="1" applyBorder="1" applyAlignment="1" applyProtection="1">
      <alignment horizontal="left" vertical="center" wrapText="1"/>
      <protection/>
    </xf>
    <xf numFmtId="164" fontId="7" fillId="0" borderId="16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/>
      <protection/>
    </xf>
    <xf numFmtId="164" fontId="7" fillId="0" borderId="9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/>
      <protection/>
    </xf>
    <xf numFmtId="164" fontId="6" fillId="0" borderId="4" xfId="0" applyFont="1" applyBorder="1" applyAlignment="1" applyProtection="1">
      <alignment horizontal="left" vertical="center"/>
      <protection/>
    </xf>
    <xf numFmtId="164" fontId="7" fillId="0" borderId="12" xfId="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top"/>
      <protection/>
    </xf>
    <xf numFmtId="164" fontId="4" fillId="0" borderId="4" xfId="0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7" fillId="0" borderId="15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 wrapText="1"/>
      <protection/>
    </xf>
    <xf numFmtId="164" fontId="4" fillId="0" borderId="5" xfId="0" applyFont="1" applyBorder="1" applyAlignment="1" applyProtection="1">
      <alignment horizontal="left" vertical="top"/>
      <protection/>
    </xf>
    <xf numFmtId="164" fontId="4" fillId="0" borderId="9" xfId="0" applyFont="1" applyBorder="1" applyAlignment="1" applyProtection="1">
      <alignment horizontal="left" vertical="center"/>
      <protection/>
    </xf>
    <xf numFmtId="164" fontId="4" fillId="0" borderId="18" xfId="0" applyFont="1" applyBorder="1" applyAlignment="1" applyProtection="1">
      <alignment horizontal="left" vertical="center"/>
      <protection/>
    </xf>
    <xf numFmtId="164" fontId="4" fillId="0" borderId="15" xfId="0" applyFont="1" applyBorder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left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8" fillId="0" borderId="20" xfId="0" applyFont="1" applyBorder="1" applyAlignment="1" applyProtection="1">
      <alignment horizontal="lef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left" vertical="center"/>
      <protection/>
    </xf>
    <xf numFmtId="164" fontId="1" fillId="0" borderId="22" xfId="0" applyFont="1" applyBorder="1" applyAlignment="1" applyProtection="1">
      <alignment horizontal="left" vertical="center"/>
      <protection/>
    </xf>
    <xf numFmtId="164" fontId="1" fillId="0" borderId="23" xfId="0" applyFont="1" applyBorder="1" applyAlignment="1" applyProtection="1">
      <alignment horizontal="left" vertical="center"/>
      <protection/>
    </xf>
    <xf numFmtId="164" fontId="1" fillId="0" borderId="24" xfId="0" applyFont="1" applyBorder="1" applyAlignment="1" applyProtection="1">
      <alignment horizontal="left" vertical="center"/>
      <protection/>
    </xf>
    <xf numFmtId="164" fontId="1" fillId="0" borderId="25" xfId="0" applyFont="1" applyBorder="1" applyAlignment="1" applyProtection="1">
      <alignment horizontal="left" vertical="center"/>
      <protection/>
    </xf>
    <xf numFmtId="164" fontId="9" fillId="0" borderId="24" xfId="0" applyFont="1" applyBorder="1" applyAlignment="1" applyProtection="1">
      <alignment horizontal="left" vertical="center"/>
      <protection/>
    </xf>
    <xf numFmtId="164" fontId="9" fillId="0" borderId="25" xfId="0" applyFont="1" applyBorder="1" applyAlignment="1" applyProtection="1">
      <alignment horizontal="left" vertical="center"/>
      <protection/>
    </xf>
    <xf numFmtId="164" fontId="1" fillId="0" borderId="26" xfId="0" applyFont="1" applyBorder="1" applyAlignment="1" applyProtection="1">
      <alignment horizontal="left" vertical="center"/>
      <protection/>
    </xf>
    <xf numFmtId="164" fontId="1" fillId="0" borderId="27" xfId="0" applyFont="1" applyBorder="1" applyAlignment="1" applyProtection="1">
      <alignment horizontal="left" vertical="center"/>
      <protection/>
    </xf>
    <xf numFmtId="164" fontId="1" fillId="0" borderId="28" xfId="0" applyFont="1" applyBorder="1" applyAlignment="1" applyProtection="1">
      <alignment horizontal="left" vertical="center"/>
      <protection/>
    </xf>
    <xf numFmtId="164" fontId="1" fillId="0" borderId="29" xfId="0" applyFont="1" applyBorder="1" applyAlignment="1" applyProtection="1">
      <alignment horizontal="left" vertical="center"/>
      <protection/>
    </xf>
    <xf numFmtId="166" fontId="1" fillId="0" borderId="30" xfId="0" applyNumberFormat="1" applyFont="1" applyBorder="1" applyAlignment="1" applyProtection="1">
      <alignment horizontal="right" vertical="center"/>
      <protection/>
    </xf>
    <xf numFmtId="166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0" xfId="0" applyFont="1" applyBorder="1" applyAlignment="1" applyProtection="1">
      <alignment horizontal="left" vertical="center"/>
      <protection/>
    </xf>
    <xf numFmtId="164" fontId="1" fillId="0" borderId="31" xfId="0" applyFont="1" applyBorder="1" applyAlignment="1" applyProtection="1">
      <alignment horizontal="left" vertical="center"/>
      <protection/>
    </xf>
    <xf numFmtId="16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2" xfId="0" applyFont="1" applyBorder="1" applyAlignment="1" applyProtection="1">
      <alignment horizontal="left" vertical="center"/>
      <protection/>
    </xf>
    <xf numFmtId="164" fontId="8" fillId="0" borderId="19" xfId="0" applyFont="1" applyBorder="1" applyAlignment="1" applyProtection="1">
      <alignment horizontal="left" vertical="center"/>
      <protection/>
    </xf>
    <xf numFmtId="164" fontId="10" fillId="0" borderId="20" xfId="0" applyFont="1" applyBorder="1" applyAlignment="1" applyProtection="1">
      <alignment horizontal="left" vertical="center" wrapText="1"/>
      <protection/>
    </xf>
    <xf numFmtId="164" fontId="8" fillId="0" borderId="7" xfId="0" applyFont="1" applyBorder="1" applyAlignment="1" applyProtection="1">
      <alignment horizontal="left" vertical="center"/>
      <protection/>
    </xf>
    <xf numFmtId="164" fontId="8" fillId="0" borderId="21" xfId="0" applyFont="1" applyBorder="1" applyAlignment="1" applyProtection="1">
      <alignment horizontal="left" vertical="center"/>
      <protection/>
    </xf>
    <xf numFmtId="164" fontId="11" fillId="0" borderId="22" xfId="0" applyFont="1" applyBorder="1" applyAlignment="1" applyProtection="1">
      <alignment horizontal="left" vertical="center"/>
      <protection/>
    </xf>
    <xf numFmtId="164" fontId="8" fillId="0" borderId="24" xfId="0" applyFont="1" applyBorder="1" applyAlignment="1" applyProtection="1">
      <alignment horizontal="left" vertical="center"/>
      <protection/>
    </xf>
    <xf numFmtId="164" fontId="8" fillId="0" borderId="25" xfId="0" applyFont="1" applyBorder="1" applyAlignment="1" applyProtection="1">
      <alignment horizontal="left" vertical="center"/>
      <protection/>
    </xf>
    <xf numFmtId="164" fontId="8" fillId="0" borderId="23" xfId="0" applyFont="1" applyBorder="1" applyAlignment="1" applyProtection="1">
      <alignment horizontal="left" vertical="center"/>
      <protection/>
    </xf>
    <xf numFmtId="164" fontId="12" fillId="0" borderId="27" xfId="0" applyFont="1" applyBorder="1" applyAlignment="1" applyProtection="1">
      <alignment horizontal="left" vertical="center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6" xfId="0" applyFont="1" applyBorder="1" applyAlignment="1" applyProtection="1">
      <alignment horizontal="left" vertical="center"/>
      <protection/>
    </xf>
    <xf numFmtId="164" fontId="4" fillId="0" borderId="33" xfId="0" applyFont="1" applyBorder="1" applyAlignment="1" applyProtection="1">
      <alignment horizontal="center" vertical="center"/>
      <protection/>
    </xf>
    <xf numFmtId="164" fontId="8" fillId="0" borderId="34" xfId="0" applyFont="1" applyBorder="1" applyAlignment="1" applyProtection="1">
      <alignment horizontal="left" vertical="center"/>
      <protection/>
    </xf>
    <xf numFmtId="164" fontId="1" fillId="0" borderId="35" xfId="0" applyFont="1" applyBorder="1" applyAlignment="1" applyProtection="1">
      <alignment horizontal="left" vertical="center"/>
      <protection/>
    </xf>
    <xf numFmtId="164" fontId="4" fillId="0" borderId="36" xfId="0" applyFont="1" applyBorder="1" applyAlignment="1" applyProtection="1">
      <alignment horizontal="left" vertical="center"/>
      <protection/>
    </xf>
    <xf numFmtId="168" fontId="9" fillId="0" borderId="37" xfId="0" applyNumberFormat="1" applyFont="1" applyBorder="1" applyAlignment="1" applyProtection="1">
      <alignment horizontal="right" vertical="center"/>
      <protection/>
    </xf>
    <xf numFmtId="164" fontId="1" fillId="0" borderId="38" xfId="0" applyFont="1" applyBorder="1" applyAlignment="1" applyProtection="1">
      <alignment horizontal="left" vertical="center"/>
      <protection/>
    </xf>
    <xf numFmtId="164" fontId="4" fillId="0" borderId="37" xfId="0" applyFont="1" applyBorder="1" applyAlignment="1" applyProtection="1">
      <alignment horizontal="left" vertical="center"/>
      <protection/>
    </xf>
    <xf numFmtId="164" fontId="1" fillId="0" borderId="39" xfId="0" applyFont="1" applyBorder="1" applyAlignment="1" applyProtection="1">
      <alignment horizontal="left" vertical="center"/>
      <protection/>
    </xf>
    <xf numFmtId="168" fontId="1" fillId="0" borderId="37" xfId="0" applyNumberFormat="1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/>
      <protection/>
    </xf>
    <xf numFmtId="164" fontId="1" fillId="0" borderId="40" xfId="0" applyFont="1" applyBorder="1" applyAlignment="1" applyProtection="1">
      <alignment horizontal="left" vertical="center"/>
      <protection/>
    </xf>
    <xf numFmtId="169" fontId="13" fillId="0" borderId="40" xfId="0" applyNumberFormat="1" applyFont="1" applyBorder="1" applyAlignment="1" applyProtection="1">
      <alignment horizontal="right" vertical="center"/>
      <protection/>
    </xf>
    <xf numFmtId="164" fontId="8" fillId="0" borderId="41" xfId="0" applyFont="1" applyBorder="1" applyAlignment="1" applyProtection="1">
      <alignment horizontal="left" vertical="center"/>
      <protection/>
    </xf>
    <xf numFmtId="164" fontId="1" fillId="0" borderId="42" xfId="0" applyFont="1" applyBorder="1" applyAlignment="1" applyProtection="1">
      <alignment horizontal="left" vertical="center"/>
      <protection/>
    </xf>
    <xf numFmtId="164" fontId="7" fillId="0" borderId="40" xfId="0" applyFont="1" applyBorder="1" applyAlignment="1" applyProtection="1">
      <alignment horizontal="left" vertical="center"/>
      <protection/>
    </xf>
    <xf numFmtId="164" fontId="4" fillId="0" borderId="43" xfId="0" applyFont="1" applyBorder="1" applyAlignment="1" applyProtection="1">
      <alignment horizontal="center" vertical="center"/>
      <protection/>
    </xf>
    <xf numFmtId="164" fontId="4" fillId="0" borderId="40" xfId="0" applyFont="1" applyBorder="1" applyAlignment="1" applyProtection="1">
      <alignment horizontal="left" vertical="center"/>
      <protection/>
    </xf>
    <xf numFmtId="169" fontId="13" fillId="0" borderId="39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37" xfId="0" applyFont="1" applyBorder="1" applyAlignment="1" applyProtection="1">
      <alignment horizontal="left" vertical="center"/>
      <protection/>
    </xf>
    <xf numFmtId="164" fontId="4" fillId="0" borderId="44" xfId="0" applyFont="1" applyBorder="1" applyAlignment="1" applyProtection="1">
      <alignment horizontal="center" vertical="center"/>
      <protection/>
    </xf>
    <xf numFmtId="164" fontId="4" fillId="0" borderId="31" xfId="0" applyFont="1" applyBorder="1" applyAlignment="1" applyProtection="1">
      <alignment horizontal="left" vertical="center"/>
      <protection/>
    </xf>
    <xf numFmtId="168" fontId="9" fillId="0" borderId="31" xfId="0" applyNumberFormat="1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left" vertical="top"/>
      <protection/>
    </xf>
    <xf numFmtId="164" fontId="1" fillId="0" borderId="2" xfId="0" applyFont="1" applyBorder="1" applyAlignment="1" applyProtection="1">
      <alignment horizontal="left" vertical="center"/>
      <protection/>
    </xf>
    <xf numFmtId="164" fontId="1" fillId="0" borderId="45" xfId="0" applyFont="1" applyBorder="1" applyAlignment="1" applyProtection="1">
      <alignment horizontal="left" vertical="center"/>
      <protection/>
    </xf>
    <xf numFmtId="164" fontId="1" fillId="0" borderId="46" xfId="0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left" vertical="center"/>
      <protection/>
    </xf>
    <xf numFmtId="164" fontId="1" fillId="0" borderId="47" xfId="0" applyFont="1" applyBorder="1" applyAlignment="1" applyProtection="1">
      <alignment horizontal="left" vertical="center"/>
      <protection/>
    </xf>
    <xf numFmtId="164" fontId="1" fillId="0" borderId="48" xfId="0" applyFont="1" applyBorder="1" applyAlignment="1" applyProtection="1">
      <alignment horizontal="left" vertical="center"/>
      <protection/>
    </xf>
    <xf numFmtId="169" fontId="13" fillId="0" borderId="0" xfId="0" applyNumberFormat="1" applyFont="1" applyAlignment="1" applyProtection="1">
      <alignment horizontal="right" vertical="center"/>
      <protection/>
    </xf>
    <xf numFmtId="164" fontId="1" fillId="0" borderId="5" xfId="0" applyFont="1" applyBorder="1" applyAlignment="1" applyProtection="1">
      <alignment horizontal="left" vertical="center"/>
      <protection/>
    </xf>
    <xf numFmtId="164" fontId="4" fillId="0" borderId="49" xfId="0" applyFont="1" applyBorder="1" applyAlignment="1" applyProtection="1">
      <alignment horizontal="left"/>
      <protection/>
    </xf>
    <xf numFmtId="164" fontId="4" fillId="0" borderId="41" xfId="0" applyFont="1" applyBorder="1" applyAlignment="1" applyProtection="1">
      <alignment horizontal="left"/>
      <protection/>
    </xf>
    <xf numFmtId="169" fontId="13" fillId="0" borderId="26" xfId="0" applyNumberFormat="1" applyFont="1" applyBorder="1" applyAlignment="1" applyProtection="1">
      <alignment horizontal="right" vertical="center"/>
      <protection/>
    </xf>
    <xf numFmtId="164" fontId="1" fillId="0" borderId="50" xfId="0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 wrapText="1"/>
      <protection/>
    </xf>
    <xf numFmtId="169" fontId="7" fillId="0" borderId="40" xfId="0" applyNumberFormat="1" applyFont="1" applyBorder="1" applyAlignment="1" applyProtection="1">
      <alignment horizontal="right" vertical="center"/>
      <protection/>
    </xf>
    <xf numFmtId="164" fontId="4" fillId="0" borderId="26" xfId="0" applyFont="1" applyBorder="1" applyAlignment="1" applyProtection="1">
      <alignment horizontal="center" vertical="center"/>
      <protection/>
    </xf>
    <xf numFmtId="168" fontId="7" fillId="0" borderId="40" xfId="0" applyNumberFormat="1" applyFont="1" applyBorder="1" applyAlignment="1" applyProtection="1">
      <alignment horizontal="left" vertical="center"/>
      <protection/>
    </xf>
    <xf numFmtId="164" fontId="4" fillId="0" borderId="39" xfId="0" applyFont="1" applyBorder="1" applyAlignment="1" applyProtection="1">
      <alignment horizontal="left" vertical="center"/>
      <protection/>
    </xf>
    <xf numFmtId="168" fontId="9" fillId="0" borderId="41" xfId="0" applyNumberFormat="1" applyFont="1" applyBorder="1" applyAlignment="1" applyProtection="1">
      <alignment horizontal="right" vertical="center"/>
      <protection/>
    </xf>
    <xf numFmtId="164" fontId="12" fillId="0" borderId="51" xfId="0" applyFont="1" applyBorder="1" applyAlignment="1" applyProtection="1">
      <alignment horizontal="left" vertical="top"/>
      <protection/>
    </xf>
    <xf numFmtId="164" fontId="1" fillId="0" borderId="52" xfId="0" applyFont="1" applyBorder="1" applyAlignment="1" applyProtection="1">
      <alignment horizontal="left" vertical="center"/>
      <protection/>
    </xf>
    <xf numFmtId="164" fontId="1" fillId="0" borderId="34" xfId="0" applyFont="1" applyBorder="1" applyAlignment="1" applyProtection="1">
      <alignment horizontal="left" vertical="center"/>
      <protection/>
    </xf>
    <xf numFmtId="164" fontId="1" fillId="0" borderId="53" xfId="0" applyFont="1" applyBorder="1" applyAlignment="1" applyProtection="1">
      <alignment horizontal="left" vertical="center"/>
      <protection/>
    </xf>
    <xf numFmtId="164" fontId="14" fillId="0" borderId="0" xfId="0" applyFont="1" applyAlignment="1" applyProtection="1">
      <alignment horizontal="left"/>
      <protection/>
    </xf>
    <xf numFmtId="168" fontId="14" fillId="0" borderId="0" xfId="0" applyNumberFormat="1" applyFont="1" applyAlignment="1" applyProtection="1">
      <alignment horizontal="left"/>
      <protection/>
    </xf>
    <xf numFmtId="164" fontId="8" fillId="0" borderId="4" xfId="0" applyFont="1" applyBorder="1" applyAlignment="1" applyProtection="1">
      <alignment horizontal="left" vertical="top"/>
      <protection/>
    </xf>
    <xf numFmtId="164" fontId="8" fillId="0" borderId="0" xfId="0" applyFont="1" applyAlignment="1" applyProtection="1">
      <alignment horizontal="left" vertical="center"/>
      <protection/>
    </xf>
    <xf numFmtId="168" fontId="10" fillId="0" borderId="31" xfId="0" applyNumberFormat="1" applyFont="1" applyBorder="1" applyAlignment="1" applyProtection="1">
      <alignment horizontal="right" vertical="center"/>
      <protection/>
    </xf>
    <xf numFmtId="164" fontId="8" fillId="0" borderId="51" xfId="0" applyFont="1" applyBorder="1" applyAlignment="1" applyProtection="1">
      <alignment horizontal="left" vertical="top"/>
      <protection/>
    </xf>
    <xf numFmtId="164" fontId="4" fillId="0" borderId="6" xfId="0" applyFont="1" applyBorder="1" applyAlignment="1" applyProtection="1">
      <alignment horizontal="left"/>
      <protection/>
    </xf>
    <xf numFmtId="164" fontId="1" fillId="0" borderId="54" xfId="0" applyFont="1" applyBorder="1" applyAlignment="1" applyProtection="1">
      <alignment horizontal="left" vertical="center"/>
      <protection/>
    </xf>
    <xf numFmtId="164" fontId="4" fillId="0" borderId="55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 vertical="center"/>
      <protection/>
    </xf>
    <xf numFmtId="166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70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164" fontId="15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left"/>
      <protection/>
    </xf>
    <xf numFmtId="164" fontId="16" fillId="0" borderId="0" xfId="0" applyFont="1" applyBorder="1" applyAlignment="1">
      <alignment horizontal="left" vertical="center"/>
    </xf>
    <xf numFmtId="164" fontId="7" fillId="0" borderId="0" xfId="0" applyFont="1" applyAlignment="1" applyProtection="1">
      <alignment horizontal="left"/>
      <protection/>
    </xf>
    <xf numFmtId="164" fontId="1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Alignment="1" applyProtection="1">
      <alignment horizontal="left" vertical="top" wrapText="1"/>
      <protection/>
    </xf>
    <xf numFmtId="170" fontId="7" fillId="0" borderId="0" xfId="0" applyNumberFormat="1" applyFont="1" applyAlignment="1" applyProtection="1">
      <alignment horizontal="right" vertical="top"/>
      <protection/>
    </xf>
    <xf numFmtId="168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Border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8" fillId="2" borderId="56" xfId="0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70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left" wrapText="1"/>
    </xf>
    <xf numFmtId="170" fontId="20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right"/>
    </xf>
    <xf numFmtId="166" fontId="7" fillId="0" borderId="56" xfId="0" applyNumberFormat="1" applyFont="1" applyBorder="1" applyAlignment="1">
      <alignment horizontal="right"/>
    </xf>
    <xf numFmtId="164" fontId="7" fillId="0" borderId="56" xfId="0" applyFont="1" applyBorder="1" applyAlignment="1">
      <alignment horizontal="left" wrapText="1"/>
    </xf>
    <xf numFmtId="170" fontId="7" fillId="0" borderId="56" xfId="0" applyNumberFormat="1" applyFont="1" applyBorder="1" applyAlignment="1">
      <alignment horizontal="right"/>
    </xf>
    <xf numFmtId="168" fontId="7" fillId="0" borderId="56" xfId="0" applyNumberFormat="1" applyFont="1" applyBorder="1" applyAlignment="1">
      <alignment horizontal="right"/>
    </xf>
    <xf numFmtId="166" fontId="21" fillId="0" borderId="56" xfId="0" applyNumberFormat="1" applyFont="1" applyFill="1" applyBorder="1" applyAlignment="1">
      <alignment horizontal="right" vertical="top"/>
    </xf>
    <xf numFmtId="164" fontId="21" fillId="0" borderId="56" xfId="0" applyFont="1" applyFill="1" applyBorder="1" applyAlignment="1">
      <alignment horizontal="left" vertical="top" wrapText="1"/>
    </xf>
    <xf numFmtId="170" fontId="21" fillId="0" borderId="56" xfId="0" applyNumberFormat="1" applyFont="1" applyFill="1" applyBorder="1" applyAlignment="1">
      <alignment horizontal="right" vertical="top"/>
    </xf>
    <xf numFmtId="168" fontId="21" fillId="0" borderId="56" xfId="0" applyNumberFormat="1" applyFont="1" applyFill="1" applyBorder="1" applyAlignment="1">
      <alignment horizontal="right" vertical="top"/>
    </xf>
    <xf numFmtId="164" fontId="22" fillId="0" borderId="0" xfId="0" applyFont="1" applyFill="1" applyAlignment="1">
      <alignment horizontal="left" vertical="top"/>
    </xf>
    <xf numFmtId="166" fontId="23" fillId="0" borderId="56" xfId="0" applyNumberFormat="1" applyFont="1" applyBorder="1" applyAlignment="1">
      <alignment horizontal="right"/>
    </xf>
    <xf numFmtId="164" fontId="23" fillId="0" borderId="56" xfId="0" applyFont="1" applyBorder="1" applyAlignment="1">
      <alignment horizontal="left" wrapText="1"/>
    </xf>
    <xf numFmtId="170" fontId="23" fillId="0" borderId="56" xfId="0" applyNumberFormat="1" applyFont="1" applyBorder="1" applyAlignment="1">
      <alignment horizontal="right"/>
    </xf>
    <xf numFmtId="168" fontId="23" fillId="0" borderId="56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 vertical="center"/>
    </xf>
    <xf numFmtId="164" fontId="24" fillId="0" borderId="0" xfId="0" applyFont="1" applyAlignment="1">
      <alignment horizontal="left" vertical="center" wrapText="1"/>
    </xf>
    <xf numFmtId="170" fontId="24" fillId="0" borderId="0" xfId="0" applyNumberFormat="1" applyFont="1" applyAlignment="1">
      <alignment horizontal="right" vertical="center"/>
    </xf>
    <xf numFmtId="168" fontId="24" fillId="0" borderId="0" xfId="0" applyNumberFormat="1" applyFont="1" applyAlignment="1">
      <alignment horizontal="right" vertical="center"/>
    </xf>
    <xf numFmtId="164" fontId="0" fillId="0" borderId="36" xfId="0" applyFont="1" applyBorder="1" applyAlignment="1">
      <alignment vertical="top" wrapText="1"/>
    </xf>
    <xf numFmtId="164" fontId="0" fillId="0" borderId="0" xfId="0" applyFont="1" applyAlignment="1">
      <alignment vertical="top" wrapText="1"/>
    </xf>
    <xf numFmtId="166" fontId="25" fillId="0" borderId="0" xfId="0" applyNumberFormat="1" applyFont="1" applyAlignment="1">
      <alignment horizontal="right"/>
    </xf>
    <xf numFmtId="164" fontId="25" fillId="0" borderId="0" xfId="0" applyFont="1" applyAlignment="1">
      <alignment horizontal="left" wrapText="1"/>
    </xf>
    <xf numFmtId="170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33203125" defaultRowHeight="12" customHeight="1"/>
  <cols>
    <col min="1" max="1" width="3.16015625" style="1" customWidth="1"/>
    <col min="2" max="2" width="2.16015625" style="1" customWidth="1"/>
    <col min="3" max="3" width="3.83203125" style="1" customWidth="1"/>
    <col min="4" max="4" width="8.16015625" style="1" customWidth="1"/>
    <col min="5" max="5" width="15.83203125" style="1" customWidth="1"/>
    <col min="6" max="6" width="1.0078125" style="1" customWidth="1"/>
    <col min="7" max="7" width="3.16015625" style="1" customWidth="1"/>
    <col min="8" max="8" width="4" style="1" customWidth="1"/>
    <col min="9" max="9" width="10.16015625" style="1" customWidth="1"/>
    <col min="10" max="10" width="15.83203125" style="1" customWidth="1"/>
    <col min="11" max="11" width="0.82421875" style="1" customWidth="1"/>
    <col min="12" max="12" width="3.16015625" style="1" customWidth="1"/>
    <col min="13" max="13" width="4.33203125" style="1" customWidth="1"/>
    <col min="14" max="14" width="5.66015625" style="1" customWidth="1"/>
    <col min="15" max="15" width="3.66015625" style="1" customWidth="1"/>
    <col min="16" max="16" width="13.16015625" style="1" customWidth="1"/>
    <col min="17" max="17" width="4.83203125" style="1" customWidth="1"/>
    <col min="18" max="18" width="15.83203125" style="1" customWidth="1"/>
    <col min="19" max="19" width="0.82421875" style="1" customWidth="1"/>
    <col min="20" max="16384" width="10.33203125" style="2" customWidth="1"/>
  </cols>
  <sheetData>
    <row r="1" spans="1:19" s="1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1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9">
        <f>'VV - Rozpočet'!B2</f>
        <v>0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2</v>
      </c>
      <c r="Q5" s="20"/>
      <c r="R5" s="21"/>
      <c r="S5" s="22"/>
    </row>
    <row r="6" spans="1:19" s="1" customFormat="1" ht="24.75" customHeight="1">
      <c r="A6" s="18"/>
      <c r="B6" s="16"/>
      <c r="C6" s="16"/>
      <c r="D6" s="16"/>
      <c r="E6" s="23"/>
      <c r="F6" s="23"/>
      <c r="G6" s="23"/>
      <c r="H6" s="23"/>
      <c r="I6" s="23"/>
      <c r="J6" s="23"/>
      <c r="K6" s="23"/>
      <c r="L6" s="23"/>
      <c r="M6" s="23"/>
      <c r="N6" s="16"/>
      <c r="O6" s="16"/>
      <c r="P6" s="16" t="s">
        <v>3</v>
      </c>
      <c r="Q6" s="24"/>
      <c r="R6" s="25"/>
      <c r="S6" s="22"/>
    </row>
    <row r="7" spans="1:19" s="1" customFormat="1" ht="24.75" customHeight="1">
      <c r="A7" s="18"/>
      <c r="B7" s="16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16"/>
      <c r="O7" s="16"/>
      <c r="P7" s="16" t="s">
        <v>4</v>
      </c>
      <c r="Q7" s="27"/>
      <c r="R7" s="28"/>
      <c r="S7" s="22"/>
    </row>
    <row r="8" spans="1:19" s="1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</v>
      </c>
      <c r="Q8" s="16"/>
      <c r="R8" s="16" t="s">
        <v>6</v>
      </c>
      <c r="S8" s="22"/>
    </row>
    <row r="9" spans="1:19" s="1" customFormat="1" ht="24.75" customHeight="1">
      <c r="A9" s="18"/>
      <c r="B9" s="16" t="s">
        <v>7</v>
      </c>
      <c r="C9" s="16"/>
      <c r="D9" s="16"/>
      <c r="E9" s="29" t="s">
        <v>8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"/>
      <c r="R9" s="30"/>
      <c r="S9" s="22"/>
    </row>
    <row r="10" spans="1:19" s="1" customFormat="1" ht="24.75" customHeight="1">
      <c r="A10" s="31"/>
      <c r="B10" s="16" t="s">
        <v>9</v>
      </c>
      <c r="C10" s="16"/>
      <c r="D10" s="16"/>
      <c r="E10" s="32" t="s">
        <v>10</v>
      </c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"/>
      <c r="R10" s="30"/>
      <c r="S10" s="22"/>
    </row>
    <row r="11" spans="1:19" s="1" customFormat="1" ht="24.75" customHeight="1">
      <c r="A11" s="18"/>
      <c r="B11" s="16" t="s">
        <v>11</v>
      </c>
      <c r="C11" s="16"/>
      <c r="D11" s="16"/>
      <c r="E11" s="32" t="s">
        <v>12</v>
      </c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"/>
      <c r="R11" s="30"/>
      <c r="S11" s="22"/>
    </row>
    <row r="12" spans="1:19" s="1" customFormat="1" ht="12.75" customHeight="1" hidden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1" customFormat="1" ht="24" customHeight="1">
      <c r="A13" s="34"/>
      <c r="B13" s="35" t="s">
        <v>13</v>
      </c>
      <c r="C13" s="35"/>
      <c r="D13" s="35"/>
      <c r="E13" s="36" t="s">
        <v>14</v>
      </c>
      <c r="F13" s="36"/>
      <c r="G13" s="36"/>
      <c r="H13" s="36"/>
      <c r="I13" s="36"/>
      <c r="J13" s="36"/>
      <c r="K13" s="36"/>
      <c r="L13" s="36"/>
      <c r="M13" s="36"/>
      <c r="N13" s="33"/>
      <c r="O13" s="33"/>
      <c r="P13" s="37"/>
      <c r="Q13" s="33"/>
      <c r="R13" s="37"/>
      <c r="S13" s="38"/>
    </row>
    <row r="14" spans="1:19" s="1" customFormat="1" ht="12" customHeigh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8"/>
    </row>
    <row r="15" spans="1:19" s="1" customFormat="1" ht="17.25" customHeight="1">
      <c r="A15" s="18"/>
      <c r="B15" s="16"/>
      <c r="C15" s="16"/>
      <c r="D15" s="16"/>
      <c r="E15" s="16" t="s">
        <v>15</v>
      </c>
      <c r="F15" s="16"/>
      <c r="G15" s="33"/>
      <c r="H15" s="16" t="s">
        <v>16</v>
      </c>
      <c r="I15" s="16"/>
      <c r="J15" s="16"/>
      <c r="K15" s="16" t="s">
        <v>17</v>
      </c>
      <c r="L15" s="16"/>
      <c r="M15" s="16"/>
      <c r="N15" s="16"/>
      <c r="O15" s="16"/>
      <c r="P15" s="16" t="s">
        <v>18</v>
      </c>
      <c r="Q15" s="16"/>
      <c r="R15" s="39"/>
      <c r="S15" s="22"/>
    </row>
    <row r="16" spans="1:19" s="1" customFormat="1" ht="17.25" customHeight="1">
      <c r="A16" s="18"/>
      <c r="B16" s="16"/>
      <c r="C16" s="16"/>
      <c r="D16" s="16"/>
      <c r="E16" s="40"/>
      <c r="F16" s="16"/>
      <c r="G16" s="33"/>
      <c r="H16" s="30" t="s">
        <v>19</v>
      </c>
      <c r="I16" s="30"/>
      <c r="J16" s="16"/>
      <c r="K16" s="40"/>
      <c r="L16" s="40"/>
      <c r="M16" s="40"/>
      <c r="N16" s="16"/>
      <c r="O16" s="16"/>
      <c r="P16" s="16" t="s">
        <v>20</v>
      </c>
      <c r="Q16" s="16"/>
      <c r="R16" s="41"/>
      <c r="S16" s="22"/>
    </row>
    <row r="17" spans="1:19" s="1" customFormat="1" ht="6.7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s="1" customFormat="1" ht="23.25" customHeight="1">
      <c r="A18" s="45"/>
      <c r="B18" s="46"/>
      <c r="C18" s="46"/>
      <c r="D18" s="46"/>
      <c r="E18" s="47" t="s">
        <v>21</v>
      </c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6"/>
      <c r="Q18" s="46"/>
      <c r="R18" s="46"/>
      <c r="S18" s="49"/>
    </row>
    <row r="19" spans="1:19" s="1" customFormat="1" ht="21.75" customHeight="1">
      <c r="A19" s="50" t="s">
        <v>22</v>
      </c>
      <c r="B19" s="51"/>
      <c r="C19" s="51"/>
      <c r="D19" s="52"/>
      <c r="E19" s="53" t="s">
        <v>23</v>
      </c>
      <c r="F19" s="52"/>
      <c r="G19" s="53" t="s">
        <v>24</v>
      </c>
      <c r="H19" s="51"/>
      <c r="I19" s="54"/>
      <c r="J19" s="55" t="s">
        <v>23</v>
      </c>
      <c r="K19" s="52"/>
      <c r="L19" s="53" t="s">
        <v>25</v>
      </c>
      <c r="M19" s="51"/>
      <c r="N19" s="51"/>
      <c r="O19" s="56"/>
      <c r="P19" s="52"/>
      <c r="Q19" s="53" t="s">
        <v>26</v>
      </c>
      <c r="R19" s="51"/>
      <c r="S19" s="57"/>
    </row>
    <row r="20" spans="1:19" s="1" customFormat="1" ht="23.25" customHeight="1">
      <c r="A20" s="58"/>
      <c r="B20" s="59"/>
      <c r="C20" s="59"/>
      <c r="D20" s="60"/>
      <c r="E20" s="61"/>
      <c r="F20" s="62"/>
      <c r="G20" s="63"/>
      <c r="H20" s="59"/>
      <c r="I20" s="60"/>
      <c r="J20" s="64"/>
      <c r="K20" s="62"/>
      <c r="L20" s="63"/>
      <c r="M20" s="59"/>
      <c r="N20" s="59"/>
      <c r="O20" s="48"/>
      <c r="P20" s="60"/>
      <c r="Q20" s="63"/>
      <c r="R20" s="65"/>
      <c r="S20" s="66"/>
    </row>
    <row r="21" spans="1:19" s="1" customFormat="1" ht="23.25" customHeight="1">
      <c r="A21" s="67"/>
      <c r="B21" s="47"/>
      <c r="C21" s="47"/>
      <c r="D21" s="47"/>
      <c r="E21" s="47" t="s">
        <v>27</v>
      </c>
      <c r="F21" s="47"/>
      <c r="G21" s="47"/>
      <c r="H21" s="47"/>
      <c r="I21" s="68" t="s">
        <v>28</v>
      </c>
      <c r="J21" s="47"/>
      <c r="K21" s="47"/>
      <c r="L21" s="47"/>
      <c r="M21" s="47"/>
      <c r="N21" s="47"/>
      <c r="O21" s="69"/>
      <c r="P21" s="47"/>
      <c r="Q21" s="47"/>
      <c r="R21" s="47"/>
      <c r="S21" s="70"/>
    </row>
    <row r="22" spans="1:19" s="1" customFormat="1" ht="21.75" customHeight="1">
      <c r="A22" s="71" t="s">
        <v>29</v>
      </c>
      <c r="B22" s="72"/>
      <c r="C22" s="73" t="s">
        <v>30</v>
      </c>
      <c r="D22" s="74"/>
      <c r="E22" s="74"/>
      <c r="F22" s="75"/>
      <c r="G22" s="71" t="s">
        <v>31</v>
      </c>
      <c r="H22" s="72"/>
      <c r="I22" s="73" t="s">
        <v>32</v>
      </c>
      <c r="J22" s="74"/>
      <c r="K22" s="76"/>
      <c r="L22" s="71" t="s">
        <v>33</v>
      </c>
      <c r="M22" s="72"/>
      <c r="N22" s="73" t="s">
        <v>34</v>
      </c>
      <c r="O22" s="77"/>
      <c r="P22" s="74"/>
      <c r="Q22" s="74"/>
      <c r="R22" s="74"/>
      <c r="S22" s="76"/>
    </row>
    <row r="23" spans="1:19" s="1" customFormat="1" ht="27" customHeight="1">
      <c r="A23" s="78" t="s">
        <v>35</v>
      </c>
      <c r="B23" s="79" t="s">
        <v>36</v>
      </c>
      <c r="C23" s="80"/>
      <c r="D23" s="81" t="s">
        <v>37</v>
      </c>
      <c r="E23" s="82">
        <v>0</v>
      </c>
      <c r="F23" s="83"/>
      <c r="G23" s="78" t="s">
        <v>38</v>
      </c>
      <c r="H23" s="84" t="s">
        <v>39</v>
      </c>
      <c r="I23" s="85"/>
      <c r="J23" s="86"/>
      <c r="K23" s="83"/>
      <c r="L23" s="78" t="s">
        <v>40</v>
      </c>
      <c r="M23" s="87" t="s">
        <v>41</v>
      </c>
      <c r="N23" s="88"/>
      <c r="O23" s="56"/>
      <c r="P23" s="89"/>
      <c r="Q23" s="85"/>
      <c r="R23" s="82">
        <v>0</v>
      </c>
      <c r="S23" s="83"/>
    </row>
    <row r="24" spans="1:19" s="1" customFormat="1" ht="27" customHeight="1">
      <c r="A24" s="78" t="s">
        <v>42</v>
      </c>
      <c r="B24" s="90"/>
      <c r="C24" s="91"/>
      <c r="D24" s="81" t="s">
        <v>43</v>
      </c>
      <c r="E24" s="82">
        <v>0</v>
      </c>
      <c r="F24" s="83"/>
      <c r="G24" s="78" t="s">
        <v>44</v>
      </c>
      <c r="H24" s="84" t="s">
        <v>45</v>
      </c>
      <c r="I24" s="85"/>
      <c r="J24" s="86"/>
      <c r="K24" s="83"/>
      <c r="L24" s="78" t="s">
        <v>46</v>
      </c>
      <c r="M24" s="87" t="s">
        <v>47</v>
      </c>
      <c r="N24" s="88"/>
      <c r="O24" s="56"/>
      <c r="P24" s="88"/>
      <c r="Q24" s="85"/>
      <c r="R24" s="82">
        <v>0</v>
      </c>
      <c r="S24" s="83"/>
    </row>
    <row r="25" spans="1:19" s="1" customFormat="1" ht="27" customHeight="1">
      <c r="A25" s="78" t="s">
        <v>48</v>
      </c>
      <c r="B25" s="79" t="s">
        <v>49</v>
      </c>
      <c r="C25" s="80"/>
      <c r="D25" s="81" t="s">
        <v>37</v>
      </c>
      <c r="E25" s="82">
        <v>0</v>
      </c>
      <c r="F25" s="83"/>
      <c r="G25" s="78" t="s">
        <v>50</v>
      </c>
      <c r="H25" s="84" t="s">
        <v>51</v>
      </c>
      <c r="I25" s="85"/>
      <c r="J25" s="86"/>
      <c r="K25" s="83"/>
      <c r="L25" s="78" t="s">
        <v>52</v>
      </c>
      <c r="M25" s="87" t="s">
        <v>53</v>
      </c>
      <c r="N25" s="88"/>
      <c r="O25" s="56"/>
      <c r="P25" s="88"/>
      <c r="Q25" s="85"/>
      <c r="R25" s="82">
        <v>0</v>
      </c>
      <c r="S25" s="83"/>
    </row>
    <row r="26" spans="1:19" s="1" customFormat="1" ht="27" customHeight="1">
      <c r="A26" s="78" t="s">
        <v>54</v>
      </c>
      <c r="B26" s="90"/>
      <c r="C26" s="91"/>
      <c r="D26" s="81" t="s">
        <v>43</v>
      </c>
      <c r="E26" s="82">
        <v>0</v>
      </c>
      <c r="F26" s="83"/>
      <c r="G26" s="78" t="s">
        <v>55</v>
      </c>
      <c r="H26" s="84"/>
      <c r="I26" s="85"/>
      <c r="J26" s="86"/>
      <c r="K26" s="83"/>
      <c r="L26" s="78" t="s">
        <v>56</v>
      </c>
      <c r="M26" s="92" t="s">
        <v>57</v>
      </c>
      <c r="N26" s="88"/>
      <c r="O26" s="56"/>
      <c r="P26" s="88"/>
      <c r="Q26" s="85"/>
      <c r="R26" s="82">
        <v>0</v>
      </c>
      <c r="S26" s="83"/>
    </row>
    <row r="27" spans="1:19" s="1" customFormat="1" ht="27" customHeight="1">
      <c r="A27" s="78" t="s">
        <v>58</v>
      </c>
      <c r="B27" s="79" t="s">
        <v>59</v>
      </c>
      <c r="C27" s="80"/>
      <c r="D27" s="81" t="s">
        <v>37</v>
      </c>
      <c r="E27" s="82">
        <v>0</v>
      </c>
      <c r="F27" s="83"/>
      <c r="G27" s="93"/>
      <c r="H27" s="94"/>
      <c r="I27" s="85"/>
      <c r="J27" s="86"/>
      <c r="K27" s="83"/>
      <c r="L27" s="78" t="s">
        <v>60</v>
      </c>
      <c r="M27" s="87" t="s">
        <v>61</v>
      </c>
      <c r="N27" s="88"/>
      <c r="O27" s="56"/>
      <c r="P27" s="88"/>
      <c r="Q27" s="95"/>
      <c r="R27" s="82">
        <v>0</v>
      </c>
      <c r="S27" s="83"/>
    </row>
    <row r="28" spans="1:19" s="1" customFormat="1" ht="23.25" customHeight="1">
      <c r="A28" s="78" t="s">
        <v>62</v>
      </c>
      <c r="B28" s="90"/>
      <c r="C28" s="91"/>
      <c r="D28" s="81" t="s">
        <v>43</v>
      </c>
      <c r="E28" s="82">
        <v>0</v>
      </c>
      <c r="F28" s="83"/>
      <c r="G28" s="93"/>
      <c r="H28" s="94"/>
      <c r="I28" s="85"/>
      <c r="J28" s="86"/>
      <c r="K28" s="83"/>
      <c r="L28" s="78" t="s">
        <v>63</v>
      </c>
      <c r="M28" s="87" t="s">
        <v>64</v>
      </c>
      <c r="N28" s="88"/>
      <c r="O28" s="56"/>
      <c r="P28" s="88"/>
      <c r="Q28" s="85"/>
      <c r="R28" s="82">
        <v>0</v>
      </c>
      <c r="S28" s="83"/>
    </row>
    <row r="29" spans="1:19" s="1" customFormat="1" ht="21.75" customHeight="1">
      <c r="A29" s="78" t="s">
        <v>65</v>
      </c>
      <c r="B29" s="96" t="s">
        <v>66</v>
      </c>
      <c r="C29" s="96"/>
      <c r="D29" s="96"/>
      <c r="E29" s="82">
        <v>0</v>
      </c>
      <c r="F29" s="83"/>
      <c r="G29" s="78" t="s">
        <v>67</v>
      </c>
      <c r="H29" s="97" t="s">
        <v>68</v>
      </c>
      <c r="I29" s="85"/>
      <c r="J29" s="86"/>
      <c r="K29" s="83"/>
      <c r="L29" s="78" t="s">
        <v>69</v>
      </c>
      <c r="M29" s="97" t="s">
        <v>70</v>
      </c>
      <c r="N29" s="88"/>
      <c r="O29" s="56"/>
      <c r="P29" s="88"/>
      <c r="Q29" s="85"/>
      <c r="R29" s="82">
        <v>0</v>
      </c>
      <c r="S29" s="83"/>
    </row>
    <row r="30" spans="1:19" s="1" customFormat="1" ht="21.75" customHeight="1">
      <c r="A30" s="98" t="s">
        <v>71</v>
      </c>
      <c r="B30" s="99" t="s">
        <v>72</v>
      </c>
      <c r="C30" s="59"/>
      <c r="D30" s="62"/>
      <c r="E30" s="100">
        <v>0</v>
      </c>
      <c r="F30" s="66"/>
      <c r="G30" s="98" t="s">
        <v>73</v>
      </c>
      <c r="H30" s="99" t="s">
        <v>74</v>
      </c>
      <c r="I30" s="62"/>
      <c r="J30" s="100">
        <v>0</v>
      </c>
      <c r="K30" s="66"/>
      <c r="L30" s="98" t="s">
        <v>75</v>
      </c>
      <c r="M30" s="99" t="s">
        <v>76</v>
      </c>
      <c r="N30" s="59"/>
      <c r="O30" s="48"/>
      <c r="P30" s="59"/>
      <c r="Q30" s="62"/>
      <c r="R30" s="100">
        <v>0</v>
      </c>
      <c r="S30" s="66"/>
    </row>
    <row r="31" spans="1:19" s="1" customFormat="1" ht="21.75" customHeight="1">
      <c r="A31" s="101" t="s">
        <v>9</v>
      </c>
      <c r="B31" s="102"/>
      <c r="C31" s="102"/>
      <c r="D31" s="102"/>
      <c r="E31" s="102"/>
      <c r="F31" s="103"/>
      <c r="G31" s="104"/>
      <c r="H31" s="102"/>
      <c r="I31" s="102"/>
      <c r="J31" s="102"/>
      <c r="K31" s="105"/>
      <c r="L31" s="71" t="s">
        <v>77</v>
      </c>
      <c r="M31" s="52"/>
      <c r="N31" s="73" t="s">
        <v>78</v>
      </c>
      <c r="O31" s="77"/>
      <c r="P31" s="51"/>
      <c r="Q31" s="51"/>
      <c r="R31" s="51"/>
      <c r="S31" s="57"/>
    </row>
    <row r="32" spans="1:19" s="1" customFormat="1" ht="21.75" customHeight="1">
      <c r="A32" s="106"/>
      <c r="B32" s="107"/>
      <c r="C32" s="107"/>
      <c r="D32" s="107"/>
      <c r="E32" s="107"/>
      <c r="F32" s="108"/>
      <c r="G32" s="109"/>
      <c r="H32" s="107"/>
      <c r="I32" s="110"/>
      <c r="J32" s="107"/>
      <c r="K32" s="111"/>
      <c r="L32" s="78" t="s">
        <v>79</v>
      </c>
      <c r="M32" s="84" t="s">
        <v>80</v>
      </c>
      <c r="N32" s="88"/>
      <c r="O32" s="56"/>
      <c r="P32" s="88"/>
      <c r="Q32" s="85"/>
      <c r="R32" s="82">
        <f>'VV - Rozpočet'!G42</f>
        <v>0</v>
      </c>
      <c r="S32" s="83"/>
    </row>
    <row r="33" spans="1:19" s="1" customFormat="1" ht="21.75" customHeight="1">
      <c r="A33" s="112" t="s">
        <v>81</v>
      </c>
      <c r="B33" s="56"/>
      <c r="C33" s="56"/>
      <c r="D33" s="56"/>
      <c r="E33" s="56"/>
      <c r="F33" s="91"/>
      <c r="G33" s="113" t="s">
        <v>82</v>
      </c>
      <c r="H33" s="114"/>
      <c r="I33" s="56"/>
      <c r="J33" s="56"/>
      <c r="K33" s="115"/>
      <c r="L33" s="78" t="s">
        <v>83</v>
      </c>
      <c r="M33" s="116" t="s">
        <v>84</v>
      </c>
      <c r="N33" s="117">
        <v>20</v>
      </c>
      <c r="O33" s="118" t="s">
        <v>85</v>
      </c>
      <c r="P33" s="119">
        <f>R32</f>
        <v>0</v>
      </c>
      <c r="Q33" s="120"/>
      <c r="R33" s="121">
        <f>R35-R32</f>
        <v>0</v>
      </c>
      <c r="S33" s="115"/>
    </row>
    <row r="34" spans="1:19" s="1" customFormat="1" ht="12.75" customHeight="1" hidden="1">
      <c r="A34" s="122"/>
      <c r="B34" s="123"/>
      <c r="C34" s="123"/>
      <c r="D34" s="123"/>
      <c r="E34" s="123"/>
      <c r="F34" s="80"/>
      <c r="G34" s="124"/>
      <c r="H34" s="123"/>
      <c r="I34" s="123"/>
      <c r="J34" s="123"/>
      <c r="K34" s="125"/>
      <c r="L34" s="126"/>
      <c r="M34" s="126"/>
      <c r="N34" s="126"/>
      <c r="O34" s="126"/>
      <c r="P34" s="126"/>
      <c r="Q34" s="126"/>
      <c r="R34" s="127"/>
      <c r="S34" s="126"/>
    </row>
    <row r="35" spans="1:19" s="1" customFormat="1" ht="35.25" customHeight="1">
      <c r="A35" s="128" t="s">
        <v>7</v>
      </c>
      <c r="B35" s="129"/>
      <c r="C35" s="129"/>
      <c r="D35" s="129"/>
      <c r="E35" s="107"/>
      <c r="F35" s="108"/>
      <c r="G35" s="109"/>
      <c r="H35" s="107"/>
      <c r="I35" s="107"/>
      <c r="J35" s="107"/>
      <c r="K35" s="111"/>
      <c r="L35" s="98" t="s">
        <v>86</v>
      </c>
      <c r="M35" s="69" t="s">
        <v>87</v>
      </c>
      <c r="N35" s="69"/>
      <c r="O35" s="69"/>
      <c r="P35" s="69"/>
      <c r="Q35" s="69"/>
      <c r="R35" s="130">
        <f>R32*1.2</f>
        <v>0</v>
      </c>
      <c r="S35" s="66"/>
    </row>
    <row r="36" spans="1:19" s="1" customFormat="1" ht="33" customHeight="1">
      <c r="A36" s="112" t="s">
        <v>81</v>
      </c>
      <c r="B36" s="56"/>
      <c r="C36" s="56"/>
      <c r="D36" s="56"/>
      <c r="E36" s="56"/>
      <c r="F36" s="91"/>
      <c r="G36" s="113" t="s">
        <v>82</v>
      </c>
      <c r="H36" s="56"/>
      <c r="I36" s="56"/>
      <c r="J36" s="56"/>
      <c r="K36" s="115"/>
      <c r="L36" s="71" t="s">
        <v>88</v>
      </c>
      <c r="M36" s="52"/>
      <c r="N36" s="73" t="s">
        <v>89</v>
      </c>
      <c r="O36" s="77"/>
      <c r="P36" s="51"/>
      <c r="Q36" s="52"/>
      <c r="R36" s="53"/>
      <c r="S36" s="57"/>
    </row>
    <row r="37" spans="1:19" s="1" customFormat="1" ht="23.25" customHeight="1">
      <c r="A37" s="131" t="s">
        <v>11</v>
      </c>
      <c r="B37" s="123"/>
      <c r="C37" s="123"/>
      <c r="D37" s="123"/>
      <c r="E37" s="123"/>
      <c r="F37" s="80"/>
      <c r="G37" s="124"/>
      <c r="H37" s="123"/>
      <c r="I37" s="123"/>
      <c r="J37" s="123"/>
      <c r="K37" s="125"/>
      <c r="L37" s="78" t="s">
        <v>90</v>
      </c>
      <c r="M37" s="84" t="s">
        <v>91</v>
      </c>
      <c r="N37" s="88"/>
      <c r="O37" s="56"/>
      <c r="P37" s="88"/>
      <c r="Q37" s="85"/>
      <c r="R37" s="82">
        <v>0</v>
      </c>
      <c r="S37" s="83"/>
    </row>
    <row r="38" spans="1:19" s="1" customFormat="1" ht="21.75" customHeight="1">
      <c r="A38" s="106"/>
      <c r="B38" s="107"/>
      <c r="C38" s="107"/>
      <c r="D38" s="107"/>
      <c r="E38" s="107"/>
      <c r="F38" s="108"/>
      <c r="G38" s="109"/>
      <c r="H38" s="107"/>
      <c r="I38" s="107"/>
      <c r="J38" s="107"/>
      <c r="K38" s="111"/>
      <c r="L38" s="78" t="s">
        <v>92</v>
      </c>
      <c r="M38" s="84" t="s">
        <v>93</v>
      </c>
      <c r="N38" s="88"/>
      <c r="O38" s="56"/>
      <c r="P38" s="88"/>
      <c r="Q38" s="85"/>
      <c r="R38" s="82">
        <v>0</v>
      </c>
      <c r="S38" s="83"/>
    </row>
    <row r="39" spans="1:19" s="1" customFormat="1" ht="21.75" customHeight="1">
      <c r="A39" s="132" t="s">
        <v>81</v>
      </c>
      <c r="B39" s="48"/>
      <c r="C39" s="48"/>
      <c r="D39" s="48"/>
      <c r="E39" s="48"/>
      <c r="F39" s="133"/>
      <c r="G39" s="134" t="s">
        <v>82</v>
      </c>
      <c r="H39" s="48"/>
      <c r="I39" s="48"/>
      <c r="J39" s="48"/>
      <c r="K39" s="135"/>
      <c r="L39" s="98" t="s">
        <v>94</v>
      </c>
      <c r="M39" s="99" t="s">
        <v>95</v>
      </c>
      <c r="N39" s="59"/>
      <c r="O39" s="48"/>
      <c r="P39" s="59"/>
      <c r="Q39" s="62"/>
      <c r="R39" s="100">
        <v>0</v>
      </c>
      <c r="S39" s="66"/>
    </row>
  </sheetData>
  <sheetProtection selectLockedCells="1" selectUnlockedCells="1"/>
  <mergeCells count="12">
    <mergeCell ref="E5:M5"/>
    <mergeCell ref="E6:M6"/>
    <mergeCell ref="E7:M7"/>
    <mergeCell ref="E9:M9"/>
    <mergeCell ref="E10:M10"/>
    <mergeCell ref="E11:M11"/>
    <mergeCell ref="B13:D13"/>
    <mergeCell ref="E13:M13"/>
    <mergeCell ref="H16:I16"/>
    <mergeCell ref="K16:M16"/>
    <mergeCell ref="B29:D29"/>
    <mergeCell ref="M35:Q35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tabSelected="1" zoomScale="90" zoomScaleNormal="90" workbookViewId="0" topLeftCell="A1">
      <pane ySplit="12" topLeftCell="A13" activePane="bottomLeft" state="frozen"/>
      <selection pane="topLeft" activeCell="A1" sqref="A1"/>
      <selection pane="bottomLeft" activeCell="A3" sqref="A3"/>
    </sheetView>
  </sheetViews>
  <sheetFormatPr defaultColWidth="9.33203125" defaultRowHeight="12" customHeight="1"/>
  <cols>
    <col min="1" max="1" width="7.33203125" style="136" customWidth="1"/>
    <col min="2" max="2" width="16.16015625" style="137" customWidth="1"/>
    <col min="3" max="3" width="49" style="137" customWidth="1"/>
    <col min="4" max="4" width="4.66015625" style="137" customWidth="1"/>
    <col min="5" max="6" width="10.83203125" style="138" customWidth="1"/>
    <col min="7" max="7" width="14.33203125" style="139" customWidth="1"/>
    <col min="8" max="16384" width="10.33203125" style="1" customWidth="1"/>
  </cols>
  <sheetData>
    <row r="1" spans="1:7" ht="27.75" customHeight="1">
      <c r="A1" s="140" t="s">
        <v>96</v>
      </c>
      <c r="B1" s="140"/>
      <c r="C1" s="140"/>
      <c r="D1" s="140"/>
      <c r="E1" s="140"/>
      <c r="F1" s="140"/>
      <c r="G1" s="140"/>
    </row>
    <row r="2" spans="1:7" ht="12.75" customHeight="1">
      <c r="A2" s="141" t="s">
        <v>97</v>
      </c>
      <c r="B2" s="142" t="s">
        <v>98</v>
      </c>
      <c r="C2" s="142"/>
      <c r="D2" s="142"/>
      <c r="E2" s="142"/>
      <c r="F2" s="142"/>
      <c r="G2" s="142"/>
    </row>
    <row r="3" spans="1:7" ht="12.75" customHeight="1">
      <c r="A3" s="141"/>
      <c r="B3" s="143"/>
      <c r="C3" s="143"/>
      <c r="D3" s="143"/>
      <c r="E3" s="143"/>
      <c r="F3" s="143"/>
      <c r="G3" s="143"/>
    </row>
    <row r="4" spans="1:7" ht="13.5" customHeight="1">
      <c r="A4" s="144"/>
      <c r="B4" s="144"/>
      <c r="C4" s="144"/>
      <c r="D4" s="143"/>
      <c r="E4" s="143"/>
      <c r="F4" s="143"/>
      <c r="G4" s="143"/>
    </row>
    <row r="5" spans="1:7" ht="6.75" customHeight="1">
      <c r="A5" s="145"/>
      <c r="B5" s="146"/>
      <c r="C5" s="146"/>
      <c r="D5" s="146"/>
      <c r="E5" s="147"/>
      <c r="F5" s="147"/>
      <c r="G5" s="148"/>
    </row>
    <row r="6" spans="1:7" s="1" customFormat="1" ht="12.75" customHeight="1">
      <c r="A6" s="143" t="s">
        <v>99</v>
      </c>
      <c r="B6" s="143"/>
      <c r="C6" s="143"/>
      <c r="D6" s="143"/>
      <c r="E6" s="143"/>
      <c r="G6" s="143"/>
    </row>
    <row r="7" spans="1:7" s="1" customFormat="1" ht="13.5" customHeight="1">
      <c r="A7" s="143" t="s">
        <v>100</v>
      </c>
      <c r="B7" s="143"/>
      <c r="C7" s="143"/>
      <c r="D7" s="143"/>
      <c r="E7" s="149" t="s">
        <v>101</v>
      </c>
      <c r="G7" s="149"/>
    </row>
    <row r="8" spans="1:7" s="1" customFormat="1" ht="13.5" customHeight="1">
      <c r="A8" s="143" t="s">
        <v>102</v>
      </c>
      <c r="B8" s="146"/>
      <c r="C8" s="146"/>
      <c r="D8" s="146"/>
      <c r="E8" s="149" t="s">
        <v>103</v>
      </c>
      <c r="G8" s="149"/>
    </row>
    <row r="9" spans="1:7" ht="6" customHeight="1">
      <c r="A9" s="150"/>
      <c r="B9" s="150"/>
      <c r="C9" s="150"/>
      <c r="D9" s="150"/>
      <c r="E9" s="150"/>
      <c r="F9" s="150"/>
      <c r="G9" s="150"/>
    </row>
    <row r="10" spans="1:7" ht="24" customHeight="1">
      <c r="A10" s="151" t="s">
        <v>104</v>
      </c>
      <c r="B10" s="151" t="s">
        <v>105</v>
      </c>
      <c r="C10" s="151" t="s">
        <v>106</v>
      </c>
      <c r="D10" s="151" t="s">
        <v>107</v>
      </c>
      <c r="E10" s="151" t="s">
        <v>108</v>
      </c>
      <c r="F10" s="151" t="s">
        <v>109</v>
      </c>
      <c r="G10" s="151" t="s">
        <v>110</v>
      </c>
    </row>
    <row r="11" spans="1:7" ht="12.75" customHeight="1" hidden="1">
      <c r="A11" s="151" t="s">
        <v>35</v>
      </c>
      <c r="B11" s="151" t="s">
        <v>42</v>
      </c>
      <c r="C11" s="151" t="s">
        <v>48</v>
      </c>
      <c r="D11" s="151" t="s">
        <v>54</v>
      </c>
      <c r="E11" s="151" t="s">
        <v>58</v>
      </c>
      <c r="F11" s="151" t="s">
        <v>62</v>
      </c>
      <c r="G11" s="151" t="s">
        <v>65</v>
      </c>
    </row>
    <row r="12" spans="1:7" ht="4.5" customHeight="1">
      <c r="A12" s="150"/>
      <c r="B12" s="150"/>
      <c r="C12" s="150"/>
      <c r="D12" s="150"/>
      <c r="E12" s="150"/>
      <c r="F12" s="150"/>
      <c r="G12" s="150"/>
    </row>
    <row r="13" spans="1:7" ht="30.75" customHeight="1">
      <c r="A13" s="152"/>
      <c r="B13" s="153" t="s">
        <v>36</v>
      </c>
      <c r="C13" s="153" t="s">
        <v>111</v>
      </c>
      <c r="D13" s="153"/>
      <c r="E13" s="154"/>
      <c r="F13" s="154"/>
      <c r="G13" s="155">
        <f>G14+G20+G28+G37+G26</f>
        <v>0</v>
      </c>
    </row>
    <row r="14" spans="1:7" ht="28.5" customHeight="1">
      <c r="A14" s="156"/>
      <c r="B14" s="157" t="s">
        <v>35</v>
      </c>
      <c r="C14" s="157" t="s">
        <v>112</v>
      </c>
      <c r="D14" s="157"/>
      <c r="E14" s="158"/>
      <c r="F14" s="158"/>
      <c r="G14" s="159">
        <f>G15+G16+G17+G19</f>
        <v>0</v>
      </c>
    </row>
    <row r="15" spans="1:7" ht="34.5" customHeight="1">
      <c r="A15" s="160">
        <v>1</v>
      </c>
      <c r="B15" s="161" t="s">
        <v>113</v>
      </c>
      <c r="C15" s="161" t="s">
        <v>114</v>
      </c>
      <c r="D15" s="161" t="s">
        <v>115</v>
      </c>
      <c r="E15" s="162">
        <f>4040+78</f>
        <v>4118</v>
      </c>
      <c r="F15" s="162"/>
      <c r="G15" s="163">
        <f aca="true" t="shared" si="0" ref="G15:G17">F15*E15</f>
        <v>0</v>
      </c>
    </row>
    <row r="16" spans="1:7" ht="24" customHeight="1">
      <c r="A16" s="160">
        <v>2</v>
      </c>
      <c r="B16" s="161" t="s">
        <v>116</v>
      </c>
      <c r="C16" s="161" t="s">
        <v>117</v>
      </c>
      <c r="D16" s="161" t="s">
        <v>118</v>
      </c>
      <c r="E16" s="162">
        <v>100</v>
      </c>
      <c r="F16" s="162"/>
      <c r="G16" s="163">
        <f t="shared" si="0"/>
        <v>0</v>
      </c>
    </row>
    <row r="17" spans="1:7" ht="24" customHeight="1">
      <c r="A17" s="160">
        <v>3</v>
      </c>
      <c r="B17" s="161" t="s">
        <v>119</v>
      </c>
      <c r="C17" s="161" t="s">
        <v>120</v>
      </c>
      <c r="D17" s="161" t="s">
        <v>115</v>
      </c>
      <c r="E17" s="162">
        <v>50</v>
      </c>
      <c r="F17" s="162"/>
      <c r="G17" s="163">
        <f t="shared" si="0"/>
        <v>0</v>
      </c>
    </row>
    <row r="18" spans="1:7" s="168" customFormat="1" ht="24" customHeight="1">
      <c r="A18" s="164"/>
      <c r="B18" s="165"/>
      <c r="C18" s="165" t="s">
        <v>121</v>
      </c>
      <c r="D18" s="165"/>
      <c r="E18" s="166"/>
      <c r="F18" s="166"/>
      <c r="G18" s="167"/>
    </row>
    <row r="19" spans="1:7" ht="13.5" customHeight="1">
      <c r="A19" s="160">
        <v>4</v>
      </c>
      <c r="B19" s="161" t="s">
        <v>122</v>
      </c>
      <c r="C19" s="161" t="s">
        <v>123</v>
      </c>
      <c r="D19" s="161" t="s">
        <v>115</v>
      </c>
      <c r="E19" s="162">
        <v>50</v>
      </c>
      <c r="F19" s="162"/>
      <c r="G19" s="163">
        <f>F19*E19</f>
        <v>0</v>
      </c>
    </row>
    <row r="20" spans="1:7" ht="28.5" customHeight="1">
      <c r="A20" s="156"/>
      <c r="B20" s="157" t="s">
        <v>58</v>
      </c>
      <c r="C20" s="157" t="s">
        <v>124</v>
      </c>
      <c r="D20" s="157"/>
      <c r="E20" s="158"/>
      <c r="F20" s="158"/>
      <c r="G20" s="159">
        <f>G21+G22+G23+G24+G25</f>
        <v>0</v>
      </c>
    </row>
    <row r="21" spans="1:7" ht="24" customHeight="1">
      <c r="A21" s="160">
        <v>5</v>
      </c>
      <c r="B21" s="161" t="s">
        <v>125</v>
      </c>
      <c r="C21" s="161" t="s">
        <v>126</v>
      </c>
      <c r="D21" s="161" t="s">
        <v>115</v>
      </c>
      <c r="E21" s="162">
        <f>2*(E15)</f>
        <v>8236</v>
      </c>
      <c r="F21" s="162"/>
      <c r="G21" s="163">
        <f aca="true" t="shared" si="1" ref="G21:G24">F21*E21</f>
        <v>0</v>
      </c>
    </row>
    <row r="22" spans="1:7" ht="24" customHeight="1">
      <c r="A22" s="160">
        <v>6</v>
      </c>
      <c r="B22" s="161" t="s">
        <v>127</v>
      </c>
      <c r="C22" s="161" t="s">
        <v>128</v>
      </c>
      <c r="D22" s="161" t="s">
        <v>115</v>
      </c>
      <c r="E22" s="162">
        <f>E15</f>
        <v>4118</v>
      </c>
      <c r="F22" s="162"/>
      <c r="G22" s="163">
        <f t="shared" si="1"/>
        <v>0</v>
      </c>
    </row>
    <row r="23" spans="1:7" ht="24" customHeight="1">
      <c r="A23" s="160">
        <v>7</v>
      </c>
      <c r="B23" s="161" t="s">
        <v>129</v>
      </c>
      <c r="C23" s="161" t="s">
        <v>130</v>
      </c>
      <c r="D23" s="161" t="s">
        <v>115</v>
      </c>
      <c r="E23" s="162">
        <f>E15</f>
        <v>4118</v>
      </c>
      <c r="F23" s="162"/>
      <c r="G23" s="163">
        <f t="shared" si="1"/>
        <v>0</v>
      </c>
    </row>
    <row r="24" spans="1:7" ht="33" customHeight="1">
      <c r="A24" s="160">
        <v>8</v>
      </c>
      <c r="B24" s="161" t="s">
        <v>131</v>
      </c>
      <c r="C24" s="161" t="s">
        <v>132</v>
      </c>
      <c r="D24" s="161" t="s">
        <v>115</v>
      </c>
      <c r="E24" s="162">
        <v>4118</v>
      </c>
      <c r="F24" s="162"/>
      <c r="G24" s="163">
        <f t="shared" si="1"/>
        <v>0</v>
      </c>
    </row>
    <row r="25" spans="1:7" ht="48.75" customHeight="1">
      <c r="A25" s="160">
        <v>9</v>
      </c>
      <c r="B25" s="161" t="s">
        <v>133</v>
      </c>
      <c r="C25" s="161" t="s">
        <v>134</v>
      </c>
      <c r="D25" s="161" t="s">
        <v>135</v>
      </c>
      <c r="E25" s="162">
        <v>2</v>
      </c>
      <c r="F25" s="162"/>
      <c r="G25" s="163">
        <f>E25*F25</f>
        <v>0</v>
      </c>
    </row>
    <row r="26" spans="1:7" ht="28.5" customHeight="1">
      <c r="A26" s="156"/>
      <c r="B26" s="157" t="s">
        <v>38</v>
      </c>
      <c r="C26" s="157" t="s">
        <v>136</v>
      </c>
      <c r="D26" s="157"/>
      <c r="E26" s="158"/>
      <c r="F26" s="158"/>
      <c r="G26" s="159">
        <f>G27</f>
        <v>0</v>
      </c>
    </row>
    <row r="27" spans="1:7" ht="24" customHeight="1">
      <c r="A27" s="160">
        <v>10</v>
      </c>
      <c r="B27" s="161" t="s">
        <v>137</v>
      </c>
      <c r="C27" s="161" t="s">
        <v>138</v>
      </c>
      <c r="D27" s="161" t="s">
        <v>139</v>
      </c>
      <c r="E27" s="162">
        <v>12</v>
      </c>
      <c r="F27" s="162"/>
      <c r="G27" s="163">
        <f>E27*F27</f>
        <v>0</v>
      </c>
    </row>
    <row r="28" spans="1:7" ht="28.5" customHeight="1">
      <c r="A28" s="156"/>
      <c r="B28" s="157" t="s">
        <v>44</v>
      </c>
      <c r="C28" s="157" t="s">
        <v>140</v>
      </c>
      <c r="D28" s="157"/>
      <c r="E28" s="158"/>
      <c r="F28" s="158"/>
      <c r="G28" s="159">
        <f>G29+G30+G32+G33+G34+G35+G36</f>
        <v>0</v>
      </c>
    </row>
    <row r="29" spans="1:7" ht="24" customHeight="1">
      <c r="A29" s="160">
        <v>11</v>
      </c>
      <c r="B29" s="161" t="s">
        <v>141</v>
      </c>
      <c r="C29" s="161" t="s">
        <v>142</v>
      </c>
      <c r="D29" s="161" t="s">
        <v>118</v>
      </c>
      <c r="E29" s="162">
        <v>100</v>
      </c>
      <c r="F29" s="162"/>
      <c r="G29" s="163">
        <f aca="true" t="shared" si="2" ref="G29:G30">F29*E29</f>
        <v>0</v>
      </c>
    </row>
    <row r="30" spans="1:7" ht="13.5" customHeight="1">
      <c r="A30" s="169">
        <v>12</v>
      </c>
      <c r="B30" s="170" t="s">
        <v>143</v>
      </c>
      <c r="C30" s="170" t="s">
        <v>144</v>
      </c>
      <c r="D30" s="170" t="s">
        <v>139</v>
      </c>
      <c r="E30" s="171">
        <v>100</v>
      </c>
      <c r="F30" s="171"/>
      <c r="G30" s="172">
        <f t="shared" si="2"/>
        <v>0</v>
      </c>
    </row>
    <row r="31" spans="1:7" ht="13.5" customHeight="1">
      <c r="A31" s="173"/>
      <c r="B31" s="174"/>
      <c r="C31" s="174" t="s">
        <v>145</v>
      </c>
      <c r="D31" s="174"/>
      <c r="E31" s="175"/>
      <c r="F31" s="175"/>
      <c r="G31" s="176"/>
    </row>
    <row r="32" spans="1:7" ht="20.25" customHeight="1">
      <c r="A32" s="160">
        <v>13</v>
      </c>
      <c r="B32" s="161" t="s">
        <v>146</v>
      </c>
      <c r="C32" s="177" t="s">
        <v>147</v>
      </c>
      <c r="D32" s="161" t="s">
        <v>115</v>
      </c>
      <c r="E32" s="162">
        <f>E24*1.1</f>
        <v>4529.8</v>
      </c>
      <c r="F32" s="162"/>
      <c r="G32" s="163">
        <f aca="true" t="shared" si="3" ref="G32:G36">F32*E32</f>
        <v>0</v>
      </c>
    </row>
    <row r="33" spans="1:7" ht="41.25" customHeight="1">
      <c r="A33" s="169">
        <v>14</v>
      </c>
      <c r="B33" s="170" t="s">
        <v>148</v>
      </c>
      <c r="C33" s="170" t="s">
        <v>149</v>
      </c>
      <c r="D33" s="170" t="s">
        <v>115</v>
      </c>
      <c r="E33" s="171">
        <f>E15*1.1</f>
        <v>4529.8</v>
      </c>
      <c r="F33" s="171"/>
      <c r="G33" s="172">
        <f t="shared" si="3"/>
        <v>0</v>
      </c>
    </row>
    <row r="34" spans="1:7" ht="33" customHeight="1">
      <c r="A34" s="160">
        <v>15</v>
      </c>
      <c r="B34" s="161" t="s">
        <v>150</v>
      </c>
      <c r="C34" s="178" t="s">
        <v>151</v>
      </c>
      <c r="D34" s="161" t="s">
        <v>118</v>
      </c>
      <c r="E34" s="162">
        <f>325+E35</f>
        <v>393.9</v>
      </c>
      <c r="F34" s="162"/>
      <c r="G34" s="163">
        <f t="shared" si="3"/>
        <v>0</v>
      </c>
    </row>
    <row r="35" spans="1:7" ht="24" customHeight="1">
      <c r="A35" s="160">
        <v>16</v>
      </c>
      <c r="B35" s="161" t="s">
        <v>152</v>
      </c>
      <c r="C35" s="161" t="s">
        <v>153</v>
      </c>
      <c r="D35" s="161" t="s">
        <v>118</v>
      </c>
      <c r="E35" s="162">
        <f>9.25+12.65+11+8+16+12</f>
        <v>68.9</v>
      </c>
      <c r="F35" s="162"/>
      <c r="G35" s="163">
        <f t="shared" si="3"/>
        <v>0</v>
      </c>
    </row>
    <row r="36" spans="1:7" ht="34.5" customHeight="1">
      <c r="A36" s="160">
        <v>17</v>
      </c>
      <c r="B36" s="161" t="s">
        <v>154</v>
      </c>
      <c r="C36" s="161" t="s">
        <v>155</v>
      </c>
      <c r="D36" s="161" t="s">
        <v>115</v>
      </c>
      <c r="E36" s="162">
        <f>E15</f>
        <v>4118</v>
      </c>
      <c r="F36" s="162"/>
      <c r="G36" s="163">
        <f t="shared" si="3"/>
        <v>0</v>
      </c>
    </row>
    <row r="37" spans="1:7" ht="28.5" customHeight="1">
      <c r="A37" s="156"/>
      <c r="B37" s="157"/>
      <c r="C37" s="157"/>
      <c r="D37" s="157"/>
      <c r="E37" s="158"/>
      <c r="F37" s="158"/>
      <c r="G37" s="159">
        <f>G38+G39+G40+G41</f>
        <v>0</v>
      </c>
    </row>
    <row r="38" spans="1:7" ht="24" customHeight="1">
      <c r="A38" s="160">
        <v>18</v>
      </c>
      <c r="B38" s="161"/>
      <c r="C38" s="161" t="s">
        <v>156</v>
      </c>
      <c r="D38" s="161" t="s">
        <v>157</v>
      </c>
      <c r="E38" s="162">
        <v>1</v>
      </c>
      <c r="F38" s="162"/>
      <c r="G38" s="163">
        <f aca="true" t="shared" si="4" ref="G38:G41">E38*F38</f>
        <v>0</v>
      </c>
    </row>
    <row r="39" spans="1:7" ht="24" customHeight="1">
      <c r="A39" s="160">
        <v>19</v>
      </c>
      <c r="B39" s="161"/>
      <c r="C39" s="161" t="s">
        <v>158</v>
      </c>
      <c r="D39" s="161" t="s">
        <v>157</v>
      </c>
      <c r="E39" s="162">
        <v>1</v>
      </c>
      <c r="F39" s="162"/>
      <c r="G39" s="163">
        <f t="shared" si="4"/>
        <v>0</v>
      </c>
    </row>
    <row r="40" spans="1:7" ht="24" customHeight="1">
      <c r="A40" s="160">
        <v>20</v>
      </c>
      <c r="B40" s="161"/>
      <c r="C40" s="161" t="s">
        <v>159</v>
      </c>
      <c r="D40" s="161" t="s">
        <v>157</v>
      </c>
      <c r="E40" s="162">
        <v>1</v>
      </c>
      <c r="F40" s="162"/>
      <c r="G40" s="163">
        <f t="shared" si="4"/>
        <v>0</v>
      </c>
    </row>
    <row r="41" spans="1:7" ht="24" customHeight="1">
      <c r="A41" s="160">
        <v>21</v>
      </c>
      <c r="B41" s="161"/>
      <c r="C41" s="177" t="s">
        <v>160</v>
      </c>
      <c r="D41" s="161" t="s">
        <v>157</v>
      </c>
      <c r="E41" s="162">
        <v>1</v>
      </c>
      <c r="F41" s="162"/>
      <c r="G41" s="163">
        <f t="shared" si="4"/>
        <v>0</v>
      </c>
    </row>
    <row r="42" spans="1:7" ht="28.5" customHeight="1">
      <c r="A42" s="179"/>
      <c r="B42" s="180"/>
      <c r="C42" s="180" t="s">
        <v>161</v>
      </c>
      <c r="D42" s="180"/>
      <c r="E42" s="181"/>
      <c r="F42" s="181"/>
      <c r="G42" s="182">
        <f>G13</f>
        <v>0</v>
      </c>
    </row>
    <row r="43" spans="1:256" s="1" customFormat="1" ht="12" customHeight="1">
      <c r="A43" s="183" t="s">
        <v>162</v>
      </c>
      <c r="B43" s="183"/>
      <c r="C43" s="183"/>
      <c r="D43" s="183"/>
      <c r="E43" s="183"/>
      <c r="IV43"/>
    </row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B2:G2"/>
    <mergeCell ref="A43:E43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2021-04-13T17:53:36Z</dcterms:modified>
  <cp:category/>
  <cp:version/>
  <cp:contentType/>
  <cp:contentStatus/>
  <cp:revision>12</cp:revision>
</cp:coreProperties>
</file>